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ИДиРП\ОТДЕЛ ПУиИ\2. ИНВЕСТИЦИОННАЯ ДЕЯТЕЛЬНОСТЬ\План создания инфраструктуры\план инфраструктуры от Ю.Л\2019 год План Когалым\"/>
    </mc:Choice>
  </mc:AlternateContent>
  <bookViews>
    <workbookView xWindow="0" yWindow="0" windowWidth="19200" windowHeight="106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87" i="1" l="1"/>
  <c r="I87" i="1"/>
  <c r="I31" i="1" l="1"/>
  <c r="I23" i="1"/>
  <c r="I16" i="1"/>
  <c r="J39" i="1"/>
  <c r="I39" i="1"/>
  <c r="J46" i="1"/>
  <c r="I46" i="1"/>
  <c r="J52" i="1"/>
  <c r="I52" i="1"/>
  <c r="J58" i="1"/>
  <c r="I58" i="1"/>
  <c r="J64" i="1"/>
  <c r="I64" i="1"/>
  <c r="I77" i="1"/>
  <c r="I70" i="1"/>
  <c r="J77" i="1"/>
  <c r="J83" i="1"/>
  <c r="I83" i="1"/>
  <c r="I90" i="1"/>
  <c r="I102" i="1"/>
  <c r="J108" i="1"/>
  <c r="J102" i="1"/>
  <c r="J96" i="1"/>
  <c r="J70" i="1"/>
  <c r="J37" i="1"/>
  <c r="I37" i="1"/>
  <c r="J16" i="1"/>
  <c r="J9" i="1" l="1"/>
  <c r="I81" i="1" l="1"/>
  <c r="I80" i="1"/>
  <c r="I79" i="1"/>
  <c r="J23" i="1"/>
  <c r="I12" i="1"/>
  <c r="I9" i="1" s="1"/>
  <c r="J93" i="1" l="1"/>
  <c r="J90" i="1" s="1"/>
  <c r="J66" i="1" l="1"/>
  <c r="J67" i="1"/>
  <c r="I111" i="1"/>
  <c r="I108" i="1" s="1"/>
  <c r="I110" i="1"/>
  <c r="I48" i="1" l="1"/>
  <c r="I49" i="1"/>
  <c r="J62" i="1"/>
  <c r="I99" i="1"/>
  <c r="I96" i="1" s="1"/>
  <c r="I93" i="1"/>
  <c r="J31" i="1" l="1"/>
  <c r="I21" i="1"/>
</calcChain>
</file>

<file path=xl/sharedStrings.xml><?xml version="1.0" encoding="utf-8"?>
<sst xmlns="http://schemas.openxmlformats.org/spreadsheetml/2006/main" count="311" uniqueCount="148">
  <si>
    <r>
      <t xml:space="preserve">План создания объектов инвестиционной инфраструктуры в муниципальном образовании </t>
    </r>
    <r>
      <rPr>
        <u/>
        <sz val="13"/>
        <color rgb="FF000000"/>
        <rFont val="Times New Roman"/>
        <family val="1"/>
        <charset val="204"/>
      </rPr>
      <t>город Когалым</t>
    </r>
  </si>
  <si>
    <t>Ханты-Мансийского автономного округа-Югры на 2019 год</t>
  </si>
  <si>
    <t>№ п/п</t>
  </si>
  <si>
    <t>Наименование объекта</t>
  </si>
  <si>
    <t>Краткая характеристика объекта</t>
  </si>
  <si>
    <t>Источник финансирования</t>
  </si>
  <si>
    <t>Мощность ресурсов (электроэнергия, газ, водопотребление) потребляемая объектом</t>
  </si>
  <si>
    <t>Наличие объекта в программах комплексного развития социальной, транспортной, коммунальной инфраструктуры</t>
  </si>
  <si>
    <t>начало</t>
  </si>
  <si>
    <t>окончание</t>
  </si>
  <si>
    <t>всего</t>
  </si>
  <si>
    <t>в текущем году</t>
  </si>
  <si>
    <t>1.</t>
  </si>
  <si>
    <t>реконструкция</t>
  </si>
  <si>
    <t>Федеральный бюджет</t>
  </si>
  <si>
    <t>Окружной бюджет</t>
  </si>
  <si>
    <t>Местный бюджет</t>
  </si>
  <si>
    <t>Муниципальная программа «Формирование комфортной городской среды в городе Когалыме»</t>
  </si>
  <si>
    <t>ул. Геофизиков</t>
  </si>
  <si>
    <t>строительство</t>
  </si>
  <si>
    <t>Муниципальная программа "Развитие транспортной системы города Когалыма"</t>
  </si>
  <si>
    <t xml:space="preserve">«Магистральные и внутриквартальные инженерные сети застройки жилыми домами поселка Пионерный города Когалыма (Этап: участок сети водоснабжения "тепловая камера ТК-8 - колодец К1 - 13")»   </t>
  </si>
  <si>
    <t>Левобережная часть города Когалыма, район Пионерный</t>
  </si>
  <si>
    <t xml:space="preserve">Блочная котельная </t>
  </si>
  <si>
    <t>ул. Комсомольская</t>
  </si>
  <si>
    <t>14 Мвт</t>
  </si>
  <si>
    <t>320 мест</t>
  </si>
  <si>
    <t>проектирование</t>
  </si>
  <si>
    <t>ул. Молодёжная,16</t>
  </si>
  <si>
    <t>300 мест</t>
  </si>
  <si>
    <t>ул. Дружбы народов (между ул. Береговая и пр. Нефтяников)</t>
  </si>
  <si>
    <t>Реконструкция сетей тепло водоснабжения по ул. Широкая в г. Когалыме</t>
  </si>
  <si>
    <t>ул. Широкая</t>
  </si>
  <si>
    <t>870 мп сетей тепло-водоснабжения</t>
  </si>
  <si>
    <t>Главный канализационный коллектор Восточной промзоны КНС-7-КНС3-КГ(К-49)</t>
  </si>
  <si>
    <t>Левобережная часть города Когалыма</t>
  </si>
  <si>
    <t>ул. Набережная , 59</t>
  </si>
  <si>
    <t>Пешеходный мост через реку Ингуягун на км 2+289 автомобильной дороги по улице Дружбы народов в городе Когалыме</t>
  </si>
  <si>
    <t>Вид работ (строительство/ реконструкция)</t>
  </si>
  <si>
    <t>Этап (проектирование/строительство)</t>
  </si>
  <si>
    <t>Размер планируемых средств на реализацию проекта (строительство/реконструкция), тыс.руб.</t>
  </si>
  <si>
    <t>Наименование документа, которым предусмотрено создание объекта (строительство/реконструкция)</t>
  </si>
  <si>
    <t>Месторасположение</t>
  </si>
  <si>
    <t>Протяженность сетей наружного освещения 1725 м.;
установка 49 светильников на опорах</t>
  </si>
  <si>
    <t>Муниципальная программа «Развитие жилищной сферы в городе Когалыме»</t>
  </si>
  <si>
    <t>Левобережная часть города Когалыма, район Пионерный ул. Дорожников</t>
  </si>
  <si>
    <t>Протяженность участка строительства 0,252 км.</t>
  </si>
  <si>
    <t>Всего</t>
  </si>
  <si>
    <t xml:space="preserve"> Муниципальная программа "Развитие жилищно-коммунального комплекса в городе Когалыме"</t>
  </si>
  <si>
    <t>Привлеченные средства</t>
  </si>
  <si>
    <t xml:space="preserve"> Муниципальная программа «Культурное пространство города Когалыма»</t>
  </si>
  <si>
    <t xml:space="preserve"> Муниципальная программа "Развитие физической культуры и спорта в городе Когалыме</t>
  </si>
  <si>
    <t>Муниципальная программа "Развитие жилищно-коммунального комплекса в городе Когалыме"</t>
  </si>
  <si>
    <t>Общая площадь  здания  822,5 кв.м.</t>
  </si>
  <si>
    <t>Ориентировочная протяженность моста 100 м, ширина 5м.</t>
  </si>
  <si>
    <t>май 2017</t>
  </si>
  <si>
    <t>апрель 2019</t>
  </si>
  <si>
    <t>июль 2015</t>
  </si>
  <si>
    <t>2.</t>
  </si>
  <si>
    <t>Кино-концертный комплекс "Янтарь", под "Филиал Государственного академического Малого театра России</t>
  </si>
  <si>
    <t>Региональный центр спортивной подготовки в городе Когалыме</t>
  </si>
  <si>
    <t>март 2019</t>
  </si>
  <si>
    <t>октябрь 2019</t>
  </si>
  <si>
    <t>4.</t>
  </si>
  <si>
    <t>5.</t>
  </si>
  <si>
    <t>Магистральные и внутриквартальные инженерные сети застройки жилыми домами поселка Пионерный города Когалыма</t>
  </si>
  <si>
    <t>июнь 2018</t>
  </si>
  <si>
    <t>сентябрь 2019</t>
  </si>
  <si>
    <t>проектирование/строительство</t>
  </si>
  <si>
    <t>ноябрь 2018</t>
  </si>
  <si>
    <t>Общая протяженность
6 130 м.</t>
  </si>
  <si>
    <t>апрель 2018</t>
  </si>
  <si>
    <t>Строительство сетей наружного освещения автомобильных дорог города Когалыма по улице Геофизиков</t>
  </si>
  <si>
    <t xml:space="preserve">Строительство сетей наружного освещения автомобильных дорог города Когалыма </t>
  </si>
  <si>
    <t>Муниципальная программа «Развитие транспортной системы города Когалыма»</t>
  </si>
  <si>
    <t>общая протяженность сетей проектирования составляет 13 км.</t>
  </si>
  <si>
    <t>холодное водоснабжение 7,05 м3/сут</t>
  </si>
  <si>
    <t>горячее водоснабжение 2,77 м3/сут</t>
  </si>
  <si>
    <t>водоотведение 7,05 м3/сут</t>
  </si>
  <si>
    <t>расход тепла 668,34 кВт</t>
  </si>
  <si>
    <t>установленная мощность 2304,24 кВт</t>
  </si>
  <si>
    <t>холодное водоснабжение 138,61м3/сут</t>
  </si>
  <si>
    <t>горячее водоснабжение 16,79м3/сут</t>
  </si>
  <si>
    <t>водоотведение 50,81 м3/сут</t>
  </si>
  <si>
    <t>расход тепла 1869,89 кВт</t>
  </si>
  <si>
    <t>расход холода 735,21 кВт</t>
  </si>
  <si>
    <t>установленная мощность 1748,22 кВт</t>
  </si>
  <si>
    <t>расчетная мощность 1437,9</t>
  </si>
  <si>
    <t>расчетная мощность 837,26</t>
  </si>
  <si>
    <t>холодное водоснабжение 66,81 м3/сут</t>
  </si>
  <si>
    <t>горячее водоснабжение 18,57 м3/сут</t>
  </si>
  <si>
    <t>водоотведение 45,94 м3/сут</t>
  </si>
  <si>
    <t>расход тепла 1325,95кВт</t>
  </si>
  <si>
    <t>установленная мощность 577,19 кВт</t>
  </si>
  <si>
    <t>расчетная мощность 291,43 кВт</t>
  </si>
  <si>
    <t>ноябрь 2020</t>
  </si>
  <si>
    <t>июль 2019</t>
  </si>
  <si>
    <t>холодное водоснабжение  32,399  м3/сут</t>
  </si>
  <si>
    <t>горячее водоснабжение 1,076 м3/сут</t>
  </si>
  <si>
    <t>водоотведение  2,165 м3/сут</t>
  </si>
  <si>
    <t>расход тепла 208,41  кВт</t>
  </si>
  <si>
    <t>установленная мощность 103,242  кВт</t>
  </si>
  <si>
    <t xml:space="preserve">«Магистральные и внутриквартальные инженерные сети застройки жилыми домами поселка Пионерный города Когалыма (Этап: участок сетей тепловодоснабжения "тепловая камера ТК-20/1- тепловая камера ТК-27")»   </t>
  </si>
  <si>
    <t>Левобережная часть города Когалыма, район Пионерный , улица Дорожников</t>
  </si>
  <si>
    <t>май  2019</t>
  </si>
  <si>
    <t>Протяженность участка строительства 0,2572 км.</t>
  </si>
  <si>
    <t>Реконструкция участка ВЛ 35КВ ПП-35КВ "Аэропорт" ПС №35"</t>
  </si>
  <si>
    <t>Левобережная часть города Когалыма, район Пионерный , улица Береговая</t>
  </si>
  <si>
    <t>июнь 2019</t>
  </si>
  <si>
    <t>март 2020</t>
  </si>
  <si>
    <t>Протяженность участка реконструкции 1,55 км.</t>
  </si>
  <si>
    <t>октябрь  2019</t>
  </si>
  <si>
    <t>Автомобильные дороги (проезды) для индивидуальной жилищной застройки за рекой Кирилл-Высъягун</t>
  </si>
  <si>
    <t>город Когалым, улица Южная</t>
  </si>
  <si>
    <t>Категория дороги -улицы и дороги местного значения : Улицы в жилой застройке (IV- категория).  Строительная длина (ориентировочно) -1,1 км. Число полос движения-2 шт. вид покрытия -асфальтобетон.</t>
  </si>
  <si>
    <t xml:space="preserve">проектирование </t>
  </si>
  <si>
    <t>город Когалым, 
ул. Градостроителей</t>
  </si>
  <si>
    <t>Программа комплексного развития социальной инфраструктуры городского округа города Когалыма (Решение Думы города Когалыма от 29.11.2017 №127-ГД  «Об утверждении программы комплексного развития социальной инфраструктуры городского округа город Когалым»</t>
  </si>
  <si>
    <t>Объекты образования, культуры и спорта</t>
  </si>
  <si>
    <t>Детский сад на 320 мест по адресу г. Когалым, ул. Градостроителей</t>
  </si>
  <si>
    <t>нет</t>
  </si>
  <si>
    <t>3.</t>
  </si>
  <si>
    <t xml:space="preserve">Школа на 1125 мест (Общеобразовательная организация с универсальной безбарьерной средой) </t>
  </si>
  <si>
    <t xml:space="preserve">ХМАО-Югра, г. Когалым, ул. Сибирская,
86:17:0011601:576
</t>
  </si>
  <si>
    <t>1125 мест</t>
  </si>
  <si>
    <t>2019</t>
  </si>
  <si>
    <t>2021</t>
  </si>
  <si>
    <t>Муниципальная программа «Развитие образования в городе Когалыме»</t>
  </si>
  <si>
    <t xml:space="preserve">   -*</t>
  </si>
  <si>
    <t>Программа комплексного развития социальной инфраструктуры городского округа города Когалыма (Решение Думы города Когалыма от 29.11.2017 №127-ГД  «Об утверждении программы комплексного развития социальной инфраструктуры городского округа город Когалым»**</t>
  </si>
  <si>
    <t>2017</t>
  </si>
  <si>
    <t>2020</t>
  </si>
  <si>
    <t>проектирование/ строительство</t>
  </si>
  <si>
    <t>Объекты коммунальной инфраструктуры</t>
  </si>
  <si>
    <t>Решение Думы города Когалыма от 25.12.2017 N 162-ГД «Об утверждении программы комплексного развития систем коммунальной инфраструктуры города Когалыма на 2017 - 2035 годы» в ред. 180-ГД от 21.02.2018</t>
  </si>
  <si>
    <t xml:space="preserve">  -</t>
  </si>
  <si>
    <t>Объекты по производству, передаче и распределению электрической и тепловой энергии</t>
  </si>
  <si>
    <t>2016</t>
  </si>
  <si>
    <t>Автомобильные дороги, объекты транспортно-дорожной и сервисной инфраструктуры</t>
  </si>
  <si>
    <t>Решение Думы города Когалыма от 29.11.2017 N 126-ГД «Об утверждении программы комплексного развития транспортной инфраструктуры муниципального образования Ханты-Мансийского автономного округа - Югры городской округ город Когалым на период 2018 - 2035 годы»</t>
  </si>
  <si>
    <t>2018</t>
  </si>
  <si>
    <t>Внебюджетные средства</t>
  </si>
  <si>
    <t>Общая площадь-12482,37 м2.                                 Ледовая арена1( хоккей с шайбой, следж-хоккей, фигурное катание, шорт-трек, массовое катание на коньках)-размером 30*60м, трибуны на 350 мест. Ледовая арена 2-две дорожки по 45,72*5 м.,- трибуна на 100 мест</t>
  </si>
  <si>
    <t>1. Проспект Нефтяников (от улицы Таллиннская до улицы Привокзальная)
2. Проспект Нефтяников (от улицы Ноябрьская до путепровода);
3. Повховское шоссе (участок);
4. Улица Лангепасская</t>
  </si>
  <si>
    <t>Ориентировочная протяженность проектируемых  сетей наружного освещения1. Проспект Нефтяников (от улицы Таллиннская до улицы Привокзальная)-1 км.
2. Проспект Нефтяников (от улицы Ноябрьская до путепровода)-0,9 км.
3. Повховское шоссе (участок)- 2,2 км.
4. Улица Лангепасская -2,2 км.</t>
  </si>
  <si>
    <t>ХМАО-Югра,
г.Когалым, 
ул. Дружбы народов</t>
  </si>
  <si>
    <t>Планируемые  сроки строительства/реконструкции</t>
  </si>
  <si>
    <t>Реконструкция здания, расположенного по адресу: ул. Набережная, 59 под размещение спортивного комплекса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</si>
</sst>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abSelected="1" topLeftCell="D103" workbookViewId="0">
      <selection activeCell="J120" sqref="J120"/>
    </sheetView>
  </sheetViews>
  <sheetFormatPr defaultRowHeight="15" x14ac:dyDescent="0.25"/>
  <cols>
    <col min="1" max="1" width="6.5703125" style="4" bestFit="1" customWidth="1"/>
    <col min="2" max="2" width="31" style="7" customWidth="1"/>
    <col min="3" max="3" width="22.42578125" style="4" customWidth="1"/>
    <col min="4" max="4" width="22.5703125" style="4" customWidth="1"/>
    <col min="5" max="5" width="16.85546875" style="4" customWidth="1"/>
    <col min="6" max="6" width="15.42578125" style="4" customWidth="1"/>
    <col min="7" max="7" width="14.140625" style="4" customWidth="1"/>
    <col min="8" max="8" width="14.5703125" style="4" customWidth="1"/>
    <col min="9" max="9" width="13.5703125" style="4" customWidth="1"/>
    <col min="10" max="10" width="15.42578125" style="4" customWidth="1"/>
    <col min="11" max="11" width="19" style="4" customWidth="1"/>
    <col min="12" max="12" width="24.42578125" style="8" customWidth="1"/>
    <col min="13" max="13" width="20.5703125" style="4" customWidth="1"/>
    <col min="14" max="14" width="23" style="4" customWidth="1"/>
    <col min="15" max="16384" width="9.140625" style="4"/>
  </cols>
  <sheetData>
    <row r="1" spans="1:14" ht="15.75" x14ac:dyDescent="0.25">
      <c r="A1" s="1"/>
    </row>
    <row r="2" spans="1:14" ht="16.5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5" customHeight="1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6.5" x14ac:dyDescent="0.25">
      <c r="A4" s="2"/>
    </row>
    <row r="5" spans="1:14" ht="67.5" customHeight="1" x14ac:dyDescent="0.25">
      <c r="A5" s="43" t="s">
        <v>2</v>
      </c>
      <c r="B5" s="43" t="s">
        <v>3</v>
      </c>
      <c r="C5" s="43" t="s">
        <v>42</v>
      </c>
      <c r="D5" s="43" t="s">
        <v>4</v>
      </c>
      <c r="E5" s="43" t="s">
        <v>38</v>
      </c>
      <c r="F5" s="43" t="s">
        <v>39</v>
      </c>
      <c r="G5" s="43" t="s">
        <v>146</v>
      </c>
      <c r="H5" s="43"/>
      <c r="I5" s="43" t="s">
        <v>40</v>
      </c>
      <c r="J5" s="43"/>
      <c r="K5" s="43" t="s">
        <v>5</v>
      </c>
      <c r="L5" s="43" t="s">
        <v>41</v>
      </c>
      <c r="M5" s="43" t="s">
        <v>6</v>
      </c>
      <c r="N5" s="43" t="s">
        <v>7</v>
      </c>
    </row>
    <row r="6" spans="1:14" x14ac:dyDescent="0.25">
      <c r="A6" s="43"/>
      <c r="B6" s="43"/>
      <c r="C6" s="43"/>
      <c r="D6" s="43"/>
      <c r="E6" s="43"/>
      <c r="F6" s="43"/>
      <c r="G6" s="20" t="s">
        <v>8</v>
      </c>
      <c r="H6" s="20" t="s">
        <v>9</v>
      </c>
      <c r="I6" s="20" t="s">
        <v>10</v>
      </c>
      <c r="J6" s="20" t="s">
        <v>11</v>
      </c>
      <c r="K6" s="43"/>
      <c r="L6" s="43"/>
      <c r="M6" s="43"/>
      <c r="N6" s="43"/>
    </row>
    <row r="7" spans="1:14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14" ht="20.100000000000001" customHeight="1" x14ac:dyDescent="0.25">
      <c r="A8" s="29" t="s">
        <v>118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33" customHeight="1" x14ac:dyDescent="0.25">
      <c r="A9" s="31" t="s">
        <v>12</v>
      </c>
      <c r="B9" s="42" t="s">
        <v>119</v>
      </c>
      <c r="C9" s="31" t="s">
        <v>116</v>
      </c>
      <c r="D9" s="31" t="s">
        <v>26</v>
      </c>
      <c r="E9" s="31" t="s">
        <v>19</v>
      </c>
      <c r="F9" s="31" t="s">
        <v>19</v>
      </c>
      <c r="G9" s="34" t="s">
        <v>55</v>
      </c>
      <c r="H9" s="34" t="s">
        <v>95</v>
      </c>
      <c r="I9" s="9">
        <f>SUM(I10:I15)</f>
        <v>503255.89</v>
      </c>
      <c r="J9" s="9">
        <f>SUM(J10:J15)</f>
        <v>206983.97</v>
      </c>
      <c r="K9" s="10" t="s">
        <v>47</v>
      </c>
      <c r="L9" s="31" t="s">
        <v>127</v>
      </c>
      <c r="M9" s="13" t="s">
        <v>89</v>
      </c>
      <c r="N9" s="31" t="s">
        <v>117</v>
      </c>
    </row>
    <row r="10" spans="1:14" ht="33" customHeight="1" x14ac:dyDescent="0.25">
      <c r="A10" s="31"/>
      <c r="B10" s="42"/>
      <c r="C10" s="31"/>
      <c r="D10" s="31"/>
      <c r="E10" s="31"/>
      <c r="F10" s="31"/>
      <c r="G10" s="34"/>
      <c r="H10" s="34"/>
      <c r="I10" s="11">
        <v>0</v>
      </c>
      <c r="J10" s="11">
        <v>0</v>
      </c>
      <c r="K10" s="18" t="s">
        <v>14</v>
      </c>
      <c r="L10" s="31"/>
      <c r="M10" s="13" t="s">
        <v>90</v>
      </c>
      <c r="N10" s="31"/>
    </row>
    <row r="11" spans="1:14" ht="33" customHeight="1" x14ac:dyDescent="0.25">
      <c r="A11" s="31"/>
      <c r="B11" s="42"/>
      <c r="C11" s="31"/>
      <c r="D11" s="31"/>
      <c r="E11" s="31"/>
      <c r="F11" s="31"/>
      <c r="G11" s="34"/>
      <c r="H11" s="34"/>
      <c r="I11" s="11">
        <v>442119.5</v>
      </c>
      <c r="J11" s="11">
        <v>180000</v>
      </c>
      <c r="K11" s="18" t="s">
        <v>15</v>
      </c>
      <c r="L11" s="31"/>
      <c r="M11" s="13" t="s">
        <v>91</v>
      </c>
      <c r="N11" s="31"/>
    </row>
    <row r="12" spans="1:14" ht="33" customHeight="1" x14ac:dyDescent="0.25">
      <c r="A12" s="31"/>
      <c r="B12" s="42"/>
      <c r="C12" s="31"/>
      <c r="D12" s="31"/>
      <c r="E12" s="31"/>
      <c r="F12" s="31"/>
      <c r="G12" s="34"/>
      <c r="H12" s="34"/>
      <c r="I12" s="30">
        <f>49124.39</f>
        <v>49124.39</v>
      </c>
      <c r="J12" s="30">
        <v>20623.099999999999</v>
      </c>
      <c r="K12" s="31" t="s">
        <v>16</v>
      </c>
      <c r="L12" s="31"/>
      <c r="M12" s="13" t="s">
        <v>92</v>
      </c>
      <c r="N12" s="31"/>
    </row>
    <row r="13" spans="1:14" ht="33" customHeight="1" x14ac:dyDescent="0.25">
      <c r="A13" s="31"/>
      <c r="B13" s="42"/>
      <c r="C13" s="31"/>
      <c r="D13" s="31"/>
      <c r="E13" s="31"/>
      <c r="F13" s="31"/>
      <c r="G13" s="34"/>
      <c r="H13" s="34"/>
      <c r="I13" s="45"/>
      <c r="J13" s="45"/>
      <c r="K13" s="45"/>
      <c r="L13" s="31"/>
      <c r="M13" s="13" t="s">
        <v>93</v>
      </c>
      <c r="N13" s="31"/>
    </row>
    <row r="14" spans="1:14" ht="33" customHeight="1" x14ac:dyDescent="0.25">
      <c r="A14" s="31"/>
      <c r="B14" s="42"/>
      <c r="C14" s="31"/>
      <c r="D14" s="31"/>
      <c r="E14" s="31"/>
      <c r="F14" s="31"/>
      <c r="G14" s="34"/>
      <c r="H14" s="34"/>
      <c r="I14" s="11">
        <v>12012</v>
      </c>
      <c r="J14" s="11">
        <v>6360.87</v>
      </c>
      <c r="K14" s="18" t="s">
        <v>49</v>
      </c>
      <c r="L14" s="31"/>
      <c r="M14" s="36" t="s">
        <v>94</v>
      </c>
      <c r="N14" s="31"/>
    </row>
    <row r="15" spans="1:14" ht="33" customHeight="1" x14ac:dyDescent="0.25">
      <c r="A15" s="31"/>
      <c r="B15" s="42"/>
      <c r="C15" s="31"/>
      <c r="D15" s="31"/>
      <c r="E15" s="31"/>
      <c r="F15" s="31"/>
      <c r="G15" s="34"/>
      <c r="H15" s="34"/>
      <c r="I15" s="16">
        <v>0</v>
      </c>
      <c r="J15" s="16">
        <v>0</v>
      </c>
      <c r="K15" s="21" t="s">
        <v>141</v>
      </c>
      <c r="L15" s="31"/>
      <c r="M15" s="36"/>
      <c r="N15" s="31"/>
    </row>
    <row r="16" spans="1:14" ht="24" customHeight="1" x14ac:dyDescent="0.25">
      <c r="A16" s="31" t="s">
        <v>58</v>
      </c>
      <c r="B16" s="31" t="s">
        <v>59</v>
      </c>
      <c r="C16" s="31" t="s">
        <v>28</v>
      </c>
      <c r="D16" s="31" t="s">
        <v>29</v>
      </c>
      <c r="E16" s="31" t="s">
        <v>13</v>
      </c>
      <c r="F16" s="31" t="s">
        <v>19</v>
      </c>
      <c r="G16" s="34" t="s">
        <v>57</v>
      </c>
      <c r="H16" s="34" t="s">
        <v>61</v>
      </c>
      <c r="I16" s="9">
        <f>SUM(I17:I22)</f>
        <v>1480129.05</v>
      </c>
      <c r="J16" s="9">
        <f>SUM(J17:J22)</f>
        <v>289011.96000000002</v>
      </c>
      <c r="K16" s="12" t="s">
        <v>47</v>
      </c>
      <c r="L16" s="31" t="s">
        <v>50</v>
      </c>
      <c r="M16" s="13" t="s">
        <v>76</v>
      </c>
      <c r="N16" s="31" t="s">
        <v>120</v>
      </c>
    </row>
    <row r="17" spans="1:14" ht="30" x14ac:dyDescent="0.25">
      <c r="A17" s="31"/>
      <c r="B17" s="31"/>
      <c r="C17" s="31"/>
      <c r="D17" s="31"/>
      <c r="E17" s="31"/>
      <c r="F17" s="31"/>
      <c r="G17" s="34"/>
      <c r="H17" s="34"/>
      <c r="I17" s="11">
        <v>0</v>
      </c>
      <c r="J17" s="11">
        <v>0</v>
      </c>
      <c r="K17" s="18" t="s">
        <v>14</v>
      </c>
      <c r="L17" s="31"/>
      <c r="M17" s="13" t="s">
        <v>77</v>
      </c>
      <c r="N17" s="31"/>
    </row>
    <row r="18" spans="1:14" x14ac:dyDescent="0.25">
      <c r="A18" s="31"/>
      <c r="B18" s="31"/>
      <c r="C18" s="31"/>
      <c r="D18" s="31"/>
      <c r="E18" s="31"/>
      <c r="F18" s="31"/>
      <c r="G18" s="34"/>
      <c r="H18" s="34"/>
      <c r="I18" s="30">
        <v>0</v>
      </c>
      <c r="J18" s="30">
        <v>0</v>
      </c>
      <c r="K18" s="31" t="s">
        <v>15</v>
      </c>
      <c r="L18" s="31"/>
      <c r="M18" s="13" t="s">
        <v>78</v>
      </c>
      <c r="N18" s="31"/>
    </row>
    <row r="19" spans="1:14" x14ac:dyDescent="0.25">
      <c r="A19" s="31"/>
      <c r="B19" s="31"/>
      <c r="C19" s="31"/>
      <c r="D19" s="31"/>
      <c r="E19" s="31"/>
      <c r="F19" s="31"/>
      <c r="G19" s="34"/>
      <c r="H19" s="34"/>
      <c r="I19" s="30"/>
      <c r="J19" s="30"/>
      <c r="K19" s="31"/>
      <c r="L19" s="31"/>
      <c r="M19" s="13" t="s">
        <v>79</v>
      </c>
      <c r="N19" s="31"/>
    </row>
    <row r="20" spans="1:14" ht="24" x14ac:dyDescent="0.25">
      <c r="A20" s="31"/>
      <c r="B20" s="31"/>
      <c r="C20" s="31"/>
      <c r="D20" s="31"/>
      <c r="E20" s="31"/>
      <c r="F20" s="31"/>
      <c r="G20" s="34"/>
      <c r="H20" s="34"/>
      <c r="I20" s="11">
        <v>328.05</v>
      </c>
      <c r="J20" s="11">
        <v>0</v>
      </c>
      <c r="K20" s="18" t="s">
        <v>16</v>
      </c>
      <c r="L20" s="31"/>
      <c r="M20" s="13" t="s">
        <v>80</v>
      </c>
      <c r="N20" s="31"/>
    </row>
    <row r="21" spans="1:14" ht="30" x14ac:dyDescent="0.25">
      <c r="A21" s="31"/>
      <c r="B21" s="31"/>
      <c r="C21" s="31"/>
      <c r="D21" s="31"/>
      <c r="E21" s="31"/>
      <c r="F21" s="31"/>
      <c r="G21" s="34"/>
      <c r="H21" s="34"/>
      <c r="I21" s="11">
        <f>1190789.04+289011.96</f>
        <v>1479801</v>
      </c>
      <c r="J21" s="11">
        <v>289011.96000000002</v>
      </c>
      <c r="K21" s="18" t="s">
        <v>49</v>
      </c>
      <c r="L21" s="31"/>
      <c r="M21" s="35" t="s">
        <v>88</v>
      </c>
      <c r="N21" s="31"/>
    </row>
    <row r="22" spans="1:14" ht="30" x14ac:dyDescent="0.25">
      <c r="A22" s="31"/>
      <c r="B22" s="31"/>
      <c r="C22" s="31"/>
      <c r="D22" s="31"/>
      <c r="E22" s="31"/>
      <c r="F22" s="31"/>
      <c r="G22" s="34"/>
      <c r="H22" s="34"/>
      <c r="I22" s="11">
        <v>0</v>
      </c>
      <c r="J22" s="11">
        <v>0</v>
      </c>
      <c r="K22" s="21" t="s">
        <v>141</v>
      </c>
      <c r="L22" s="31"/>
      <c r="M22" s="35"/>
      <c r="N22" s="31"/>
    </row>
    <row r="23" spans="1:14" ht="27.95" customHeight="1" x14ac:dyDescent="0.25">
      <c r="A23" s="31" t="s">
        <v>121</v>
      </c>
      <c r="B23" s="33" t="s">
        <v>122</v>
      </c>
      <c r="C23" s="31" t="s">
        <v>123</v>
      </c>
      <c r="D23" s="31" t="s">
        <v>124</v>
      </c>
      <c r="E23" s="31" t="s">
        <v>19</v>
      </c>
      <c r="F23" s="31" t="s">
        <v>27</v>
      </c>
      <c r="G23" s="34" t="s">
        <v>125</v>
      </c>
      <c r="H23" s="34" t="s">
        <v>126</v>
      </c>
      <c r="I23" s="9">
        <f>SUM(I24:I30)</f>
        <v>1797281.3199999998</v>
      </c>
      <c r="J23" s="9">
        <f>SUM(J24:J30)</f>
        <v>69089.8</v>
      </c>
      <c r="K23" s="12" t="s">
        <v>47</v>
      </c>
      <c r="L23" s="31" t="s">
        <v>127</v>
      </c>
      <c r="M23" s="35" t="s">
        <v>128</v>
      </c>
      <c r="N23" s="31" t="s">
        <v>129</v>
      </c>
    </row>
    <row r="24" spans="1:14" ht="27.95" customHeight="1" x14ac:dyDescent="0.25">
      <c r="A24" s="31"/>
      <c r="B24" s="33"/>
      <c r="C24" s="31"/>
      <c r="D24" s="31"/>
      <c r="E24" s="31"/>
      <c r="F24" s="31"/>
      <c r="G24" s="34"/>
      <c r="H24" s="34"/>
      <c r="I24" s="11">
        <v>0</v>
      </c>
      <c r="J24" s="11">
        <v>0</v>
      </c>
      <c r="K24" s="18" t="s">
        <v>14</v>
      </c>
      <c r="L24" s="31"/>
      <c r="M24" s="35"/>
      <c r="N24" s="31"/>
    </row>
    <row r="25" spans="1:14" ht="27.95" customHeight="1" x14ac:dyDescent="0.25">
      <c r="A25" s="31"/>
      <c r="B25" s="33"/>
      <c r="C25" s="31"/>
      <c r="D25" s="31"/>
      <c r="E25" s="31"/>
      <c r="F25" s="31"/>
      <c r="G25" s="34"/>
      <c r="H25" s="34"/>
      <c r="I25" s="30">
        <v>1570121.19</v>
      </c>
      <c r="J25" s="30">
        <v>62180.800000000003</v>
      </c>
      <c r="K25" s="31" t="s">
        <v>15</v>
      </c>
      <c r="L25" s="31"/>
      <c r="M25" s="35"/>
      <c r="N25" s="31"/>
    </row>
    <row r="26" spans="1:14" ht="27.95" customHeight="1" x14ac:dyDescent="0.25">
      <c r="A26" s="31"/>
      <c r="B26" s="33"/>
      <c r="C26" s="31"/>
      <c r="D26" s="31"/>
      <c r="E26" s="31"/>
      <c r="F26" s="31"/>
      <c r="G26" s="34"/>
      <c r="H26" s="34"/>
      <c r="I26" s="30"/>
      <c r="J26" s="30"/>
      <c r="K26" s="32"/>
      <c r="L26" s="31"/>
      <c r="M26" s="35"/>
      <c r="N26" s="31"/>
    </row>
    <row r="27" spans="1:14" ht="27.95" customHeight="1" x14ac:dyDescent="0.25">
      <c r="A27" s="31"/>
      <c r="B27" s="33"/>
      <c r="C27" s="31"/>
      <c r="D27" s="31"/>
      <c r="E27" s="31"/>
      <c r="F27" s="31"/>
      <c r="G27" s="34"/>
      <c r="H27" s="34"/>
      <c r="I27" s="30">
        <v>227160.13</v>
      </c>
      <c r="J27" s="30">
        <v>6909</v>
      </c>
      <c r="K27" s="31" t="s">
        <v>16</v>
      </c>
      <c r="L27" s="31"/>
      <c r="M27" s="35"/>
      <c r="N27" s="31"/>
    </row>
    <row r="28" spans="1:14" ht="27.95" customHeight="1" x14ac:dyDescent="0.25">
      <c r="A28" s="31"/>
      <c r="B28" s="33"/>
      <c r="C28" s="31"/>
      <c r="D28" s="31"/>
      <c r="E28" s="31"/>
      <c r="F28" s="31"/>
      <c r="G28" s="34"/>
      <c r="H28" s="34"/>
      <c r="I28" s="30"/>
      <c r="J28" s="30"/>
      <c r="K28" s="31"/>
      <c r="L28" s="31"/>
      <c r="M28" s="35"/>
      <c r="N28" s="31"/>
    </row>
    <row r="29" spans="1:14" ht="27.95" customHeight="1" x14ac:dyDescent="0.25">
      <c r="A29" s="31"/>
      <c r="B29" s="33"/>
      <c r="C29" s="31"/>
      <c r="D29" s="31"/>
      <c r="E29" s="31"/>
      <c r="F29" s="31"/>
      <c r="G29" s="34"/>
      <c r="H29" s="34"/>
      <c r="I29" s="11">
        <v>0</v>
      </c>
      <c r="J29" s="11">
        <v>0</v>
      </c>
      <c r="K29" s="18" t="s">
        <v>49</v>
      </c>
      <c r="L29" s="31"/>
      <c r="M29" s="35"/>
      <c r="N29" s="31"/>
    </row>
    <row r="30" spans="1:14" ht="27.95" customHeight="1" x14ac:dyDescent="0.25">
      <c r="A30" s="31"/>
      <c r="B30" s="33"/>
      <c r="C30" s="31"/>
      <c r="D30" s="31"/>
      <c r="E30" s="31"/>
      <c r="F30" s="31"/>
      <c r="G30" s="34"/>
      <c r="H30" s="34"/>
      <c r="I30" s="11">
        <v>0</v>
      </c>
      <c r="J30" s="11">
        <v>0</v>
      </c>
      <c r="K30" s="18" t="s">
        <v>141</v>
      </c>
      <c r="L30" s="31"/>
      <c r="M30" s="35"/>
      <c r="N30" s="31"/>
    </row>
    <row r="31" spans="1:14" s="14" customFormat="1" ht="27.95" customHeight="1" x14ac:dyDescent="0.25">
      <c r="A31" s="31" t="s">
        <v>63</v>
      </c>
      <c r="B31" s="41" t="s">
        <v>60</v>
      </c>
      <c r="C31" s="31" t="s">
        <v>30</v>
      </c>
      <c r="D31" s="35" t="s">
        <v>142</v>
      </c>
      <c r="E31" s="31" t="s">
        <v>19</v>
      </c>
      <c r="F31" s="31" t="s">
        <v>27</v>
      </c>
      <c r="G31" s="34" t="s">
        <v>130</v>
      </c>
      <c r="H31" s="34" t="s">
        <v>131</v>
      </c>
      <c r="I31" s="9">
        <f>SUM(I32:I38)</f>
        <v>1457079.9500000002</v>
      </c>
      <c r="J31" s="9">
        <f>SUM(J32:J37)</f>
        <v>148929.31</v>
      </c>
      <c r="K31" s="12" t="s">
        <v>47</v>
      </c>
      <c r="L31" s="31" t="s">
        <v>51</v>
      </c>
      <c r="M31" s="13" t="s">
        <v>81</v>
      </c>
      <c r="N31" s="31" t="s">
        <v>120</v>
      </c>
    </row>
    <row r="32" spans="1:14" s="14" customFormat="1" ht="27.95" customHeight="1" x14ac:dyDescent="0.25">
      <c r="A32" s="31"/>
      <c r="B32" s="41"/>
      <c r="C32" s="31"/>
      <c r="D32" s="35"/>
      <c r="E32" s="31"/>
      <c r="F32" s="31"/>
      <c r="G32" s="34"/>
      <c r="H32" s="34"/>
      <c r="I32" s="11">
        <v>0</v>
      </c>
      <c r="J32" s="11">
        <v>0</v>
      </c>
      <c r="K32" s="23" t="s">
        <v>14</v>
      </c>
      <c r="L32" s="31"/>
      <c r="M32" s="13" t="s">
        <v>82</v>
      </c>
      <c r="N32" s="31"/>
    </row>
    <row r="33" spans="1:14" s="14" customFormat="1" ht="27.95" customHeight="1" x14ac:dyDescent="0.25">
      <c r="A33" s="31"/>
      <c r="B33" s="41"/>
      <c r="C33" s="31"/>
      <c r="D33" s="35"/>
      <c r="E33" s="31"/>
      <c r="F33" s="31"/>
      <c r="G33" s="34"/>
      <c r="H33" s="34"/>
      <c r="I33" s="30">
        <v>0</v>
      </c>
      <c r="J33" s="30">
        <v>0</v>
      </c>
      <c r="K33" s="33" t="s">
        <v>15</v>
      </c>
      <c r="L33" s="31"/>
      <c r="M33" s="13" t="s">
        <v>83</v>
      </c>
      <c r="N33" s="31"/>
    </row>
    <row r="34" spans="1:14" s="14" customFormat="1" ht="27.95" customHeight="1" x14ac:dyDescent="0.25">
      <c r="A34" s="31"/>
      <c r="B34" s="41"/>
      <c r="C34" s="31"/>
      <c r="D34" s="35"/>
      <c r="E34" s="31"/>
      <c r="F34" s="31"/>
      <c r="G34" s="34"/>
      <c r="H34" s="34"/>
      <c r="I34" s="30"/>
      <c r="J34" s="30"/>
      <c r="K34" s="48"/>
      <c r="L34" s="31"/>
      <c r="M34" s="13" t="s">
        <v>84</v>
      </c>
      <c r="N34" s="31"/>
    </row>
    <row r="35" spans="1:14" s="14" customFormat="1" ht="27.95" customHeight="1" x14ac:dyDescent="0.25">
      <c r="A35" s="31"/>
      <c r="B35" s="41"/>
      <c r="C35" s="31"/>
      <c r="D35" s="35"/>
      <c r="E35" s="31"/>
      <c r="F35" s="31"/>
      <c r="G35" s="34"/>
      <c r="H35" s="34"/>
      <c r="I35" s="30">
        <v>0</v>
      </c>
      <c r="J35" s="30">
        <v>0</v>
      </c>
      <c r="K35" s="33" t="s">
        <v>16</v>
      </c>
      <c r="L35" s="31"/>
      <c r="M35" s="13" t="s">
        <v>85</v>
      </c>
      <c r="N35" s="31"/>
    </row>
    <row r="36" spans="1:14" s="14" customFormat="1" ht="27.75" customHeight="1" x14ac:dyDescent="0.25">
      <c r="A36" s="31"/>
      <c r="B36" s="41"/>
      <c r="C36" s="31"/>
      <c r="D36" s="35"/>
      <c r="E36" s="31"/>
      <c r="F36" s="31"/>
      <c r="G36" s="34"/>
      <c r="H36" s="34"/>
      <c r="I36" s="30"/>
      <c r="J36" s="30"/>
      <c r="K36" s="33"/>
      <c r="L36" s="31"/>
      <c r="M36" s="13" t="s">
        <v>86</v>
      </c>
      <c r="N36" s="31"/>
    </row>
    <row r="37" spans="1:14" s="14" customFormat="1" ht="27.95" customHeight="1" x14ac:dyDescent="0.25">
      <c r="A37" s="31"/>
      <c r="B37" s="41"/>
      <c r="C37" s="31"/>
      <c r="D37" s="35"/>
      <c r="E37" s="31"/>
      <c r="F37" s="31"/>
      <c r="G37" s="34"/>
      <c r="H37" s="34"/>
      <c r="I37" s="22">
        <f>174210.58</f>
        <v>174210.58</v>
      </c>
      <c r="J37" s="22">
        <f>148929.31</f>
        <v>148929.31</v>
      </c>
      <c r="K37" s="23" t="s">
        <v>49</v>
      </c>
      <c r="L37" s="31"/>
      <c r="M37" s="35" t="s">
        <v>87</v>
      </c>
      <c r="N37" s="31"/>
    </row>
    <row r="38" spans="1:14" s="14" customFormat="1" ht="27.95" customHeight="1" x14ac:dyDescent="0.25">
      <c r="A38" s="31"/>
      <c r="B38" s="41"/>
      <c r="C38" s="31"/>
      <c r="D38" s="35"/>
      <c r="E38" s="31"/>
      <c r="F38" s="31"/>
      <c r="G38" s="34"/>
      <c r="H38" s="34"/>
      <c r="I38" s="28">
        <v>1282869.3700000001</v>
      </c>
      <c r="J38" s="28">
        <v>0</v>
      </c>
      <c r="K38" s="24" t="s">
        <v>141</v>
      </c>
      <c r="L38" s="31"/>
      <c r="M38" s="35"/>
      <c r="N38" s="31"/>
    </row>
    <row r="39" spans="1:14" ht="27.95" customHeight="1" x14ac:dyDescent="0.25">
      <c r="A39" s="31" t="s">
        <v>64</v>
      </c>
      <c r="B39" s="41" t="s">
        <v>147</v>
      </c>
      <c r="C39" s="31" t="s">
        <v>36</v>
      </c>
      <c r="D39" s="31" t="s">
        <v>53</v>
      </c>
      <c r="E39" s="31" t="s">
        <v>13</v>
      </c>
      <c r="F39" s="31" t="s">
        <v>132</v>
      </c>
      <c r="G39" s="34" t="s">
        <v>61</v>
      </c>
      <c r="H39" s="34" t="s">
        <v>62</v>
      </c>
      <c r="I39" s="9">
        <f>SUM(I40:I44)</f>
        <v>7000</v>
      </c>
      <c r="J39" s="9">
        <f>SUM(J40:J44)</f>
        <v>7000</v>
      </c>
      <c r="K39" s="12" t="s">
        <v>47</v>
      </c>
      <c r="L39" s="31" t="s">
        <v>51</v>
      </c>
      <c r="M39" s="13" t="s">
        <v>97</v>
      </c>
      <c r="N39" s="31" t="s">
        <v>120</v>
      </c>
    </row>
    <row r="40" spans="1:14" ht="27.95" customHeight="1" x14ac:dyDescent="0.25">
      <c r="A40" s="31"/>
      <c r="B40" s="41"/>
      <c r="C40" s="31"/>
      <c r="D40" s="31"/>
      <c r="E40" s="31"/>
      <c r="F40" s="31"/>
      <c r="G40" s="34"/>
      <c r="H40" s="34"/>
      <c r="I40" s="11">
        <v>0</v>
      </c>
      <c r="J40" s="11">
        <v>0</v>
      </c>
      <c r="K40" s="18" t="s">
        <v>14</v>
      </c>
      <c r="L40" s="31"/>
      <c r="M40" s="13" t="s">
        <v>98</v>
      </c>
      <c r="N40" s="31"/>
    </row>
    <row r="41" spans="1:14" ht="27.95" customHeight="1" x14ac:dyDescent="0.25">
      <c r="A41" s="31"/>
      <c r="B41" s="41"/>
      <c r="C41" s="31"/>
      <c r="D41" s="31"/>
      <c r="E41" s="31"/>
      <c r="F41" s="31"/>
      <c r="G41" s="34"/>
      <c r="H41" s="34"/>
      <c r="I41" s="11">
        <v>0</v>
      </c>
      <c r="J41" s="11">
        <v>0</v>
      </c>
      <c r="K41" s="18" t="s">
        <v>15</v>
      </c>
      <c r="L41" s="31"/>
      <c r="M41" s="13" t="s">
        <v>99</v>
      </c>
      <c r="N41" s="31"/>
    </row>
    <row r="42" spans="1:14" ht="27.95" customHeight="1" x14ac:dyDescent="0.25">
      <c r="A42" s="31"/>
      <c r="B42" s="41"/>
      <c r="C42" s="31"/>
      <c r="D42" s="31"/>
      <c r="E42" s="31"/>
      <c r="F42" s="31"/>
      <c r="G42" s="34"/>
      <c r="H42" s="34"/>
      <c r="I42" s="11">
        <v>0</v>
      </c>
      <c r="J42" s="11">
        <v>0</v>
      </c>
      <c r="K42" s="18" t="s">
        <v>16</v>
      </c>
      <c r="L42" s="31"/>
      <c r="M42" s="36" t="s">
        <v>100</v>
      </c>
      <c r="N42" s="31"/>
    </row>
    <row r="43" spans="1:14" ht="27.95" customHeight="1" x14ac:dyDescent="0.25">
      <c r="A43" s="31"/>
      <c r="B43" s="41"/>
      <c r="C43" s="31"/>
      <c r="D43" s="31"/>
      <c r="E43" s="31"/>
      <c r="F43" s="31"/>
      <c r="G43" s="34"/>
      <c r="H43" s="34"/>
      <c r="I43" s="11">
        <v>7000</v>
      </c>
      <c r="J43" s="11">
        <v>7000</v>
      </c>
      <c r="K43" s="18" t="s">
        <v>49</v>
      </c>
      <c r="L43" s="31"/>
      <c r="M43" s="36"/>
      <c r="N43" s="31"/>
    </row>
    <row r="44" spans="1:14" ht="27.95" customHeight="1" x14ac:dyDescent="0.25">
      <c r="A44" s="31"/>
      <c r="B44" s="41"/>
      <c r="C44" s="31"/>
      <c r="D44" s="31"/>
      <c r="E44" s="31"/>
      <c r="F44" s="31"/>
      <c r="G44" s="34"/>
      <c r="H44" s="34"/>
      <c r="I44" s="11">
        <v>0</v>
      </c>
      <c r="J44" s="11">
        <v>0</v>
      </c>
      <c r="K44" s="19" t="s">
        <v>141</v>
      </c>
      <c r="L44" s="31"/>
      <c r="M44" s="13" t="s">
        <v>101</v>
      </c>
      <c r="N44" s="31"/>
    </row>
    <row r="45" spans="1:14" ht="20.100000000000001" customHeight="1" x14ac:dyDescent="0.25">
      <c r="A45" s="46" t="s">
        <v>133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  <row r="46" spans="1:14" s="14" customFormat="1" ht="27.95" customHeight="1" x14ac:dyDescent="0.25">
      <c r="A46" s="31" t="s">
        <v>12</v>
      </c>
      <c r="B46" s="41" t="s">
        <v>21</v>
      </c>
      <c r="C46" s="31" t="s">
        <v>45</v>
      </c>
      <c r="D46" s="31" t="s">
        <v>46</v>
      </c>
      <c r="E46" s="31" t="s">
        <v>19</v>
      </c>
      <c r="F46" s="31" t="s">
        <v>19</v>
      </c>
      <c r="G46" s="34" t="s">
        <v>96</v>
      </c>
      <c r="H46" s="34" t="s">
        <v>67</v>
      </c>
      <c r="I46" s="9">
        <f>SUM(I47:I51)</f>
        <v>5783.3099999999995</v>
      </c>
      <c r="J46" s="9">
        <f>SUM(J47:J51)</f>
        <v>5783.3099999999995</v>
      </c>
      <c r="K46" s="12" t="s">
        <v>47</v>
      </c>
      <c r="L46" s="31" t="s">
        <v>44</v>
      </c>
      <c r="M46" s="31" t="s">
        <v>135</v>
      </c>
      <c r="N46" s="33" t="s">
        <v>134</v>
      </c>
    </row>
    <row r="47" spans="1:14" s="14" customFormat="1" ht="27.95" customHeight="1" x14ac:dyDescent="0.25">
      <c r="A47" s="31"/>
      <c r="B47" s="41"/>
      <c r="C47" s="31"/>
      <c r="D47" s="31"/>
      <c r="E47" s="31"/>
      <c r="F47" s="31"/>
      <c r="G47" s="34"/>
      <c r="H47" s="34"/>
      <c r="I47" s="11">
        <v>0</v>
      </c>
      <c r="J47" s="11">
        <v>0</v>
      </c>
      <c r="K47" s="18" t="s">
        <v>14</v>
      </c>
      <c r="L47" s="31"/>
      <c r="M47" s="31"/>
      <c r="N47" s="33"/>
    </row>
    <row r="48" spans="1:14" s="14" customFormat="1" ht="27.95" customHeight="1" x14ac:dyDescent="0.25">
      <c r="A48" s="31"/>
      <c r="B48" s="41"/>
      <c r="C48" s="31"/>
      <c r="D48" s="31"/>
      <c r="E48" s="31"/>
      <c r="F48" s="31"/>
      <c r="G48" s="34"/>
      <c r="H48" s="34"/>
      <c r="I48" s="11">
        <f>J48</f>
        <v>4269.2</v>
      </c>
      <c r="J48" s="11">
        <v>4269.2</v>
      </c>
      <c r="K48" s="18" t="s">
        <v>15</v>
      </c>
      <c r="L48" s="31"/>
      <c r="M48" s="31"/>
      <c r="N48" s="33"/>
    </row>
    <row r="49" spans="1:14" s="14" customFormat="1" ht="27.95" customHeight="1" x14ac:dyDescent="0.25">
      <c r="A49" s="31"/>
      <c r="B49" s="41"/>
      <c r="C49" s="31"/>
      <c r="D49" s="31"/>
      <c r="E49" s="31"/>
      <c r="F49" s="31"/>
      <c r="G49" s="34"/>
      <c r="H49" s="34"/>
      <c r="I49" s="11">
        <f>J49</f>
        <v>1514.11</v>
      </c>
      <c r="J49" s="11">
        <v>1514.11</v>
      </c>
      <c r="K49" s="18" t="s">
        <v>16</v>
      </c>
      <c r="L49" s="31"/>
      <c r="M49" s="31"/>
      <c r="N49" s="33"/>
    </row>
    <row r="50" spans="1:14" s="14" customFormat="1" ht="27.95" customHeight="1" x14ac:dyDescent="0.25">
      <c r="A50" s="31"/>
      <c r="B50" s="41"/>
      <c r="C50" s="31"/>
      <c r="D50" s="31"/>
      <c r="E50" s="31"/>
      <c r="F50" s="31"/>
      <c r="G50" s="34"/>
      <c r="H50" s="34"/>
      <c r="I50" s="11">
        <v>0</v>
      </c>
      <c r="J50" s="11">
        <v>0</v>
      </c>
      <c r="K50" s="18" t="s">
        <v>49</v>
      </c>
      <c r="L50" s="31"/>
      <c r="M50" s="31"/>
      <c r="N50" s="33"/>
    </row>
    <row r="51" spans="1:14" s="14" customFormat="1" ht="27.95" customHeight="1" x14ac:dyDescent="0.25">
      <c r="A51" s="31"/>
      <c r="B51" s="41"/>
      <c r="C51" s="31"/>
      <c r="D51" s="31"/>
      <c r="E51" s="31"/>
      <c r="F51" s="31"/>
      <c r="G51" s="34"/>
      <c r="H51" s="34"/>
      <c r="I51" s="11">
        <v>0</v>
      </c>
      <c r="J51" s="11">
        <v>0</v>
      </c>
      <c r="K51" s="19" t="s">
        <v>141</v>
      </c>
      <c r="L51" s="31"/>
      <c r="M51" s="31"/>
      <c r="N51" s="33"/>
    </row>
    <row r="52" spans="1:14" ht="27.95" customHeight="1" x14ac:dyDescent="0.25">
      <c r="A52" s="31" t="s">
        <v>58</v>
      </c>
      <c r="B52" s="41" t="s">
        <v>65</v>
      </c>
      <c r="C52" s="31" t="s">
        <v>22</v>
      </c>
      <c r="D52" s="31" t="s">
        <v>75</v>
      </c>
      <c r="E52" s="31" t="s">
        <v>19</v>
      </c>
      <c r="F52" s="31" t="s">
        <v>27</v>
      </c>
      <c r="G52" s="34" t="s">
        <v>66</v>
      </c>
      <c r="H52" s="34" t="s">
        <v>56</v>
      </c>
      <c r="I52" s="9">
        <f>SUM(I53:I57)</f>
        <v>12217.5</v>
      </c>
      <c r="J52" s="9">
        <f>SUM(J53:J57)</f>
        <v>12217.5</v>
      </c>
      <c r="K52" s="12" t="s">
        <v>47</v>
      </c>
      <c r="L52" s="31" t="s">
        <v>44</v>
      </c>
      <c r="M52" s="31" t="s">
        <v>135</v>
      </c>
      <c r="N52" s="47" t="s">
        <v>120</v>
      </c>
    </row>
    <row r="53" spans="1:14" ht="27.95" customHeight="1" x14ac:dyDescent="0.25">
      <c r="A53" s="31"/>
      <c r="B53" s="41"/>
      <c r="C53" s="31"/>
      <c r="D53" s="31"/>
      <c r="E53" s="31"/>
      <c r="F53" s="31"/>
      <c r="G53" s="34"/>
      <c r="H53" s="34"/>
      <c r="I53" s="11">
        <v>0</v>
      </c>
      <c r="J53" s="11">
        <v>0</v>
      </c>
      <c r="K53" s="18" t="s">
        <v>14</v>
      </c>
      <c r="L53" s="31"/>
      <c r="M53" s="31"/>
      <c r="N53" s="47"/>
    </row>
    <row r="54" spans="1:14" ht="27.95" customHeight="1" x14ac:dyDescent="0.25">
      <c r="A54" s="31"/>
      <c r="B54" s="41"/>
      <c r="C54" s="31"/>
      <c r="D54" s="31"/>
      <c r="E54" s="31"/>
      <c r="F54" s="31"/>
      <c r="G54" s="34"/>
      <c r="H54" s="34"/>
      <c r="I54" s="11">
        <v>0</v>
      </c>
      <c r="J54" s="11">
        <v>0</v>
      </c>
      <c r="K54" s="18" t="s">
        <v>15</v>
      </c>
      <c r="L54" s="31"/>
      <c r="M54" s="31"/>
      <c r="N54" s="47"/>
    </row>
    <row r="55" spans="1:14" ht="27.95" customHeight="1" x14ac:dyDescent="0.25">
      <c r="A55" s="31"/>
      <c r="B55" s="41"/>
      <c r="C55" s="31"/>
      <c r="D55" s="31"/>
      <c r="E55" s="31"/>
      <c r="F55" s="31"/>
      <c r="G55" s="34"/>
      <c r="H55" s="34"/>
      <c r="I55" s="11">
        <v>12217.5</v>
      </c>
      <c r="J55" s="11">
        <v>12217.5</v>
      </c>
      <c r="K55" s="18" t="s">
        <v>16</v>
      </c>
      <c r="L55" s="31"/>
      <c r="M55" s="31"/>
      <c r="N55" s="47"/>
    </row>
    <row r="56" spans="1:14" ht="27.95" customHeight="1" x14ac:dyDescent="0.25">
      <c r="A56" s="31"/>
      <c r="B56" s="41"/>
      <c r="C56" s="31"/>
      <c r="D56" s="31"/>
      <c r="E56" s="31"/>
      <c r="F56" s="31"/>
      <c r="G56" s="34"/>
      <c r="H56" s="34"/>
      <c r="I56" s="11">
        <v>0</v>
      </c>
      <c r="J56" s="11">
        <v>0</v>
      </c>
      <c r="K56" s="18" t="s">
        <v>49</v>
      </c>
      <c r="L56" s="31"/>
      <c r="M56" s="31"/>
      <c r="N56" s="47"/>
    </row>
    <row r="57" spans="1:14" ht="27.95" customHeight="1" x14ac:dyDescent="0.25">
      <c r="A57" s="31"/>
      <c r="B57" s="41"/>
      <c r="C57" s="31"/>
      <c r="D57" s="31"/>
      <c r="E57" s="31"/>
      <c r="F57" s="31"/>
      <c r="G57" s="34"/>
      <c r="H57" s="34"/>
      <c r="I57" s="11">
        <v>0</v>
      </c>
      <c r="J57" s="11">
        <v>0</v>
      </c>
      <c r="K57" s="19" t="s">
        <v>141</v>
      </c>
      <c r="L57" s="31"/>
      <c r="M57" s="31"/>
      <c r="N57" s="47"/>
    </row>
    <row r="58" spans="1:14" ht="27.95" customHeight="1" x14ac:dyDescent="0.25">
      <c r="A58" s="31" t="s">
        <v>121</v>
      </c>
      <c r="B58" s="41" t="s">
        <v>34</v>
      </c>
      <c r="C58" s="31" t="s">
        <v>35</v>
      </c>
      <c r="D58" s="31" t="s">
        <v>70</v>
      </c>
      <c r="E58" s="31" t="s">
        <v>13</v>
      </c>
      <c r="F58" s="31" t="s">
        <v>68</v>
      </c>
      <c r="G58" s="34" t="s">
        <v>69</v>
      </c>
      <c r="H58" s="34" t="s">
        <v>111</v>
      </c>
      <c r="I58" s="9">
        <f>SUM(I59:I63)</f>
        <v>48400</v>
      </c>
      <c r="J58" s="9">
        <f>SUM(J59:J63)</f>
        <v>33400</v>
      </c>
      <c r="K58" s="12" t="s">
        <v>47</v>
      </c>
      <c r="L58" s="31" t="s">
        <v>52</v>
      </c>
      <c r="M58" s="31" t="s">
        <v>135</v>
      </c>
      <c r="N58" s="33" t="s">
        <v>120</v>
      </c>
    </row>
    <row r="59" spans="1:14" ht="27.95" customHeight="1" x14ac:dyDescent="0.25">
      <c r="A59" s="31"/>
      <c r="B59" s="41"/>
      <c r="C59" s="31"/>
      <c r="D59" s="31"/>
      <c r="E59" s="31"/>
      <c r="F59" s="31"/>
      <c r="G59" s="34"/>
      <c r="H59" s="34"/>
      <c r="I59" s="11">
        <v>0</v>
      </c>
      <c r="J59" s="11">
        <v>0</v>
      </c>
      <c r="K59" s="18" t="s">
        <v>14</v>
      </c>
      <c r="L59" s="31"/>
      <c r="M59" s="31"/>
      <c r="N59" s="33"/>
    </row>
    <row r="60" spans="1:14" ht="27.95" customHeight="1" x14ac:dyDescent="0.25">
      <c r="A60" s="31"/>
      <c r="B60" s="41"/>
      <c r="C60" s="31"/>
      <c r="D60" s="31"/>
      <c r="E60" s="31"/>
      <c r="F60" s="31"/>
      <c r="G60" s="34"/>
      <c r="H60" s="34"/>
      <c r="I60" s="11">
        <v>0</v>
      </c>
      <c r="J60" s="11">
        <v>0</v>
      </c>
      <c r="K60" s="18" t="s">
        <v>15</v>
      </c>
      <c r="L60" s="31"/>
      <c r="M60" s="31"/>
      <c r="N60" s="33"/>
    </row>
    <row r="61" spans="1:14" ht="27.95" customHeight="1" x14ac:dyDescent="0.25">
      <c r="A61" s="31"/>
      <c r="B61" s="41"/>
      <c r="C61" s="31"/>
      <c r="D61" s="31"/>
      <c r="E61" s="31"/>
      <c r="F61" s="31"/>
      <c r="G61" s="34"/>
      <c r="H61" s="34"/>
      <c r="I61" s="11">
        <v>0</v>
      </c>
      <c r="J61" s="11">
        <v>0</v>
      </c>
      <c r="K61" s="18" t="s">
        <v>16</v>
      </c>
      <c r="L61" s="31"/>
      <c r="M61" s="31"/>
      <c r="N61" s="33"/>
    </row>
    <row r="62" spans="1:14" ht="27.95" customHeight="1" x14ac:dyDescent="0.25">
      <c r="A62" s="31"/>
      <c r="B62" s="41"/>
      <c r="C62" s="31"/>
      <c r="D62" s="31"/>
      <c r="E62" s="31"/>
      <c r="F62" s="31"/>
      <c r="G62" s="34"/>
      <c r="H62" s="34"/>
      <c r="I62" s="11">
        <v>48400</v>
      </c>
      <c r="J62" s="11">
        <f>15000+18400</f>
        <v>33400</v>
      </c>
      <c r="K62" s="18" t="s">
        <v>49</v>
      </c>
      <c r="L62" s="31"/>
      <c r="M62" s="31"/>
      <c r="N62" s="33"/>
    </row>
    <row r="63" spans="1:14" ht="27.95" customHeight="1" x14ac:dyDescent="0.25">
      <c r="A63" s="31"/>
      <c r="B63" s="41"/>
      <c r="C63" s="31"/>
      <c r="D63" s="31"/>
      <c r="E63" s="31"/>
      <c r="F63" s="31"/>
      <c r="G63" s="34"/>
      <c r="H63" s="34"/>
      <c r="I63" s="11">
        <v>0</v>
      </c>
      <c r="J63" s="11">
        <v>0</v>
      </c>
      <c r="K63" s="19" t="s">
        <v>141</v>
      </c>
      <c r="L63" s="31"/>
      <c r="M63" s="31"/>
      <c r="N63" s="33"/>
    </row>
    <row r="64" spans="1:14" ht="27.95" customHeight="1" x14ac:dyDescent="0.25">
      <c r="A64" s="40" t="s">
        <v>63</v>
      </c>
      <c r="B64" s="31" t="s">
        <v>102</v>
      </c>
      <c r="C64" s="31" t="s">
        <v>103</v>
      </c>
      <c r="D64" s="31" t="s">
        <v>105</v>
      </c>
      <c r="E64" s="31" t="s">
        <v>19</v>
      </c>
      <c r="F64" s="31" t="s">
        <v>19</v>
      </c>
      <c r="G64" s="34" t="s">
        <v>125</v>
      </c>
      <c r="H64" s="34" t="s">
        <v>131</v>
      </c>
      <c r="I64" s="27">
        <f>I65+I66+I67+I68+I69</f>
        <v>21203.989999999998</v>
      </c>
      <c r="J64" s="27">
        <f>J65+J66+J67+J68+J69</f>
        <v>21203.989999999998</v>
      </c>
      <c r="K64" s="12" t="s">
        <v>47</v>
      </c>
      <c r="L64" s="31" t="s">
        <v>44</v>
      </c>
      <c r="M64" s="31" t="s">
        <v>135</v>
      </c>
      <c r="N64" s="33" t="s">
        <v>134</v>
      </c>
    </row>
    <row r="65" spans="1:14" ht="27.95" customHeight="1" x14ac:dyDescent="0.25">
      <c r="A65" s="40"/>
      <c r="B65" s="31"/>
      <c r="C65" s="31"/>
      <c r="D65" s="31"/>
      <c r="E65" s="31"/>
      <c r="F65" s="31"/>
      <c r="G65" s="34"/>
      <c r="H65" s="34"/>
      <c r="I65" s="15">
        <v>0</v>
      </c>
      <c r="J65" s="15">
        <v>0</v>
      </c>
      <c r="K65" s="18" t="s">
        <v>14</v>
      </c>
      <c r="L65" s="31"/>
      <c r="M65" s="31"/>
      <c r="N65" s="33"/>
    </row>
    <row r="66" spans="1:14" ht="27.95" customHeight="1" x14ac:dyDescent="0.25">
      <c r="A66" s="40"/>
      <c r="B66" s="31"/>
      <c r="C66" s="31"/>
      <c r="D66" s="31"/>
      <c r="E66" s="31"/>
      <c r="F66" s="31"/>
      <c r="G66" s="34"/>
      <c r="H66" s="34"/>
      <c r="I66" s="16">
        <v>15902.99</v>
      </c>
      <c r="J66" s="16">
        <f>I66</f>
        <v>15902.99</v>
      </c>
      <c r="K66" s="18" t="s">
        <v>15</v>
      </c>
      <c r="L66" s="31"/>
      <c r="M66" s="31"/>
      <c r="N66" s="33"/>
    </row>
    <row r="67" spans="1:14" ht="27.95" customHeight="1" x14ac:dyDescent="0.25">
      <c r="A67" s="40"/>
      <c r="B67" s="31"/>
      <c r="C67" s="31"/>
      <c r="D67" s="31"/>
      <c r="E67" s="31"/>
      <c r="F67" s="31"/>
      <c r="G67" s="34"/>
      <c r="H67" s="34"/>
      <c r="I67" s="16">
        <v>5301</v>
      </c>
      <c r="J67" s="16">
        <f>I67</f>
        <v>5301</v>
      </c>
      <c r="K67" s="18" t="s">
        <v>16</v>
      </c>
      <c r="L67" s="31"/>
      <c r="M67" s="31"/>
      <c r="N67" s="33"/>
    </row>
    <row r="68" spans="1:14" ht="27.95" customHeight="1" x14ac:dyDescent="0.25">
      <c r="A68" s="40"/>
      <c r="B68" s="31"/>
      <c r="C68" s="31"/>
      <c r="D68" s="31"/>
      <c r="E68" s="31"/>
      <c r="F68" s="31"/>
      <c r="G68" s="34"/>
      <c r="H68" s="34"/>
      <c r="I68" s="15">
        <v>0</v>
      </c>
      <c r="J68" s="15">
        <v>0</v>
      </c>
      <c r="K68" s="18" t="s">
        <v>49</v>
      </c>
      <c r="L68" s="31"/>
      <c r="M68" s="31"/>
      <c r="N68" s="33"/>
    </row>
    <row r="69" spans="1:14" ht="27.95" customHeight="1" x14ac:dyDescent="0.25">
      <c r="A69" s="40"/>
      <c r="B69" s="31"/>
      <c r="C69" s="31"/>
      <c r="D69" s="31"/>
      <c r="E69" s="31"/>
      <c r="F69" s="31"/>
      <c r="G69" s="34"/>
      <c r="H69" s="34"/>
      <c r="I69" s="11">
        <v>0</v>
      </c>
      <c r="J69" s="11">
        <v>0</v>
      </c>
      <c r="K69" s="19" t="s">
        <v>141</v>
      </c>
      <c r="L69" s="31"/>
      <c r="M69" s="31"/>
      <c r="N69" s="33"/>
    </row>
    <row r="70" spans="1:14" ht="27.95" customHeight="1" x14ac:dyDescent="0.25">
      <c r="A70" s="31" t="s">
        <v>64</v>
      </c>
      <c r="B70" s="41" t="s">
        <v>31</v>
      </c>
      <c r="C70" s="31" t="s">
        <v>32</v>
      </c>
      <c r="D70" s="31" t="s">
        <v>33</v>
      </c>
      <c r="E70" s="31" t="s">
        <v>13</v>
      </c>
      <c r="F70" s="31" t="s">
        <v>27</v>
      </c>
      <c r="G70" s="34" t="s">
        <v>71</v>
      </c>
      <c r="H70" s="34" t="s">
        <v>56</v>
      </c>
      <c r="I70" s="9">
        <f>SUM(I71:I75)</f>
        <v>2385.1999999999998</v>
      </c>
      <c r="J70" s="9">
        <f>SUM(J71:J75)</f>
        <v>2385.1999999999998</v>
      </c>
      <c r="K70" s="12" t="s">
        <v>47</v>
      </c>
      <c r="L70" s="31" t="s">
        <v>52</v>
      </c>
      <c r="M70" s="31" t="s">
        <v>135</v>
      </c>
      <c r="N70" s="33" t="s">
        <v>134</v>
      </c>
    </row>
    <row r="71" spans="1:14" ht="27.95" customHeight="1" x14ac:dyDescent="0.25">
      <c r="A71" s="31"/>
      <c r="B71" s="41"/>
      <c r="C71" s="31"/>
      <c r="D71" s="31"/>
      <c r="E71" s="31"/>
      <c r="F71" s="31"/>
      <c r="G71" s="34"/>
      <c r="H71" s="34"/>
      <c r="I71" s="11">
        <v>0</v>
      </c>
      <c r="J71" s="11">
        <v>0</v>
      </c>
      <c r="K71" s="18" t="s">
        <v>14</v>
      </c>
      <c r="L71" s="31"/>
      <c r="M71" s="31"/>
      <c r="N71" s="33"/>
    </row>
    <row r="72" spans="1:14" ht="27.95" customHeight="1" x14ac:dyDescent="0.25">
      <c r="A72" s="31"/>
      <c r="B72" s="41"/>
      <c r="C72" s="31"/>
      <c r="D72" s="31"/>
      <c r="E72" s="31"/>
      <c r="F72" s="31"/>
      <c r="G72" s="34"/>
      <c r="H72" s="34"/>
      <c r="I72" s="11">
        <v>0</v>
      </c>
      <c r="J72" s="11">
        <v>0</v>
      </c>
      <c r="K72" s="18" t="s">
        <v>15</v>
      </c>
      <c r="L72" s="31"/>
      <c r="M72" s="31"/>
      <c r="N72" s="33"/>
    </row>
    <row r="73" spans="1:14" ht="27.95" customHeight="1" x14ac:dyDescent="0.25">
      <c r="A73" s="31"/>
      <c r="B73" s="41"/>
      <c r="C73" s="31"/>
      <c r="D73" s="31"/>
      <c r="E73" s="31"/>
      <c r="F73" s="31"/>
      <c r="G73" s="34"/>
      <c r="H73" s="34"/>
      <c r="I73" s="11">
        <v>2385.1999999999998</v>
      </c>
      <c r="J73" s="11">
        <v>2385.1999999999998</v>
      </c>
      <c r="K73" s="18" t="s">
        <v>16</v>
      </c>
      <c r="L73" s="31"/>
      <c r="M73" s="31"/>
      <c r="N73" s="33"/>
    </row>
    <row r="74" spans="1:14" ht="27.95" customHeight="1" x14ac:dyDescent="0.25">
      <c r="A74" s="31"/>
      <c r="B74" s="41"/>
      <c r="C74" s="31"/>
      <c r="D74" s="31"/>
      <c r="E74" s="31"/>
      <c r="F74" s="31"/>
      <c r="G74" s="34"/>
      <c r="H74" s="34"/>
      <c r="I74" s="11">
        <v>0</v>
      </c>
      <c r="J74" s="11">
        <v>0</v>
      </c>
      <c r="K74" s="18" t="s">
        <v>49</v>
      </c>
      <c r="L74" s="31"/>
      <c r="M74" s="31"/>
      <c r="N74" s="33"/>
    </row>
    <row r="75" spans="1:14" ht="27.95" customHeight="1" x14ac:dyDescent="0.25">
      <c r="A75" s="31"/>
      <c r="B75" s="41"/>
      <c r="C75" s="31"/>
      <c r="D75" s="31"/>
      <c r="E75" s="31"/>
      <c r="F75" s="31"/>
      <c r="G75" s="34"/>
      <c r="H75" s="34"/>
      <c r="I75" s="11">
        <v>0</v>
      </c>
      <c r="J75" s="11">
        <v>0</v>
      </c>
      <c r="K75" s="19" t="s">
        <v>141</v>
      </c>
      <c r="L75" s="31"/>
      <c r="M75" s="31"/>
      <c r="N75" s="33"/>
    </row>
    <row r="76" spans="1:14" ht="20.100000000000001" customHeight="1" x14ac:dyDescent="0.25">
      <c r="A76" s="46" t="s">
        <v>136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</row>
    <row r="77" spans="1:14" ht="27.95" customHeight="1" x14ac:dyDescent="0.25">
      <c r="A77" s="40" t="s">
        <v>12</v>
      </c>
      <c r="B77" s="40" t="s">
        <v>106</v>
      </c>
      <c r="C77" s="31" t="s">
        <v>107</v>
      </c>
      <c r="D77" s="31" t="s">
        <v>110</v>
      </c>
      <c r="E77" s="40" t="s">
        <v>13</v>
      </c>
      <c r="F77" s="40" t="s">
        <v>27</v>
      </c>
      <c r="G77" s="34" t="s">
        <v>108</v>
      </c>
      <c r="H77" s="34" t="s">
        <v>109</v>
      </c>
      <c r="I77" s="27">
        <f>I78+I79+I80+I81+I82</f>
        <v>4307.3879999999999</v>
      </c>
      <c r="J77" s="27">
        <f>J78+J79+J80+J81+J82</f>
        <v>4307.3879999999999</v>
      </c>
      <c r="K77" s="12" t="s">
        <v>47</v>
      </c>
      <c r="L77" s="31" t="s">
        <v>17</v>
      </c>
      <c r="M77" s="31" t="s">
        <v>135</v>
      </c>
      <c r="N77" s="37" t="s">
        <v>120</v>
      </c>
    </row>
    <row r="78" spans="1:14" ht="27.95" customHeight="1" x14ac:dyDescent="0.25">
      <c r="A78" s="40"/>
      <c r="B78" s="40"/>
      <c r="C78" s="31"/>
      <c r="D78" s="31"/>
      <c r="E78" s="40"/>
      <c r="F78" s="45"/>
      <c r="G78" s="34"/>
      <c r="H78" s="34"/>
      <c r="I78" s="15">
        <v>0</v>
      </c>
      <c r="J78" s="15">
        <v>0</v>
      </c>
      <c r="K78" s="18" t="s">
        <v>14</v>
      </c>
      <c r="L78" s="31"/>
      <c r="M78" s="31"/>
      <c r="N78" s="37"/>
    </row>
    <row r="79" spans="1:14" ht="27.95" customHeight="1" x14ac:dyDescent="0.25">
      <c r="A79" s="40"/>
      <c r="B79" s="40"/>
      <c r="C79" s="31"/>
      <c r="D79" s="31"/>
      <c r="E79" s="40"/>
      <c r="F79" s="45"/>
      <c r="G79" s="34"/>
      <c r="H79" s="34"/>
      <c r="I79" s="16">
        <f>J79</f>
        <v>0</v>
      </c>
      <c r="J79" s="15">
        <v>0</v>
      </c>
      <c r="K79" s="18" t="s">
        <v>15</v>
      </c>
      <c r="L79" s="31"/>
      <c r="M79" s="31"/>
      <c r="N79" s="37"/>
    </row>
    <row r="80" spans="1:14" ht="27.95" customHeight="1" x14ac:dyDescent="0.25">
      <c r="A80" s="40"/>
      <c r="B80" s="40"/>
      <c r="C80" s="31"/>
      <c r="D80" s="31"/>
      <c r="E80" s="40"/>
      <c r="F80" s="45"/>
      <c r="G80" s="34"/>
      <c r="H80" s="34"/>
      <c r="I80" s="16">
        <f>J80</f>
        <v>0</v>
      </c>
      <c r="J80" s="15">
        <v>0</v>
      </c>
      <c r="K80" s="18" t="s">
        <v>16</v>
      </c>
      <c r="L80" s="31"/>
      <c r="M80" s="31"/>
      <c r="N80" s="37"/>
    </row>
    <row r="81" spans="1:14" ht="27.95" customHeight="1" x14ac:dyDescent="0.25">
      <c r="A81" s="40"/>
      <c r="B81" s="40"/>
      <c r="C81" s="31"/>
      <c r="D81" s="31"/>
      <c r="E81" s="40"/>
      <c r="F81" s="45"/>
      <c r="G81" s="34"/>
      <c r="H81" s="34"/>
      <c r="I81" s="15">
        <f>J81</f>
        <v>4307.3879999999999</v>
      </c>
      <c r="J81" s="15">
        <v>4307.3879999999999</v>
      </c>
      <c r="K81" s="18" t="s">
        <v>49</v>
      </c>
      <c r="L81" s="31"/>
      <c r="M81" s="31"/>
      <c r="N81" s="37"/>
    </row>
    <row r="82" spans="1:14" ht="27.95" customHeight="1" x14ac:dyDescent="0.25">
      <c r="A82" s="40"/>
      <c r="B82" s="40"/>
      <c r="C82" s="31"/>
      <c r="D82" s="31"/>
      <c r="E82" s="40"/>
      <c r="F82" s="45"/>
      <c r="G82" s="34"/>
      <c r="H82" s="34"/>
      <c r="I82" s="11">
        <v>0</v>
      </c>
      <c r="J82" s="11">
        <v>0</v>
      </c>
      <c r="K82" s="19" t="s">
        <v>141</v>
      </c>
      <c r="L82" s="31"/>
      <c r="M82" s="31"/>
      <c r="N82" s="37"/>
    </row>
    <row r="83" spans="1:14" s="14" customFormat="1" ht="27.95" customHeight="1" x14ac:dyDescent="0.25">
      <c r="A83" s="31" t="s">
        <v>58</v>
      </c>
      <c r="B83" s="41" t="s">
        <v>23</v>
      </c>
      <c r="C83" s="31" t="s">
        <v>24</v>
      </c>
      <c r="D83" s="31" t="s">
        <v>25</v>
      </c>
      <c r="E83" s="31" t="s">
        <v>19</v>
      </c>
      <c r="F83" s="31" t="s">
        <v>19</v>
      </c>
      <c r="G83" s="34" t="s">
        <v>137</v>
      </c>
      <c r="H83" s="34" t="s">
        <v>125</v>
      </c>
      <c r="I83" s="9">
        <f>SUM(I84:I88)</f>
        <v>57024</v>
      </c>
      <c r="J83" s="9">
        <f>SUM(J84:J88)</f>
        <v>16847.91</v>
      </c>
      <c r="K83" s="12" t="s">
        <v>47</v>
      </c>
      <c r="L83" s="31" t="s">
        <v>48</v>
      </c>
      <c r="M83" s="31" t="s">
        <v>135</v>
      </c>
      <c r="N83" s="33" t="s">
        <v>134</v>
      </c>
    </row>
    <row r="84" spans="1:14" s="14" customFormat="1" ht="27.95" customHeight="1" x14ac:dyDescent="0.25">
      <c r="A84" s="31"/>
      <c r="B84" s="41"/>
      <c r="C84" s="31"/>
      <c r="D84" s="31"/>
      <c r="E84" s="31"/>
      <c r="F84" s="31"/>
      <c r="G84" s="34"/>
      <c r="H84" s="34"/>
      <c r="I84" s="11">
        <v>0</v>
      </c>
      <c r="J84" s="11">
        <v>0</v>
      </c>
      <c r="K84" s="18" t="s">
        <v>14</v>
      </c>
      <c r="L84" s="31"/>
      <c r="M84" s="31"/>
      <c r="N84" s="33"/>
    </row>
    <row r="85" spans="1:14" s="14" customFormat="1" ht="27.95" customHeight="1" x14ac:dyDescent="0.25">
      <c r="A85" s="31"/>
      <c r="B85" s="41"/>
      <c r="C85" s="31"/>
      <c r="D85" s="31"/>
      <c r="E85" s="31"/>
      <c r="F85" s="31"/>
      <c r="G85" s="34"/>
      <c r="H85" s="34"/>
      <c r="I85" s="11">
        <v>0</v>
      </c>
      <c r="J85" s="11">
        <v>0</v>
      </c>
      <c r="K85" s="18" t="s">
        <v>15</v>
      </c>
      <c r="L85" s="31"/>
      <c r="M85" s="31"/>
      <c r="N85" s="33"/>
    </row>
    <row r="86" spans="1:14" s="14" customFormat="1" ht="27.95" customHeight="1" x14ac:dyDescent="0.25">
      <c r="A86" s="31"/>
      <c r="B86" s="41"/>
      <c r="C86" s="31"/>
      <c r="D86" s="31"/>
      <c r="E86" s="31"/>
      <c r="F86" s="31"/>
      <c r="G86" s="34"/>
      <c r="H86" s="34"/>
      <c r="I86" s="11">
        <v>122</v>
      </c>
      <c r="J86" s="11">
        <v>122</v>
      </c>
      <c r="K86" s="18" t="s">
        <v>16</v>
      </c>
      <c r="L86" s="31"/>
      <c r="M86" s="31"/>
      <c r="N86" s="33"/>
    </row>
    <row r="87" spans="1:14" s="14" customFormat="1" ht="27.95" customHeight="1" x14ac:dyDescent="0.25">
      <c r="A87" s="31"/>
      <c r="B87" s="41"/>
      <c r="C87" s="31"/>
      <c r="D87" s="31"/>
      <c r="E87" s="31"/>
      <c r="F87" s="31"/>
      <c r="G87" s="34"/>
      <c r="H87" s="34"/>
      <c r="I87" s="11">
        <f>40176.09+16847.91-122</f>
        <v>56902</v>
      </c>
      <c r="J87" s="11">
        <f>16847.91-122</f>
        <v>16725.91</v>
      </c>
      <c r="K87" s="18" t="s">
        <v>49</v>
      </c>
      <c r="L87" s="31"/>
      <c r="M87" s="31"/>
      <c r="N87" s="33"/>
    </row>
    <row r="88" spans="1:14" s="14" customFormat="1" ht="27.95" customHeight="1" x14ac:dyDescent="0.25">
      <c r="A88" s="31"/>
      <c r="B88" s="41"/>
      <c r="C88" s="31"/>
      <c r="D88" s="31"/>
      <c r="E88" s="31"/>
      <c r="F88" s="31"/>
      <c r="G88" s="34"/>
      <c r="H88" s="34"/>
      <c r="I88" s="11">
        <v>0</v>
      </c>
      <c r="J88" s="11">
        <v>0</v>
      </c>
      <c r="K88" s="19" t="s">
        <v>141</v>
      </c>
      <c r="L88" s="31"/>
      <c r="M88" s="31"/>
      <c r="N88" s="33"/>
    </row>
    <row r="89" spans="1:14" s="14" customFormat="1" ht="20.100000000000001" customHeight="1" x14ac:dyDescent="0.25">
      <c r="A89" s="46" t="s">
        <v>138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</row>
    <row r="90" spans="1:14" s="14" customFormat="1" ht="38.1" customHeight="1" x14ac:dyDescent="0.25">
      <c r="A90" s="31" t="s">
        <v>12</v>
      </c>
      <c r="B90" s="41" t="s">
        <v>72</v>
      </c>
      <c r="C90" s="31" t="s">
        <v>18</v>
      </c>
      <c r="D90" s="31" t="s">
        <v>43</v>
      </c>
      <c r="E90" s="31" t="s">
        <v>19</v>
      </c>
      <c r="F90" s="31" t="s">
        <v>19</v>
      </c>
      <c r="G90" s="34" t="s">
        <v>104</v>
      </c>
      <c r="H90" s="34" t="s">
        <v>62</v>
      </c>
      <c r="I90" s="9">
        <f>SUM(I91:I95)</f>
        <v>6435.9560000000001</v>
      </c>
      <c r="J90" s="9">
        <f>SUM(J91:J95)</f>
        <v>6435.9560000000001</v>
      </c>
      <c r="K90" s="12" t="s">
        <v>47</v>
      </c>
      <c r="L90" s="31" t="s">
        <v>20</v>
      </c>
      <c r="M90" s="31" t="s">
        <v>135</v>
      </c>
      <c r="N90" s="31" t="s">
        <v>139</v>
      </c>
    </row>
    <row r="91" spans="1:14" s="14" customFormat="1" ht="38.1" customHeight="1" x14ac:dyDescent="0.25">
      <c r="A91" s="31"/>
      <c r="B91" s="41"/>
      <c r="C91" s="31"/>
      <c r="D91" s="31"/>
      <c r="E91" s="31"/>
      <c r="F91" s="31"/>
      <c r="G91" s="34"/>
      <c r="H91" s="34"/>
      <c r="I91" s="11">
        <v>0</v>
      </c>
      <c r="J91" s="11">
        <v>0</v>
      </c>
      <c r="K91" s="18" t="s">
        <v>14</v>
      </c>
      <c r="L91" s="31"/>
      <c r="M91" s="31"/>
      <c r="N91" s="31"/>
    </row>
    <row r="92" spans="1:14" s="14" customFormat="1" ht="38.1" customHeight="1" x14ac:dyDescent="0.25">
      <c r="A92" s="31"/>
      <c r="B92" s="41"/>
      <c r="C92" s="31"/>
      <c r="D92" s="31"/>
      <c r="E92" s="31"/>
      <c r="F92" s="31"/>
      <c r="G92" s="34"/>
      <c r="H92" s="34"/>
      <c r="I92" s="11">
        <v>0</v>
      </c>
      <c r="J92" s="11">
        <v>0</v>
      </c>
      <c r="K92" s="18" t="s">
        <v>15</v>
      </c>
      <c r="L92" s="31"/>
      <c r="M92" s="31"/>
      <c r="N92" s="31"/>
    </row>
    <row r="93" spans="1:14" s="14" customFormat="1" ht="38.1" customHeight="1" x14ac:dyDescent="0.25">
      <c r="A93" s="31"/>
      <c r="B93" s="41"/>
      <c r="C93" s="31"/>
      <c r="D93" s="31"/>
      <c r="E93" s="31"/>
      <c r="F93" s="31"/>
      <c r="G93" s="34"/>
      <c r="H93" s="34"/>
      <c r="I93" s="11">
        <f>J93</f>
        <v>6435.9560000000001</v>
      </c>
      <c r="J93" s="11">
        <f>6376.956+59</f>
        <v>6435.9560000000001</v>
      </c>
      <c r="K93" s="18" t="s">
        <v>16</v>
      </c>
      <c r="L93" s="31"/>
      <c r="M93" s="31"/>
      <c r="N93" s="31"/>
    </row>
    <row r="94" spans="1:14" s="14" customFormat="1" ht="38.1" customHeight="1" x14ac:dyDescent="0.25">
      <c r="A94" s="31"/>
      <c r="B94" s="41"/>
      <c r="C94" s="31"/>
      <c r="D94" s="31"/>
      <c r="E94" s="31"/>
      <c r="F94" s="31"/>
      <c r="G94" s="34"/>
      <c r="H94" s="34"/>
      <c r="I94" s="11">
        <v>0</v>
      </c>
      <c r="J94" s="11">
        <v>0</v>
      </c>
      <c r="K94" s="18" t="s">
        <v>49</v>
      </c>
      <c r="L94" s="31"/>
      <c r="M94" s="31"/>
      <c r="N94" s="31"/>
    </row>
    <row r="95" spans="1:14" s="14" customFormat="1" ht="38.1" customHeight="1" x14ac:dyDescent="0.25">
      <c r="A95" s="31"/>
      <c r="B95" s="41"/>
      <c r="C95" s="31"/>
      <c r="D95" s="31"/>
      <c r="E95" s="31"/>
      <c r="F95" s="31"/>
      <c r="G95" s="34"/>
      <c r="H95" s="34"/>
      <c r="I95" s="11">
        <v>0</v>
      </c>
      <c r="J95" s="11">
        <v>0</v>
      </c>
      <c r="K95" s="19" t="s">
        <v>141</v>
      </c>
      <c r="L95" s="31"/>
      <c r="M95" s="31"/>
      <c r="N95" s="31"/>
    </row>
    <row r="96" spans="1:14" ht="41.25" customHeight="1" x14ac:dyDescent="0.25">
      <c r="A96" s="31" t="s">
        <v>58</v>
      </c>
      <c r="B96" s="41" t="s">
        <v>73</v>
      </c>
      <c r="C96" s="41" t="s">
        <v>143</v>
      </c>
      <c r="D96" s="41" t="s">
        <v>144</v>
      </c>
      <c r="E96" s="31" t="s">
        <v>19</v>
      </c>
      <c r="F96" s="31" t="s">
        <v>27</v>
      </c>
      <c r="G96" s="34" t="s">
        <v>125</v>
      </c>
      <c r="H96" s="34" t="s">
        <v>125</v>
      </c>
      <c r="I96" s="9">
        <f>SUM(I97:I101)</f>
        <v>1209.7</v>
      </c>
      <c r="J96" s="9">
        <f>SUM(J97:J101)</f>
        <v>1209.7</v>
      </c>
      <c r="K96" s="12" t="s">
        <v>47</v>
      </c>
      <c r="L96" s="31" t="s">
        <v>20</v>
      </c>
      <c r="M96" s="31" t="s">
        <v>135</v>
      </c>
      <c r="N96" s="31" t="s">
        <v>139</v>
      </c>
    </row>
    <row r="97" spans="1:14" ht="41.25" customHeight="1" x14ac:dyDescent="0.25">
      <c r="A97" s="31"/>
      <c r="B97" s="41"/>
      <c r="C97" s="41"/>
      <c r="D97" s="41"/>
      <c r="E97" s="31"/>
      <c r="F97" s="31"/>
      <c r="G97" s="34"/>
      <c r="H97" s="34"/>
      <c r="I97" s="11">
        <v>0</v>
      </c>
      <c r="J97" s="11">
        <v>0</v>
      </c>
      <c r="K97" s="18" t="s">
        <v>14</v>
      </c>
      <c r="L97" s="31"/>
      <c r="M97" s="31"/>
      <c r="N97" s="31"/>
    </row>
    <row r="98" spans="1:14" ht="41.25" customHeight="1" x14ac:dyDescent="0.25">
      <c r="A98" s="31"/>
      <c r="B98" s="41"/>
      <c r="C98" s="41"/>
      <c r="D98" s="41"/>
      <c r="E98" s="31"/>
      <c r="F98" s="31"/>
      <c r="G98" s="34"/>
      <c r="H98" s="34"/>
      <c r="I98" s="11">
        <v>0</v>
      </c>
      <c r="J98" s="11">
        <v>0</v>
      </c>
      <c r="K98" s="18" t="s">
        <v>15</v>
      </c>
      <c r="L98" s="31"/>
      <c r="M98" s="31"/>
      <c r="N98" s="31"/>
    </row>
    <row r="99" spans="1:14" ht="41.25" customHeight="1" x14ac:dyDescent="0.25">
      <c r="A99" s="31"/>
      <c r="B99" s="41"/>
      <c r="C99" s="41"/>
      <c r="D99" s="41"/>
      <c r="E99" s="31"/>
      <c r="F99" s="31"/>
      <c r="G99" s="34"/>
      <c r="H99" s="34"/>
      <c r="I99" s="11">
        <f>J99</f>
        <v>1209.7</v>
      </c>
      <c r="J99" s="11">
        <v>1209.7</v>
      </c>
      <c r="K99" s="18" t="s">
        <v>16</v>
      </c>
      <c r="L99" s="31"/>
      <c r="M99" s="31"/>
      <c r="N99" s="31"/>
    </row>
    <row r="100" spans="1:14" ht="41.25" customHeight="1" x14ac:dyDescent="0.25">
      <c r="A100" s="31"/>
      <c r="B100" s="41"/>
      <c r="C100" s="41"/>
      <c r="D100" s="41"/>
      <c r="E100" s="31"/>
      <c r="F100" s="31"/>
      <c r="G100" s="34"/>
      <c r="H100" s="34"/>
      <c r="I100" s="11">
        <v>0</v>
      </c>
      <c r="J100" s="11">
        <v>0</v>
      </c>
      <c r="K100" s="18" t="s">
        <v>49</v>
      </c>
      <c r="L100" s="31"/>
      <c r="M100" s="31"/>
      <c r="N100" s="31"/>
    </row>
    <row r="101" spans="1:14" ht="41.25" customHeight="1" x14ac:dyDescent="0.25">
      <c r="A101" s="31"/>
      <c r="B101" s="41"/>
      <c r="C101" s="41"/>
      <c r="D101" s="41"/>
      <c r="E101" s="31"/>
      <c r="F101" s="31"/>
      <c r="G101" s="34"/>
      <c r="H101" s="34"/>
      <c r="I101" s="11">
        <v>0</v>
      </c>
      <c r="J101" s="11">
        <v>0</v>
      </c>
      <c r="K101" s="19" t="s">
        <v>141</v>
      </c>
      <c r="L101" s="31"/>
      <c r="M101" s="31"/>
      <c r="N101" s="31"/>
    </row>
    <row r="102" spans="1:14" s="14" customFormat="1" ht="27" customHeight="1" x14ac:dyDescent="0.25">
      <c r="A102" s="33" t="s">
        <v>121</v>
      </c>
      <c r="B102" s="42" t="s">
        <v>37</v>
      </c>
      <c r="C102" s="33" t="s">
        <v>145</v>
      </c>
      <c r="D102" s="33" t="s">
        <v>54</v>
      </c>
      <c r="E102" s="33" t="s">
        <v>19</v>
      </c>
      <c r="F102" s="33" t="s">
        <v>27</v>
      </c>
      <c r="G102" s="38" t="s">
        <v>140</v>
      </c>
      <c r="H102" s="38" t="s">
        <v>125</v>
      </c>
      <c r="I102" s="9">
        <f>SUM(I103:I107)</f>
        <v>4012.7</v>
      </c>
      <c r="J102" s="9">
        <f>SUM(J103:J107)</f>
        <v>4012.7</v>
      </c>
      <c r="K102" s="12" t="s">
        <v>47</v>
      </c>
      <c r="L102" s="33" t="s">
        <v>74</v>
      </c>
      <c r="M102" s="49"/>
      <c r="N102" s="33" t="s">
        <v>120</v>
      </c>
    </row>
    <row r="103" spans="1:14" s="14" customFormat="1" ht="27" customHeight="1" x14ac:dyDescent="0.25">
      <c r="A103" s="33"/>
      <c r="B103" s="42"/>
      <c r="C103" s="33"/>
      <c r="D103" s="33"/>
      <c r="E103" s="33"/>
      <c r="F103" s="33"/>
      <c r="G103" s="38"/>
      <c r="H103" s="38"/>
      <c r="I103" s="22">
        <v>0</v>
      </c>
      <c r="J103" s="22">
        <v>0</v>
      </c>
      <c r="K103" s="23" t="s">
        <v>14</v>
      </c>
      <c r="L103" s="33"/>
      <c r="M103" s="49"/>
      <c r="N103" s="33"/>
    </row>
    <row r="104" spans="1:14" s="14" customFormat="1" ht="27" customHeight="1" x14ac:dyDescent="0.25">
      <c r="A104" s="33"/>
      <c r="B104" s="42"/>
      <c r="C104" s="33"/>
      <c r="D104" s="33"/>
      <c r="E104" s="33"/>
      <c r="F104" s="33"/>
      <c r="G104" s="38"/>
      <c r="H104" s="38"/>
      <c r="I104" s="22">
        <v>0</v>
      </c>
      <c r="J104" s="22">
        <v>0</v>
      </c>
      <c r="K104" s="23" t="s">
        <v>15</v>
      </c>
      <c r="L104" s="33"/>
      <c r="M104" s="49"/>
      <c r="N104" s="33"/>
    </row>
    <row r="105" spans="1:14" s="14" customFormat="1" ht="27" customHeight="1" x14ac:dyDescent="0.25">
      <c r="A105" s="33"/>
      <c r="B105" s="42"/>
      <c r="C105" s="33"/>
      <c r="D105" s="33"/>
      <c r="E105" s="33"/>
      <c r="F105" s="33"/>
      <c r="G105" s="38"/>
      <c r="H105" s="38"/>
      <c r="I105" s="22">
        <v>4012.7</v>
      </c>
      <c r="J105" s="22">
        <v>4012.7</v>
      </c>
      <c r="K105" s="23" t="s">
        <v>16</v>
      </c>
      <c r="L105" s="33"/>
      <c r="M105" s="49"/>
      <c r="N105" s="33"/>
    </row>
    <row r="106" spans="1:14" s="14" customFormat="1" ht="27" customHeight="1" x14ac:dyDescent="0.25">
      <c r="A106" s="33"/>
      <c r="B106" s="42"/>
      <c r="C106" s="33"/>
      <c r="D106" s="33"/>
      <c r="E106" s="33"/>
      <c r="F106" s="33"/>
      <c r="G106" s="38"/>
      <c r="H106" s="38"/>
      <c r="I106" s="22">
        <v>0</v>
      </c>
      <c r="J106" s="22">
        <v>0</v>
      </c>
      <c r="K106" s="23" t="s">
        <v>49</v>
      </c>
      <c r="L106" s="33"/>
      <c r="M106" s="49"/>
      <c r="N106" s="33"/>
    </row>
    <row r="107" spans="1:14" s="14" customFormat="1" ht="27" customHeight="1" x14ac:dyDescent="0.25">
      <c r="A107" s="33"/>
      <c r="B107" s="42"/>
      <c r="C107" s="33"/>
      <c r="D107" s="33"/>
      <c r="E107" s="33"/>
      <c r="F107" s="33"/>
      <c r="G107" s="38"/>
      <c r="H107" s="38"/>
      <c r="I107" s="22">
        <v>0</v>
      </c>
      <c r="J107" s="22">
        <v>0</v>
      </c>
      <c r="K107" s="24" t="s">
        <v>141</v>
      </c>
      <c r="L107" s="33"/>
      <c r="M107" s="49"/>
      <c r="N107" s="33"/>
    </row>
    <row r="108" spans="1:14" s="17" customFormat="1" ht="27.95" customHeight="1" x14ac:dyDescent="0.25">
      <c r="A108" s="37" t="s">
        <v>63</v>
      </c>
      <c r="B108" s="37" t="s">
        <v>112</v>
      </c>
      <c r="C108" s="37" t="s">
        <v>113</v>
      </c>
      <c r="D108" s="37" t="s">
        <v>114</v>
      </c>
      <c r="E108" s="37" t="s">
        <v>19</v>
      </c>
      <c r="F108" s="37" t="s">
        <v>115</v>
      </c>
      <c r="G108" s="38" t="s">
        <v>96</v>
      </c>
      <c r="H108" s="39">
        <v>43770</v>
      </c>
      <c r="I108" s="27">
        <f>I109+I110+I111+I112+I113</f>
        <v>2823.8</v>
      </c>
      <c r="J108" s="27">
        <f>J109+J110+J111+J112+J113</f>
        <v>2823.8</v>
      </c>
      <c r="K108" s="12" t="s">
        <v>47</v>
      </c>
      <c r="L108" s="33" t="s">
        <v>74</v>
      </c>
      <c r="M108" s="37"/>
      <c r="N108" s="37" t="s">
        <v>120</v>
      </c>
    </row>
    <row r="109" spans="1:14" ht="27.95" customHeight="1" x14ac:dyDescent="0.25">
      <c r="A109" s="37"/>
      <c r="B109" s="37"/>
      <c r="C109" s="37"/>
      <c r="D109" s="37"/>
      <c r="E109" s="37"/>
      <c r="F109" s="37"/>
      <c r="G109" s="38"/>
      <c r="H109" s="39"/>
      <c r="I109" s="26">
        <v>0</v>
      </c>
      <c r="J109" s="26">
        <v>0</v>
      </c>
      <c r="K109" s="23" t="s">
        <v>14</v>
      </c>
      <c r="L109" s="33"/>
      <c r="M109" s="37"/>
      <c r="N109" s="37"/>
    </row>
    <row r="110" spans="1:14" ht="27.95" customHeight="1" x14ac:dyDescent="0.25">
      <c r="A110" s="37"/>
      <c r="B110" s="37"/>
      <c r="C110" s="37"/>
      <c r="D110" s="37"/>
      <c r="E110" s="37"/>
      <c r="F110" s="37"/>
      <c r="G110" s="38"/>
      <c r="H110" s="39"/>
      <c r="I110" s="25">
        <f>J110</f>
        <v>0</v>
      </c>
      <c r="J110" s="26">
        <v>0</v>
      </c>
      <c r="K110" s="23" t="s">
        <v>15</v>
      </c>
      <c r="L110" s="33"/>
      <c r="M110" s="37"/>
      <c r="N110" s="37"/>
    </row>
    <row r="111" spans="1:14" ht="27.95" customHeight="1" x14ac:dyDescent="0.25">
      <c r="A111" s="37"/>
      <c r="B111" s="37"/>
      <c r="C111" s="37"/>
      <c r="D111" s="37"/>
      <c r="E111" s="37"/>
      <c r="F111" s="37"/>
      <c r="G111" s="38"/>
      <c r="H111" s="39"/>
      <c r="I111" s="25">
        <f>J111</f>
        <v>2823.8</v>
      </c>
      <c r="J111" s="26">
        <v>2823.8</v>
      </c>
      <c r="K111" s="23" t="s">
        <v>16</v>
      </c>
      <c r="L111" s="33"/>
      <c r="M111" s="37"/>
      <c r="N111" s="37"/>
    </row>
    <row r="112" spans="1:14" ht="27.95" customHeight="1" x14ac:dyDescent="0.25">
      <c r="A112" s="37"/>
      <c r="B112" s="37"/>
      <c r="C112" s="37"/>
      <c r="D112" s="37"/>
      <c r="E112" s="37"/>
      <c r="F112" s="37"/>
      <c r="G112" s="38"/>
      <c r="H112" s="39"/>
      <c r="I112" s="26">
        <v>0</v>
      </c>
      <c r="J112" s="26">
        <v>0</v>
      </c>
      <c r="K112" s="23" t="s">
        <v>49</v>
      </c>
      <c r="L112" s="33"/>
      <c r="M112" s="37"/>
      <c r="N112" s="37"/>
    </row>
    <row r="113" spans="1:14" ht="37.5" customHeight="1" x14ac:dyDescent="0.25">
      <c r="A113" s="37"/>
      <c r="B113" s="37"/>
      <c r="C113" s="37"/>
      <c r="D113" s="37"/>
      <c r="E113" s="37"/>
      <c r="F113" s="37"/>
      <c r="G113" s="38"/>
      <c r="H113" s="39"/>
      <c r="I113" s="22">
        <v>0</v>
      </c>
      <c r="J113" s="22">
        <v>0</v>
      </c>
      <c r="K113" s="24" t="s">
        <v>141</v>
      </c>
      <c r="L113" s="33"/>
      <c r="M113" s="37"/>
      <c r="N113" s="37"/>
    </row>
    <row r="118" spans="1:14" ht="16.5" x14ac:dyDescent="0.25">
      <c r="A118" s="2"/>
      <c r="G118" s="5"/>
      <c r="H118" s="5"/>
      <c r="I118" s="6"/>
      <c r="J118" s="6"/>
    </row>
    <row r="119" spans="1:14" x14ac:dyDescent="0.25">
      <c r="G119" s="5"/>
      <c r="H119" s="5"/>
    </row>
  </sheetData>
  <mergeCells count="212">
    <mergeCell ref="A70:A75"/>
    <mergeCell ref="B70:B75"/>
    <mergeCell ref="C70:C75"/>
    <mergeCell ref="D70:D75"/>
    <mergeCell ref="E70:E75"/>
    <mergeCell ref="M64:M69"/>
    <mergeCell ref="D83:D88"/>
    <mergeCell ref="E83:E88"/>
    <mergeCell ref="F83:F88"/>
    <mergeCell ref="G83:G88"/>
    <mergeCell ref="H83:H88"/>
    <mergeCell ref="L83:L88"/>
    <mergeCell ref="L70:L75"/>
    <mergeCell ref="F70:F75"/>
    <mergeCell ref="L77:L82"/>
    <mergeCell ref="G70:G75"/>
    <mergeCell ref="H70:H75"/>
    <mergeCell ref="A76:N76"/>
    <mergeCell ref="F77:F82"/>
    <mergeCell ref="G77:G82"/>
    <mergeCell ref="H77:H82"/>
    <mergeCell ref="N64:N69"/>
    <mergeCell ref="K33:K34"/>
    <mergeCell ref="J33:J34"/>
    <mergeCell ref="I33:I34"/>
    <mergeCell ref="K35:K36"/>
    <mergeCell ref="J35:J36"/>
    <mergeCell ref="I35:I36"/>
    <mergeCell ref="A58:A63"/>
    <mergeCell ref="B58:B63"/>
    <mergeCell ref="C58:C63"/>
    <mergeCell ref="D58:D63"/>
    <mergeCell ref="B64:B69"/>
    <mergeCell ref="C64:C69"/>
    <mergeCell ref="D64:D69"/>
    <mergeCell ref="E64:E69"/>
    <mergeCell ref="F64:F69"/>
    <mergeCell ref="G64:G69"/>
    <mergeCell ref="H64:H69"/>
    <mergeCell ref="E58:E63"/>
    <mergeCell ref="G58:G63"/>
    <mergeCell ref="H58:H63"/>
    <mergeCell ref="L58:L63"/>
    <mergeCell ref="M58:M63"/>
    <mergeCell ref="N58:N63"/>
    <mergeCell ref="M77:M82"/>
    <mergeCell ref="N77:N82"/>
    <mergeCell ref="A83:A88"/>
    <mergeCell ref="B83:B88"/>
    <mergeCell ref="C83:C88"/>
    <mergeCell ref="M83:M88"/>
    <mergeCell ref="N83:N88"/>
    <mergeCell ref="L90:L95"/>
    <mergeCell ref="M96:M101"/>
    <mergeCell ref="N96:N101"/>
    <mergeCell ref="M90:M95"/>
    <mergeCell ref="N90:N95"/>
    <mergeCell ref="F58:F63"/>
    <mergeCell ref="M52:M57"/>
    <mergeCell ref="N52:N57"/>
    <mergeCell ref="L46:L51"/>
    <mergeCell ref="M46:M51"/>
    <mergeCell ref="N46:N51"/>
    <mergeCell ref="F46:F51"/>
    <mergeCell ref="G46:G51"/>
    <mergeCell ref="H46:H51"/>
    <mergeCell ref="F52:F57"/>
    <mergeCell ref="G52:G57"/>
    <mergeCell ref="H52:H57"/>
    <mergeCell ref="L52:L57"/>
    <mergeCell ref="N31:N38"/>
    <mergeCell ref="A31:A38"/>
    <mergeCell ref="B31:B38"/>
    <mergeCell ref="C31:C38"/>
    <mergeCell ref="D31:D38"/>
    <mergeCell ref="E31:E38"/>
    <mergeCell ref="F31:F38"/>
    <mergeCell ref="G31:G38"/>
    <mergeCell ref="H31:H38"/>
    <mergeCell ref="M37:M38"/>
    <mergeCell ref="A52:A57"/>
    <mergeCell ref="B52:B57"/>
    <mergeCell ref="C52:C57"/>
    <mergeCell ref="D46:D51"/>
    <mergeCell ref="E46:E51"/>
    <mergeCell ref="F39:F44"/>
    <mergeCell ref="G39:G44"/>
    <mergeCell ref="D52:D57"/>
    <mergeCell ref="E52:E57"/>
    <mergeCell ref="A45:N45"/>
    <mergeCell ref="N39:N44"/>
    <mergeCell ref="H39:H44"/>
    <mergeCell ref="L39:L44"/>
    <mergeCell ref="M42:M43"/>
    <mergeCell ref="G9:G15"/>
    <mergeCell ref="A46:A51"/>
    <mergeCell ref="B46:B51"/>
    <mergeCell ref="C46:C51"/>
    <mergeCell ref="H9:H15"/>
    <mergeCell ref="L31:L38"/>
    <mergeCell ref="A9:A15"/>
    <mergeCell ref="B9:B15"/>
    <mergeCell ref="C9:C15"/>
    <mergeCell ref="D9:D15"/>
    <mergeCell ref="J12:J13"/>
    <mergeCell ref="I12:I13"/>
    <mergeCell ref="B16:B22"/>
    <mergeCell ref="C16:C22"/>
    <mergeCell ref="D16:D22"/>
    <mergeCell ref="E16:E22"/>
    <mergeCell ref="F16:F22"/>
    <mergeCell ref="G16:G22"/>
    <mergeCell ref="H16:H22"/>
    <mergeCell ref="J18:J19"/>
    <mergeCell ref="K18:K19"/>
    <mergeCell ref="I18:I19"/>
    <mergeCell ref="A64:A69"/>
    <mergeCell ref="M5:M6"/>
    <mergeCell ref="N5:N6"/>
    <mergeCell ref="A2:N2"/>
    <mergeCell ref="A3:N3"/>
    <mergeCell ref="A5:A6"/>
    <mergeCell ref="B5:B6"/>
    <mergeCell ref="C5:C6"/>
    <mergeCell ref="D5:D6"/>
    <mergeCell ref="E5:E6"/>
    <mergeCell ref="F5:F6"/>
    <mergeCell ref="K5:K6"/>
    <mergeCell ref="L5:L6"/>
    <mergeCell ref="I5:J5"/>
    <mergeCell ref="G5:H5"/>
    <mergeCell ref="E9:E15"/>
    <mergeCell ref="F9:F15"/>
    <mergeCell ref="L9:L15"/>
    <mergeCell ref="A39:A44"/>
    <mergeCell ref="B39:B44"/>
    <mergeCell ref="C39:C44"/>
    <mergeCell ref="D39:D44"/>
    <mergeCell ref="E39:E44"/>
    <mergeCell ref="K12:K13"/>
    <mergeCell ref="D108:D113"/>
    <mergeCell ref="C108:C113"/>
    <mergeCell ref="B108:B113"/>
    <mergeCell ref="A108:A113"/>
    <mergeCell ref="B77:B82"/>
    <mergeCell ref="C77:C82"/>
    <mergeCell ref="D77:D82"/>
    <mergeCell ref="E77:E82"/>
    <mergeCell ref="A96:A101"/>
    <mergeCell ref="B96:B101"/>
    <mergeCell ref="C96:C101"/>
    <mergeCell ref="D96:D101"/>
    <mergeCell ref="E96:E101"/>
    <mergeCell ref="D90:D95"/>
    <mergeCell ref="A90:A95"/>
    <mergeCell ref="B90:B95"/>
    <mergeCell ref="C90:C95"/>
    <mergeCell ref="B102:B107"/>
    <mergeCell ref="A102:A107"/>
    <mergeCell ref="C102:C107"/>
    <mergeCell ref="D102:D107"/>
    <mergeCell ref="E102:E107"/>
    <mergeCell ref="A77:A82"/>
    <mergeCell ref="E90:E95"/>
    <mergeCell ref="F108:F113"/>
    <mergeCell ref="E108:E113"/>
    <mergeCell ref="M102:M107"/>
    <mergeCell ref="N102:N107"/>
    <mergeCell ref="F102:F107"/>
    <mergeCell ref="G102:G107"/>
    <mergeCell ref="H102:H107"/>
    <mergeCell ref="L102:L107"/>
    <mergeCell ref="L64:L69"/>
    <mergeCell ref="M70:M75"/>
    <mergeCell ref="L96:L101"/>
    <mergeCell ref="N70:N75"/>
    <mergeCell ref="M108:M113"/>
    <mergeCell ref="N108:N113"/>
    <mergeCell ref="G108:G113"/>
    <mergeCell ref="L108:L113"/>
    <mergeCell ref="H108:H113"/>
    <mergeCell ref="F90:F95"/>
    <mergeCell ref="F96:F101"/>
    <mergeCell ref="G96:G101"/>
    <mergeCell ref="H96:H101"/>
    <mergeCell ref="G90:G95"/>
    <mergeCell ref="H90:H95"/>
    <mergeCell ref="A89:N89"/>
    <mergeCell ref="A8:N8"/>
    <mergeCell ref="I25:I26"/>
    <mergeCell ref="J25:J26"/>
    <mergeCell ref="K25:K26"/>
    <mergeCell ref="I27:I28"/>
    <mergeCell ref="J27:J28"/>
    <mergeCell ref="K27:K28"/>
    <mergeCell ref="A23:A30"/>
    <mergeCell ref="B23:B30"/>
    <mergeCell ref="C23:C30"/>
    <mergeCell ref="D23:D30"/>
    <mergeCell ref="E23:E30"/>
    <mergeCell ref="F23:F30"/>
    <mergeCell ref="G23:G30"/>
    <mergeCell ref="H23:H30"/>
    <mergeCell ref="L23:L30"/>
    <mergeCell ref="M23:M30"/>
    <mergeCell ref="N23:N30"/>
    <mergeCell ref="N9:N15"/>
    <mergeCell ref="M14:M15"/>
    <mergeCell ref="L16:L22"/>
    <mergeCell ref="M21:M22"/>
    <mergeCell ref="N16:N22"/>
    <mergeCell ref="A16:A22"/>
  </mergeCells>
  <pageMargins left="0.19685039370078741" right="0.11811023622047245" top="0.15748031496062992" bottom="0.35433070866141736" header="0.11811023622047245" footer="0.31496062992125984"/>
  <pageSetup paperSize="9" scale="5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Сенив Игорь Михайлович</dc:creator>
  <cp:lastModifiedBy>Пилипцова Диана Викторовна</cp:lastModifiedBy>
  <cp:lastPrinted>2019-08-15T12:53:41Z</cp:lastPrinted>
  <dcterms:created xsi:type="dcterms:W3CDTF">2019-02-07T13:55:50Z</dcterms:created>
  <dcterms:modified xsi:type="dcterms:W3CDTF">2019-08-15T13:39:37Z</dcterms:modified>
</cp:coreProperties>
</file>