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2022 год" sheetId="1" r:id="rId1"/>
  </sheets>
  <definedNames>
    <definedName name="_xlnm._FilterDatabase" localSheetId="0" hidden="1">'2022 год'!$K$2:$K$222</definedName>
    <definedName name="_xlnm.Print_Area" localSheetId="0">'2022 год'!$A$1:$L$216</definedName>
  </definedNames>
  <calcPr calcId="162913"/>
</workbook>
</file>

<file path=xl/calcChain.xml><?xml version="1.0" encoding="utf-8"?>
<calcChain xmlns="http://schemas.openxmlformats.org/spreadsheetml/2006/main">
  <c r="K162" i="1" l="1"/>
  <c r="F119" i="1" l="1"/>
  <c r="G121" i="1"/>
  <c r="E119" i="1"/>
  <c r="F216" i="1" l="1"/>
  <c r="E216" i="1"/>
  <c r="F176" i="1"/>
  <c r="E176" i="1"/>
  <c r="F179" i="1"/>
  <c r="E179" i="1"/>
  <c r="F178" i="1"/>
  <c r="E178" i="1"/>
  <c r="F177" i="1"/>
  <c r="E177" i="1"/>
  <c r="G179" i="1" l="1"/>
  <c r="E214" i="1" l="1"/>
  <c r="F214" i="1"/>
  <c r="G140" i="1"/>
  <c r="F91" i="1" l="1"/>
  <c r="E91" i="1"/>
  <c r="K194" i="1" l="1"/>
  <c r="K192" i="1"/>
  <c r="K190" i="1"/>
  <c r="G133" i="1" l="1"/>
  <c r="F132" i="1"/>
  <c r="E132" i="1"/>
  <c r="K133" i="1"/>
  <c r="K123" i="1"/>
  <c r="G132" i="1" l="1"/>
  <c r="K87" i="1" l="1"/>
  <c r="K69" i="1" l="1"/>
  <c r="F66" i="1"/>
  <c r="E66" i="1"/>
  <c r="K60" i="1" l="1"/>
  <c r="G53" i="1"/>
  <c r="F52" i="1"/>
  <c r="E52" i="1"/>
  <c r="G52" i="1" l="1"/>
  <c r="F215" i="1" l="1"/>
  <c r="E215" i="1" l="1"/>
  <c r="E224" i="1" l="1"/>
  <c r="G156" i="1" l="1"/>
  <c r="F155" i="1"/>
  <c r="E155" i="1"/>
  <c r="K156" i="1"/>
  <c r="G155" i="1" l="1"/>
  <c r="G161" i="1"/>
  <c r="F158" i="1"/>
  <c r="E158" i="1"/>
  <c r="G158" i="1" l="1"/>
  <c r="F16" i="1"/>
  <c r="E16" i="1"/>
  <c r="F213" i="1"/>
  <c r="E213" i="1"/>
  <c r="K200" i="1" l="1"/>
  <c r="K197" i="1"/>
  <c r="K113" i="1"/>
  <c r="G13" i="1" l="1"/>
  <c r="G12" i="1"/>
  <c r="K185" i="1" l="1"/>
  <c r="G166" i="1"/>
  <c r="G167" i="1"/>
  <c r="G168" i="1"/>
  <c r="F165" i="1"/>
  <c r="E165" i="1"/>
  <c r="K171" i="1"/>
  <c r="G172" i="1"/>
  <c r="G171" i="1"/>
  <c r="G165" i="1" l="1"/>
  <c r="K205" i="1" l="1"/>
  <c r="F49" i="1" l="1"/>
  <c r="E49" i="1"/>
  <c r="G50" i="1"/>
  <c r="G49" i="1" l="1"/>
  <c r="K152" i="1"/>
  <c r="K144" i="1"/>
  <c r="K142" i="1"/>
  <c r="K140" i="1"/>
  <c r="K211" i="1" l="1"/>
  <c r="K209" i="1"/>
  <c r="K148" i="1" l="1"/>
  <c r="F139" i="1" l="1"/>
  <c r="E139" i="1"/>
  <c r="K120" i="1" l="1"/>
  <c r="G120" i="1"/>
  <c r="K97" i="1"/>
  <c r="K92" i="1"/>
  <c r="G92" i="1"/>
  <c r="G119" i="1" l="1"/>
  <c r="G91" i="1"/>
  <c r="K67" i="1" l="1"/>
  <c r="F59" i="1"/>
  <c r="E59" i="1"/>
  <c r="G63" i="1"/>
  <c r="G61" i="1"/>
  <c r="G62" i="1"/>
  <c r="G67" i="1" l="1"/>
  <c r="G59" i="1"/>
  <c r="G66" i="1" l="1"/>
  <c r="K57" i="1"/>
  <c r="K21" i="1" l="1"/>
  <c r="K73" i="1" l="1"/>
  <c r="K83" i="1" l="1"/>
  <c r="K108" i="1" l="1"/>
  <c r="K105" i="1"/>
  <c r="K103" i="1"/>
  <c r="K19" i="1"/>
  <c r="E10" i="1"/>
  <c r="J212" i="1" l="1"/>
  <c r="F56" i="1" l="1"/>
  <c r="E56" i="1" l="1"/>
  <c r="G56" i="1" s="1"/>
  <c r="G19" i="1"/>
  <c r="G216" i="1" l="1"/>
  <c r="G213" i="1"/>
  <c r="G178" i="1" l="1"/>
  <c r="G177" i="1"/>
  <c r="K81" i="1"/>
  <c r="G176" i="1" l="1"/>
  <c r="F170" i="1"/>
  <c r="E170" i="1"/>
  <c r="G173" i="1"/>
  <c r="G170" i="1" l="1"/>
  <c r="F196" i="1" l="1"/>
  <c r="E196" i="1"/>
  <c r="G198" i="1"/>
  <c r="G197" i="1"/>
  <c r="G196" i="1" l="1"/>
  <c r="K203" i="1" l="1"/>
  <c r="K181" i="1" l="1"/>
  <c r="K166" i="1" l="1"/>
  <c r="K50" i="1" l="1"/>
  <c r="K130" i="1" l="1"/>
  <c r="K115" i="1" l="1"/>
  <c r="K110" i="1"/>
  <c r="F78" i="1"/>
  <c r="E78" i="1"/>
  <c r="E72" i="1" l="1"/>
  <c r="G73" i="1"/>
  <c r="G74" i="1"/>
  <c r="F72" i="1"/>
  <c r="K79" i="1"/>
  <c r="K77" i="1"/>
  <c r="G80" i="1"/>
  <c r="G79" i="1"/>
  <c r="G72" i="1" l="1"/>
  <c r="G78" i="1"/>
  <c r="E212" i="1" l="1"/>
  <c r="F212" i="1"/>
  <c r="G57" i="1"/>
  <c r="G215" i="1" l="1"/>
  <c r="K53" i="1"/>
  <c r="K48" i="1" l="1"/>
  <c r="K46" i="1"/>
  <c r="G35" i="1"/>
  <c r="G34" i="1"/>
  <c r="F32" i="1"/>
  <c r="E32" i="1"/>
  <c r="K34" i="1"/>
  <c r="G32" i="1" l="1"/>
  <c r="F22" i="1"/>
  <c r="E22" i="1"/>
  <c r="G23" i="1"/>
  <c r="G22" i="1" l="1"/>
  <c r="G17" i="1"/>
  <c r="K24" i="1"/>
  <c r="K17" i="1"/>
  <c r="G16" i="1" l="1"/>
  <c r="G214" i="1"/>
  <c r="G212" i="1"/>
  <c r="G145" i="1"/>
  <c r="K146" i="1"/>
  <c r="K11" i="1"/>
  <c r="K15" i="1"/>
  <c r="K13" i="1"/>
  <c r="F10" i="1"/>
  <c r="G10" i="1" s="1"/>
  <c r="G14" i="1"/>
  <c r="G139" i="1" l="1"/>
</calcChain>
</file>

<file path=xl/sharedStrings.xml><?xml version="1.0" encoding="utf-8"?>
<sst xmlns="http://schemas.openxmlformats.org/spreadsheetml/2006/main" count="432" uniqueCount="305">
  <si>
    <t>Срок реализации</t>
  </si>
  <si>
    <t>Источники финансирования</t>
  </si>
  <si>
    <t>план</t>
  </si>
  <si>
    <t>факт</t>
  </si>
  <si>
    <t>Результат реализации, причины отклонения</t>
  </si>
  <si>
    <t>1.1.1.</t>
  </si>
  <si>
    <t>Всего</t>
  </si>
  <si>
    <t>бюджет автономного округа</t>
  </si>
  <si>
    <t>бюджет города Когалыма</t>
  </si>
  <si>
    <t>привлеченные средства</t>
  </si>
  <si>
    <t>федеральный бюджет</t>
  </si>
  <si>
    <t>исполнение,%</t>
  </si>
  <si>
    <t xml:space="preserve">Наименование мероприятия </t>
  </si>
  <si>
    <t>Финансовые затраты на реализацию мероприятий (тыс. рублей)</t>
  </si>
  <si>
    <t xml:space="preserve">Развитие инфраструктуры муниципальных образовательных организаций в соответствии с современными требованиями для осуществления образовательной деятельности </t>
  </si>
  <si>
    <t>2019-2030</t>
  </si>
  <si>
    <t>1.1.2.</t>
  </si>
  <si>
    <t>Строительство новых объектов спортивной инфраструктуры (в том числе обустройство спортивных площадок)</t>
  </si>
  <si>
    <t>2020-2030</t>
  </si>
  <si>
    <t>1.1.3.</t>
  </si>
  <si>
    <t xml:space="preserve">Создание инфраструктуры детского и молодежного технического творчества </t>
  </si>
  <si>
    <t>2021-2030</t>
  </si>
  <si>
    <t>Создание условий для развития надпрофессиональных навыков (лидерство, управление проектами, креативность и т.д.) и социальной ответственности детей и молодёжи</t>
  </si>
  <si>
    <t>1.1.5.</t>
  </si>
  <si>
    <t>Создание инкубатора культурных и спортивных инноваций</t>
  </si>
  <si>
    <t>2025-2030</t>
  </si>
  <si>
    <t>1.1.6.</t>
  </si>
  <si>
    <t xml:space="preserve">Содействие развитию услуг сферы здравоохранения (негосударственного сектора), в том числе в левобережной части города </t>
  </si>
  <si>
    <t>Содействие созданию социального объекта «Научно-образовательный центр мирового уровня на основе интеграции Научно-проектного комплекса ПАО «ЛУКОЙЛ» и Пермского национального исследовательского политехнического университета»</t>
  </si>
  <si>
    <t>Направление 1. Развитие человеческого потенциала и социальной сферы</t>
  </si>
  <si>
    <t>Задача 1. Формирование актуальных компетенций и аккумуляция передового опыта в сфере развития человеческого потенциала и социальной сферы</t>
  </si>
  <si>
    <t>Задача 2. Повышение экономического эффекта эксплуатации объектов социальной сферы, культуры и спорта</t>
  </si>
  <si>
    <t>1.2.1.</t>
  </si>
  <si>
    <t>1.2.2.</t>
  </si>
  <si>
    <t>Разработка и актуализация Единого календарного плана культурных, спортивных и молодежных социально-значимых мероприятий города Когалыма, в том числе мероприятий регионального уровня</t>
  </si>
  <si>
    <t>1.2.3.</t>
  </si>
  <si>
    <t xml:space="preserve">Проведение мероприятий окружного и всероссийского уровня в сфере культуры, спорта и молодежной политики </t>
  </si>
  <si>
    <t>Развитие практики инициативного бюджетирования</t>
  </si>
  <si>
    <t>1.3.1.</t>
  </si>
  <si>
    <t>Внедрение механизмов поддержки социально-значимых молодёжных инициатив</t>
  </si>
  <si>
    <t>1.3.2.</t>
  </si>
  <si>
    <t>Внедрение инструментов взаимодействия власти, бизнеса и гражданского общества</t>
  </si>
  <si>
    <t>Направление 2. Развитие и поддержка малого и среднего предпринимательства, инновационной деятельности на территории города Когалыма</t>
  </si>
  <si>
    <t>Задача 1. Развитие новых компетенций в предпринимательской сфере, создание возможностей для развития «умного» предпринимательства, реализация Национальной предпринимательской инициативы</t>
  </si>
  <si>
    <t>2.1.1.</t>
  </si>
  <si>
    <t>Стимулирование развития субъектов малого и среднего предпринимательства. Поддержка местных товаропроизводителей, в том числе связанных с производством товаров и услуг под маркой «Сделано в Югре»</t>
  </si>
  <si>
    <t>2.1.2.</t>
  </si>
  <si>
    <t xml:space="preserve">Предоставление муниципальных услуг для субъектов малого и среднего предпринимательства (в том числе услуг по предоставлению финансовой поддержки) в электронном виде </t>
  </si>
  <si>
    <t>2.1.3.</t>
  </si>
  <si>
    <t>Задача 2. Развитие «неторгового» предпринимательства</t>
  </si>
  <si>
    <t>Маркетинг туристического потенциала города, в том числе продвижение туристического потенциала города в интернет пространстве</t>
  </si>
  <si>
    <t>2.2.2.</t>
  </si>
  <si>
    <t>Содействие развитию проектов в сфере туризма, в том числе промышленного туризма</t>
  </si>
  <si>
    <t>2.2.3.</t>
  </si>
  <si>
    <t>Задача 3. Развитие предпринимательской деятельности, направленной на повышение разнообразия городской среды</t>
  </si>
  <si>
    <t>2.3.1.</t>
  </si>
  <si>
    <t xml:space="preserve">Организация проведения мониторинга деятельности субъектов малого и среднего предпринимательства с целью определения наиболее востребованных, недостаточно развитых видов деятельности </t>
  </si>
  <si>
    <t>2.3.2.</t>
  </si>
  <si>
    <t>Формирование земельных участков для реализации инвестиционных проектов в наиболее востребованных и недостаточно развитых видах деятельности</t>
  </si>
  <si>
    <t>2.3.3.</t>
  </si>
  <si>
    <t>Совершенствование мер поддержки предпринимательской деятельности</t>
  </si>
  <si>
    <t xml:space="preserve">Направление 3. Инвестиционная деятельность, поддержка развития реального сектора экономики </t>
  </si>
  <si>
    <t>Задача 1. Развитие кадрового потенциала реального сектора экономики</t>
  </si>
  <si>
    <t>3.1.1.</t>
  </si>
  <si>
    <t>2020-2025</t>
  </si>
  <si>
    <t>Задача 2. Укрепление инвестиционного потенциала города</t>
  </si>
  <si>
    <t>3.2.1.</t>
  </si>
  <si>
    <t>3.2.2.</t>
  </si>
  <si>
    <t>Разработка брендбука города Когалыма</t>
  </si>
  <si>
    <t>3.2.3.</t>
  </si>
  <si>
    <t>Реализация проектов в обрабатывающем производстве, агропромышленном комплексе города Когалыма</t>
  </si>
  <si>
    <t>Задача 3. Реализация инвестиционных проектов в сфере культуры, спорта, организации досуга</t>
  </si>
  <si>
    <t>3.3.1.</t>
  </si>
  <si>
    <t>Организация гастрольной деятельности в сфере культуры и искусства в городе Когалыме</t>
  </si>
  <si>
    <t>Направление 4. Мероприятия по развитию строительного и инфраструктурного комплексов, в том числе жилищно-коммунального комплекса; реализация Стратегии развития информационного общества в Российской Федерации на 2017-2030 годы</t>
  </si>
  <si>
    <t>Задача 1. Содействию аккумуляции в городе новых знаний и компетенций</t>
  </si>
  <si>
    <t>4.1.1.</t>
  </si>
  <si>
    <t>Задача 2. Повышение эффективности эксплуатации городской инфраструктуры</t>
  </si>
  <si>
    <t>Задача 3. Развитие инфраструктуры, направленной на повышение разнообразия и комфорта городской среды</t>
  </si>
  <si>
    <t>4.3.1.</t>
  </si>
  <si>
    <t>Развитие жилищного строительства</t>
  </si>
  <si>
    <t>4.3.2.</t>
  </si>
  <si>
    <t>Содействие созданию социального объекта «Сад тропических растений «Яранга»</t>
  </si>
  <si>
    <t>Направление 5. Бережливый регион</t>
  </si>
  <si>
    <t>Задача 1. Внедрение концепции «Бережливый регион»</t>
  </si>
  <si>
    <t>5.1.1.</t>
  </si>
  <si>
    <t>Направление 6. Гражданское общество</t>
  </si>
  <si>
    <t>Задача 1. Повышение компетентности жителей города в сфере социальных технологий и управления развитием городским сообществом</t>
  </si>
  <si>
    <t>6.1.1.</t>
  </si>
  <si>
    <t>Проведение Гражданского форума</t>
  </si>
  <si>
    <t>Задача 2. Развитие предпринимательской деятельности на базе успешных общественных инициатив</t>
  </si>
  <si>
    <t>6.2.1.</t>
  </si>
  <si>
    <t>Поддержка социального предпринимательства</t>
  </si>
  <si>
    <t>Задача 3. Реализация инициатив, направленных на повышение комфортности городской среды</t>
  </si>
  <si>
    <t>6.3.1.</t>
  </si>
  <si>
    <t>Вовлечение граждан города Когалыма к участию в вопросах благоустройства территорий в рамках приоритетного проекта «Формирование комфортной городской среды»</t>
  </si>
  <si>
    <t>Направление 7. Проектное управление</t>
  </si>
  <si>
    <t>Задача 1. Развитие и совершенствование механизмов проектного управления (одна задача на направление)</t>
  </si>
  <si>
    <t>7.1.1.</t>
  </si>
  <si>
    <t xml:space="preserve">Номер мероприятия </t>
  </si>
  <si>
    <t>-</t>
  </si>
  <si>
    <t xml:space="preserve">кассовый расход </t>
  </si>
  <si>
    <t xml:space="preserve">Отчет об исполнении </t>
  </si>
  <si>
    <t>Согласно Плану мероприятий по реализации Стратегии реализация указанного  мероприятия предусмотрена с 2025 года.</t>
  </si>
  <si>
    <t>Единый календарный план разработан и размещен на официальном сайте Администрации города Когалыма во вкладке "Туризм".</t>
  </si>
  <si>
    <t>Мероприятие реализуется в рамках основной деятельности.</t>
  </si>
  <si>
    <t>Целями проведения мониторинга являются получение информации о состоянии малого и среднего предпринимательства в городе Когалыме, оценки эффективности реализуемых мер государственной поддержки и определения приоритетных направлений развития малого и среднего предпринимательства в городе Когалыме. В 2018 году осуществлялся мониторинг деятельности субъектов малого и среднего предпринимательства  сфере дошкольного и дополнительного образования, а также в сфере общественного питания, следующий запланирован в 2024 году.</t>
  </si>
  <si>
    <t>Финансирование отражено в мероприятии 2.1.1.</t>
  </si>
  <si>
    <t>2019-2025</t>
  </si>
  <si>
    <t>2021-2022</t>
  </si>
  <si>
    <t xml:space="preserve">Финансирование мероприятия осуществляется в рамках муниципальной программы "Социально - экономическое развитие и инвестиции муниципального образования город Когалым", утвержденной постановлением Администрации города Когалыма от 11.10.2013 №2919. </t>
  </si>
  <si>
    <t xml:space="preserve">Благоустройство дворовых территорий в городе Когалыме </t>
  </si>
  <si>
    <t>2019-2024</t>
  </si>
  <si>
    <t>плана мероприятий («дорожной карты») по реализации Стратегии социально - экономического развития города Когалыма до 2030 года</t>
  </si>
  <si>
    <t xml:space="preserve">Реализация мероприятия осуществляется в рамках текущей деятельности. </t>
  </si>
  <si>
    <t>Итого по мероприятиям:</t>
  </si>
  <si>
    <t xml:space="preserve">привлеченные средства </t>
  </si>
  <si>
    <t>1. Увеличение уровня обеспеченности объектами дошкольного образования с 85,7% в 2018 году до 100% к 2030 году</t>
  </si>
  <si>
    <t>срок не наступил</t>
  </si>
  <si>
    <t>100% и выше</t>
  </si>
  <si>
    <t>Всего запланировано показателей:</t>
  </si>
  <si>
    <t xml:space="preserve">не достигнуто плановое значение </t>
  </si>
  <si>
    <t>2019-2023</t>
  </si>
  <si>
    <t>2. Увеличение уровня обеспеченности объектами общего образования с 67,8% в 2018 году до 68,5% к 2030 году</t>
  </si>
  <si>
    <t>4. Увеличение количества созданных площадок по развитию технического творчества с 12 единиц в 2018 году до 17 единиц к 2030 году</t>
  </si>
  <si>
    <t>5. Увеличение количества детей и молодежи, воспользовавшихся услугами объединений, площадок по развитию технического творчества в течение года с 800 человек в 2018 году до 1 094 человек в 2030 году</t>
  </si>
  <si>
    <t>7. Увеличение числа детей и молодёжи, принявших участие в мероприятиях по развитию надпрофессиональных навыков (лидерство, управление проектами, креативность и т.д.) и социальной ответственности с 480 человек в 2018 году до 1 500 человек в 2030 году</t>
  </si>
  <si>
    <t>1.3.3.</t>
  </si>
  <si>
    <t>17. Сохранение количества реализованных проектов на уровне 3 единиц до 2030 года</t>
  </si>
  <si>
    <t>1.3.4.</t>
  </si>
  <si>
    <t>1.3.5.</t>
  </si>
  <si>
    <t>Развитие добровольчества (волонтерства)</t>
  </si>
  <si>
    <t>2018-2030</t>
  </si>
  <si>
    <t>20. Создание ресурсного центра по поддержке и развитию добровольчества в городе Когалыме, 1 единица в 2022 году</t>
  </si>
  <si>
    <t>1.1.4.</t>
  </si>
  <si>
    <t>8. Увеличение количества проектов в сфере культуры и спорта, опробованных на площадке инкубатора в течение года до 3 единиц к 2030 году</t>
  </si>
  <si>
    <t>9. Увеличение количества проектов, получивших бюджетную поддержку до 3 единиц к 2030 году</t>
  </si>
  <si>
    <t>Повышение качества жизни отдельных категорий граждан</t>
  </si>
  <si>
    <t>11. Доля граждан, имеющих право на налоговые льготы и воспользовавшихся ими, от обратившихся за их получением на уровне 100% начиная с 2021 года</t>
  </si>
  <si>
    <t>13. Увеличение числа мероприятий в сфере культуры, спорта и молодежной политики окружного и всероссийского уровня с 8 единиц в 2018 году до 12 единиц в 2030 году</t>
  </si>
  <si>
    <t>14. Увеличение числа организованных гастролей с 15 единиц в 2018 году до 21 единицы в 2030 году</t>
  </si>
  <si>
    <t>22. Рост удельного веса занятых в малом бизнесе от всех занятых в экономике с 11,9% в 2018 году до 14,6% в 2030 году</t>
  </si>
  <si>
    <t>24. Увеличение количества мер поддержки, оказанных субъектам малого и среднего предпринимательства, имеющим знак «Сделано в Югре» с 4 в 2019 году до 10 в 2030 году</t>
  </si>
  <si>
    <t>Организация обучения предпринимательской деятельности (включая: создание социально – экономического (предпринимательского) класса на базе одной из городских школ, создание молодежного банка, школы молодого предпринимателя)</t>
  </si>
  <si>
    <t xml:space="preserve"> -</t>
  </si>
  <si>
    <t>2022-2030</t>
  </si>
  <si>
    <t>27. Увеличение численности туристов, размещенных в коллективных средствах размещения с 4 000 человек в 2018 году до 11 760 человек в 2030 году</t>
  </si>
  <si>
    <t>28. Увеличение доли событийных мероприятий, направленных на развитие культурного туризма, в общем числе культурно – досуговых мероприятий с 5,0% в 2018 году до 6,2% к 2030 году</t>
  </si>
  <si>
    <t>2018-2022</t>
  </si>
  <si>
    <t>29. Увеличение количества коллективных средств размещения с 2 до 4 единиц к 2022 году</t>
  </si>
  <si>
    <t>31. Увеличение количества субъектов малого и среднего предпринимательства, осуществляющих деятельность в определенных мониторингом наиболее востребованных и недостаточно развитых видов деятельности до 12 единиц в 2030 году</t>
  </si>
  <si>
    <t>33. Сохранение количества субъектов малого и среднего предпринимательства, получивших меры поддержки на уровне 74 единиц начиная с 2020 года</t>
  </si>
  <si>
    <t xml:space="preserve">Реализация мероприятий, направленных на раннюю профориентацию обучающихся  </t>
  </si>
  <si>
    <t>34. Создание новых рабочих мест получателями поддержки на уровне не менее 15 мест ежегодно начиная с 2021 года</t>
  </si>
  <si>
    <t>35. Увеличение доли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 до 37% к 2030 году</t>
  </si>
  <si>
    <t>3.1.2.</t>
  </si>
  <si>
    <t xml:space="preserve">Содействие:
- развитию бюджетного учреждения профессионального образования Ханты-Мансийского автономного округа – Югры «Когалымский политехнический колледж» (далее также БУ ПО ХМАО – Югры «Когалымский политехнический колледж», 
- созданию Многофункционального центра прикладных квалификаций по подготовке персонала на базе БУ ПО ХМАО – Югры «Когалымский политехнический колледж» (Общежитие кампусного типа на 100 мест, «Станция юных техников») 
</t>
  </si>
  <si>
    <t>3.1.3.</t>
  </si>
  <si>
    <t>Создание и обеспечение функционирования инвестиционного интернет-портала города Когалыма</t>
  </si>
  <si>
    <t>38. Увеличение количества посетителей инвестиционного портала портала с 7 100 человек в 2021 году до 7 810 человек к 2030 году</t>
  </si>
  <si>
    <t>Для улучшения информированности и развития предпринимательства, облегчения доступа инвесторов к инвестиционным проектам города Когалыма и мерам муниципальной поддержки инвестиционной и предпринимательской деятельности, а также доступа к информации о мерах поддержки, реализуемой Правительством Ханты-Мансийского автономного округа – Югры, инфраструктурными организациями автономного округа, в 2020 году создан Инвестиционный портал города Когалыма.</t>
  </si>
  <si>
    <t>42. Количество вновь созданных объектов спортивной инфраструктуры, ед.</t>
  </si>
  <si>
    <t>43. Увеличение обеспеченности населения города Когалыма площадью спортивных залов с 87,8% в 2018 году до 99,7% к 2030 году</t>
  </si>
  <si>
    <t>3.3.2.</t>
  </si>
  <si>
    <t xml:space="preserve">Содействие созданию объекта «Музейный комплекс в городе Когалыме» </t>
  </si>
  <si>
    <t>3.3.3.</t>
  </si>
  <si>
    <t>2020-2023</t>
  </si>
  <si>
    <t>Содействие созданию объекта «Библиотека для детей и юношества (в дальнейшем в формате СМАРТ – библиотеки)»</t>
  </si>
  <si>
    <t>3.3.4.</t>
  </si>
  <si>
    <t>Приобретение новых знаний и компетенций, востребованных на рынке труда и отвечающих современным требованиям развития общества в различных сферах деятельности</t>
  </si>
  <si>
    <t>47. Число приглашенных специалистов, вовлеченных в мероприятия, направленные на приобретение новых знаний, повышение профессионального уровня, а также обмен опытом в различных сферах деятельности, человек.</t>
  </si>
  <si>
    <t>48. Количество внедренных технологий, направленных на улучшение качества благоустройства городской среды, единиц</t>
  </si>
  <si>
    <t>49. Увеличение общей площади жилых помещений, приходящихся в среднем на одного жителя с 16 кв. м в 2018 году до 16,7 кв. м в 2030 году</t>
  </si>
  <si>
    <t>Создание и реконструкция общественных пространств в условиях северного города</t>
  </si>
  <si>
    <t>50. Количество созданных и реконструированных объектов (общественных пространств), единиц.</t>
  </si>
  <si>
    <t>4.3.3.</t>
  </si>
  <si>
    <t>См. 49 Увеличение общей площади жилых помещений, приходящихся в среднем на одного жителя с 16 кв. м в 2018 году до 16,7 кв. м в 2030 году</t>
  </si>
  <si>
    <t>Содействие созданию жилого комплекса «Философский камень», «ЛУКОЙЛ»</t>
  </si>
  <si>
    <t>Внедрение принципов бережливого производства в структурных подразделениях Администрации города Когалыма и муниципальных учреждениях</t>
  </si>
  <si>
    <t>51. Количество мероприятий по оптимизации операционных процессов в рамках бережливого производства до 85 единиц к 2030 году.</t>
  </si>
  <si>
    <t>53. Увеличение количества участников Гражданского форума с 200 человек в 2018 году до 240 человек в 2030 году;</t>
  </si>
  <si>
    <t>55. Сохранение количества субъектов малого и среднего предпринимательства, осуществляющих деятельность в социальной сфере, получивших поддержку на уровне 22 единиц начиная с 2019 года</t>
  </si>
  <si>
    <t>56. Увеличение числа предпринимателей имеющих статус социального предприятия до 22 единиц к 2030 году</t>
  </si>
  <si>
    <t>57. Увеличение числа граждан, в возрасте от 14 лет и старше принявших участие в решении вопросов развития городской среды до 16 239 человек к 2030 году</t>
  </si>
  <si>
    <t>58. Увеличение доли граждан в возрасте от 14 лет и старше, принявших участие в решении вопросов развития городской среды в общей численности граждан в возрасте от 14 лет и старше до 30,0 процентов к 2030 году.</t>
  </si>
  <si>
    <t>Внедрение в деятельность структурных подразделений Администрации города Когалыма  и казенных учреждений города Когалыма, наделенных полномочиями органов местного самоуправления, проектно-ориентированных стимулов – премирование, ориентированное на результат проекта</t>
  </si>
  <si>
    <t>59. Доля сотрудников структурных подразделений Администрации города Когалыма и подведомственных учреждений Администрации города Когалыма, выполняющих функции органов местного самоуправления, участвующих в проектной деятельности с 13,5% в 2019 году до 25,3% в 2030 году</t>
  </si>
  <si>
    <t xml:space="preserve"> Для привлечения новых сельскохозяйственных товаропроизводителей осуществляется информационно - разъяснительная работа среди населения города, путем размещения информации о финансовых и имущественных поддержках агропромышленного комплекса на официальном сайте Администрации города Когалыма в информационно - телекоммуникационной сети «Интернет», в печатном издании «Когалымский вестник», а также при личных консультациях, в том числе с выездом в хозяйства. </t>
  </si>
  <si>
    <t>Реализация мероприятия осуществляется в рамках муниципальной программы "Формирование комфортной городской среды в городе Когалыме", утвержденной постановлением Администрации города Когалыма от 14.11.2017 №2354.  Администрация города Когалыма проводит информационную агитацию населения через средства массовой информации, разъяснительную работу по подаче заявок на участие  в мероприятиях по благоустройству дворовых территорий в рамках проекта «Формирование комфортной городской среды». Все больше жителей города Когалыма проявляют интерес к проекту и инициируют других принимать участие в его реализации. Для большего вовлечения жителей в проект проводятся общественные обсуждения мероприятий по благоустройству, организуются трудовые субботники, конкурс рисунков среди учащихся образовательных учреждений и т.д.</t>
  </si>
  <si>
    <t xml:space="preserve">2.2.1.
</t>
  </si>
  <si>
    <t>Строительство объекта запланировано в рамках Соглашения между Правительством ХМАО-Югры и ПАО «ЛУКОЙЛ».</t>
  </si>
  <si>
    <t xml:space="preserve"> 80%-95%</t>
  </si>
  <si>
    <t>95% и выше</t>
  </si>
  <si>
    <t>ниже 80%</t>
  </si>
  <si>
    <t>ЛУКОЙЛ</t>
  </si>
  <si>
    <t>25. Доля муниципальных услуг, предоставленных субъектам малого и среднего предпринимательства в электронном виде 100% к 2030 году</t>
  </si>
  <si>
    <t>Строительство объекта осуществляется в рамках Соглашения между Правительством ХМАО-Югры и ПАО «ЛУКОЙЛ».</t>
  </si>
  <si>
    <t>В 2021 году введен в эксплуатацию социальный объект гостиница "Cosmos Smart Kogalym" (Ибис Стайл Когалым), который начал осуществлять прием гостей в 2022 году.</t>
  </si>
  <si>
    <t>Срок не наступил. Ведутся работы по созданию социального объекта «Научно-образовательный центр мирового уровня на основе интеграции Научно-проектного комплекса ПАО «ЛУКОЙЛ» и Пермского национального исследовательского политехнического университета».</t>
  </si>
  <si>
    <t>в рамках текущей деятельности</t>
  </si>
  <si>
    <t>Реализация мероприятий осуществляется в рамках муниципальной программы "Развитие транспортной системы города Когалыма".</t>
  </si>
  <si>
    <t>Срок исполнения не наступил.</t>
  </si>
  <si>
    <t>4.2.1./4.2.2.</t>
  </si>
  <si>
    <t>Разработка и реализация системы мероприятий (проекта) «Когалым: территория умных решений» / Внедрение инновационных технологий (решений) в сферу благоустройства городской среды / Внедрение инновационных технологий (решений) в сферу благоустройства городской среды</t>
  </si>
  <si>
    <t>Содействие в создании Музыкальной школы города Когалыма</t>
  </si>
  <si>
    <r>
      <t>за 2022 год</t>
    </r>
    <r>
      <rPr>
        <sz val="11"/>
        <rFont val="Times New Roman"/>
        <family val="1"/>
        <charset val="204"/>
      </rPr>
      <t xml:space="preserve"> </t>
    </r>
  </si>
  <si>
    <t>Достигнутые результаты в 2022 году (показатели запланированные к достижению)</t>
  </si>
  <si>
    <t>план на 2022 год</t>
  </si>
  <si>
    <t>Мощность школ составляет 5 948 мест. Количество учащихся составляет 8 260 человек.</t>
  </si>
  <si>
    <t>Все дети обеспечены местами в детские дошкольные учреждения, очередность отсутствует.</t>
  </si>
  <si>
    <t xml:space="preserve">В 2022 году образовательная деятельность во всех образовательных организациях осуществлялась в штатном режиме с соблюдением санитарно-эпидемиологических требований в условиях профилактики и предотвращения распространения новой коронавирусной инфекции (COVID-19).  </t>
  </si>
  <si>
    <t>В 2022 году площадки по развитию технического творчества функционировали на базе 7 общеобразовательных организаций, 7 дошкольных образовательных организаций, МАУ ДО "ДДТ", ИП Мирсояпов Ф.Р., ИП Кузнецова Л.Б. 
Всего создано 17 площадок по развитию технического творчества.</t>
  </si>
  <si>
    <t>3. Снижение доли учащихся, обучающихся во вторую смену с 24,4% в 2018 году до 19% в 2030 году</t>
  </si>
  <si>
    <t>6. Увеличение доли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 до 1,93 тыс. человек к 2030 году.</t>
  </si>
  <si>
    <t xml:space="preserve">В 2022 году количество детей, воспользовавшихся услугами площадок по развитию технического творчества составило 1 786 чел. По данным АИС ПДО в образовательных организациях 1 517 чел., ИП Мирсояпов Ф.Р. 269 чел. Итого: 1 786 : 1,68 = 1 063 чел.
</t>
  </si>
  <si>
    <t>10. Увеличение количества негосударственных (частных) медицинских организаций, имеющих лицензию на осуществление медицинской деятельности в городе Когалыме, на 10 тыс. населения с 4,1 в 2018 году до 5,0 в 2030 году</t>
  </si>
  <si>
    <t xml:space="preserve">Всего в реестре лицензий на медицинскую деятельность, выданных органом государственной власти Ханты-Мансийского автономного округа – Югры,  в сфере охраны здоровья по городу Когалыму действуют 39 объектов негосударственного сектора. </t>
  </si>
  <si>
    <t xml:space="preserve">Предоставление данной льготы носит заявительный характер. В 2022 году обращений от граждан, имеющих право на налоговые льготы не поступало. </t>
  </si>
  <si>
    <t>12. Наличие актуального календарного плана на год, количестве 1-й единицы ежегодно (начиная с 2019 года).</t>
  </si>
  <si>
    <t>Организованы концерты и спектакли профессиональных актеров и коллективов, цирковые представления.  Часть гастролей организована в рамках Фестиваля Отечественного кино "Золотая лента". 
Увеличение показателя связано с тем, что в 2022 году были сняты ограничения на проведение концертов, культурно-массовых мероприятий, показ спектаклей.</t>
  </si>
  <si>
    <t>Задача 3. Обеспечение возможностей всестороннего творческого развития, включая возможности образования, реализации местных инициатив, самореализации в предпринимательстве, деятельности гражданского общества.</t>
  </si>
  <si>
    <t>15. Количество реализованных молодежных инициатив (проектов), в том числе получивших поддержку в количестве 2-х единиц ежегодно (начиная с 2020 года)</t>
  </si>
  <si>
    <t>16. Количество проектов и программ, получивших поддержку, не менее 5 единиц ежегодно</t>
  </si>
  <si>
    <t xml:space="preserve">В 2022 году победителями регионального конкурса инициативных проектов от г. Когалыма были признаны пять инициативных проектов:
1) Строительство скейт-парка в городе Когалыме;
2) Югорский двор (благоустройство территории по улице Югорской №38, 44: установка детского игрового оборудования и (или) тренажеров);
3) Развитие и популяризация шахмат в г. Когалыме (оснащение шахматного клуба «Дебют» современным компьютерным оборудованием для обучения, проведения on-line турниров, приобретение шахматного инвентаря);
4) Первые шаги в робототехнике (приобретение оборудования технической направленности (наборы и конструкторы) для оснащения кабинета в целях создания условий для интеллектуального развития детей старшего дошкольного возраста, для занятий с детьми по направлению «Робототехника», на базе МАДОУ «Березка»);
5) Детский технопарк «РобоМир» (приобретение конструкторов, наборов, специализированных столов и стульев для оснащения кабинета детской робототехнической деятельности в целях проведения занятий с детьми, на базе МАДОУ «Буратино»).
По состоянию на 31.12.2022 все проекты реализованы, объём привлеченных средств от физических и юридических лиц в бюджет города Когалыма составил 1 262,4 тыс. руб. </t>
  </si>
  <si>
    <t>2020-2024</t>
  </si>
  <si>
    <t>18. Ввод в эксплуатацию объекта «Музыкальная школа города Когалыма» в 2024 году 1 единица</t>
  </si>
  <si>
    <t>19. 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до 9 000 человек к 2030 году</t>
  </si>
  <si>
    <t xml:space="preserve">По итогам 2022 года проведены мероприятия добровольческого характера с участием в них жителей города Когалыма, предполагающих безвозмездное и добровольное проявление социальной активности. Общая численность граждан, вовлечённых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составила 14 912 человек.  </t>
  </si>
  <si>
    <t>В 2022 году победителю конкурсного отбора - автономной некоммерческой организации "Центр развития добровольчества "Навигатор добра" предоставлены  субсидии некоммерческим организациям, не являющимся государственными(муниципальными) учреждениями, в целях финансового обеспечения затрат на выполнение функций ресурсного центра поддержки и развития добровольчества в городе Когалыме.</t>
  </si>
  <si>
    <t>23. Увеличение объема производства продукции сельского хозяйства с 39,0 млн. рублей в 2018 году до 34,8 млн. рублей в 2030 году</t>
  </si>
  <si>
    <t>26. Количество лиц, охваченных обучением в предпринимательском классе (профильная группа), в том числе молодёжи – 15 человек ежегодно начиная с 2022 года</t>
  </si>
  <si>
    <t>Значение показателя достигнуто, увеличение показателя (в том числе) связано с тем, что в 2022 году были сняты ограничения на проведение концертов, культурно-массовых мероприятий, показ спектаклей. Работа направленная на увеличение численности туристов, размещенных в коллективных средствах размещения продолжается.</t>
  </si>
  <si>
    <t>Содействие созданию социального объекта отель «Cosmos Smart Kogalym»</t>
  </si>
  <si>
    <t>30. Увеличение количества спальных мест в коллективных средствах размещения с 221 до 557 мест к 2022 году</t>
  </si>
  <si>
    <t>32. Сохранение количества сформированных земельных участков для реализации инвестиционных проектов на уровне 11 единиц начиная с 2018 года</t>
  </si>
  <si>
    <t>Общая численность обучающихся по образовательным программам основного и среднего общего образования составляет 4 657 человек, из них в отчётный период: приняли участие в открытых онлайн-уроках, реализуемых с учетом опыта цикла открытых уроков «Проектория», направленных на раннюю профориентацию, 1 860 человек (или 39,9 %).</t>
  </si>
  <si>
    <t>36. Увеличение числа обучающихся в БУ ПО ХМАО – Югры «Когалымский политехнический колледж» до 800 обучающихся в 2030 году</t>
  </si>
  <si>
    <t>37. Создание объекта «Научно-образовательный центр мирового уровня на основе интеграции Научно-проектного комплекса ПАО «ЛУКОЙЛ» и Пермского национального исследовательского политехнического университета» к 2023 году, 1 единица.</t>
  </si>
  <si>
    <t>04 мая 2022 года с ООО «СИТИБРЕНДИНГ» заключен муниципальный контракт № 01873000137220000400001 на оказание услуг по организации и проведению мероприятий, связанных с разработкой бренда города Когалыма. В течение года проведены встречи по обсуждению концепций бренда Когалыма и совещание по презентации визуального стиля бренда города Когалыма.
В декабре 2022 года ООО "СИТИБРЕНДИНГ" предоставлен:
1. Брендбук;
2. Отчет по этапу №1 проекта брендинга Когалыма;
3. Базовый план внедрения и продвижения бренда города;
4. Отчет по созданию концепции бренда города.</t>
  </si>
  <si>
    <t>Бренд города Когалыма разработан в 2022 году.</t>
  </si>
  <si>
    <t>40. Количество реализованных проектов, единиц</t>
  </si>
  <si>
    <r>
      <rPr>
        <sz val="11"/>
        <rFont val="Times New Roman"/>
        <family val="1"/>
        <charset val="204"/>
      </rPr>
      <t>На конец 2022 года реестр инвестиционных проектов города Когалыма включал в себя 47 проектов с общей инвестиционной емкостью 35 млрд. руб., в рамках проектов планируется создать 1 949 рабочих мест.</t>
    </r>
    <r>
      <rPr>
        <sz val="11"/>
        <color rgb="FFFF0000"/>
        <rFont val="Times New Roman"/>
        <family val="1"/>
        <charset val="204"/>
      </rPr>
      <t xml:space="preserve">
</t>
    </r>
    <r>
      <rPr>
        <sz val="11"/>
        <rFont val="Times New Roman"/>
        <family val="1"/>
        <charset val="204"/>
      </rPr>
      <t>Согласно плану мероприятий реализация инвестиционных проектов в сфере промышленного производства запланирована в 2024 году в количестве 1- единицы. В 2021 году реализовано 3 проекта.</t>
    </r>
    <r>
      <rPr>
        <sz val="11"/>
        <color rgb="FFFF0000"/>
        <rFont val="Times New Roman"/>
        <family val="1"/>
        <charset val="204"/>
      </rPr>
      <t xml:space="preserve">
</t>
    </r>
  </si>
  <si>
    <t xml:space="preserve">41. Увеличение суммы налоговых поступлений в бюджет города Когалыма от реализации проектов в обрабатывающем производстве, агропромышленном комплексе до 1 117,4 тыс.рублей к 2026 году. </t>
  </si>
  <si>
    <t>Согласно плану мероприятий реализация инвестиционных проектов в сфере промышленного производства запланирована в 2024 году</t>
  </si>
  <si>
    <t>На увеличение показателя в 2022 году повлияло участие  сотрудников Администрации города Когалыма и подведомственных учреждений Администрации города Когалыма, выполняющих функции органов местного самоуправления, в шести национальных проектах и девяти муниципальных проектах («Организация и проведение мероприятий, связанных с разработкой бренда города Когалыма»; «Строительство скейтпарка в городе Когалыме»; «Объект благоустройства «Набережная реки Ингу-Ягун» в городе Когалыме»; «Югорский двор»;  «Развитие и популяризация шахмат в г. Когалыме»; «Объект благоустройства «Этнодеревня в городе Когалыме» (I этап)»; «Создание «Кванториума» на базе МАОУ «Средняя школа №5»; «Первые шаги в робототехнике»;  «Детский технопарк «РобоМир»).</t>
  </si>
  <si>
    <t>60. Увеличение доли сотрудников структурных подразделений Администрации города Когалыма и подведомственных учреждений Администрации города Когалыма, выполняющих функции органов местного самоуправления, вовлеченных в межведомственные проекты с 4,9% в 2020 году до 5,9% в 2023 году</t>
  </si>
  <si>
    <t>В 2022 году 25 сотрудников Администрации города Когалыма и подведомственных учреждений Администрации города Когалыма, выполняющих функции органов местного самоуправления принимали участие в пяти межведомственных муниципальных проектах:«Строительство скейтпарка в городе Когалыме», «Развитие и популяризация шахмат в г. Когалыме», «Создание «Кванториума» на базе МАОУ «Средняя школа №5»; «Первые шаги в робототехнике»;  «Детский технопарк «РобоМир».</t>
  </si>
  <si>
    <t>На достижение показателя направлено информирование широкого круга лиц по вопросам, касающимся благоустройства городской среды. Участие в региональном конкурсе инициативных проектов, проведение рейтингового голосования.</t>
  </si>
  <si>
    <t>Общая численность  граждан в возрасте от 14 лет и старше в 2022 году составляла 54 904 человека.</t>
  </si>
  <si>
    <t>52. Проведение мероприятия, 1 единица, один раз в два года</t>
  </si>
  <si>
    <t>54. Увеличение количества общественных инициатив с 17 единиц в 2018 году до 32 единиц в 2030 году</t>
  </si>
  <si>
    <t>Реализован первый этап объекта благоустройства "Этнодеревня" в городе Когалыме.</t>
  </si>
  <si>
    <t xml:space="preserve">46. Увеличение доли граждан, принимающих участие в культурной деятельности на 15,0% к 2024 году </t>
  </si>
  <si>
    <t>В 2022 году продолжалась работа, направленная на создание благоприятных условий для удовлетворения культурных потребностей горожан и их творческой самореализации, нравственного и патриотического воспитания детей, подростков и молодежи, сохранения многонационального культурного пространства и интеграции всех национальных культур города Когалыма.</t>
  </si>
  <si>
    <t>В течении 2022 года разрабатывается и реализуется план мероприятий по внедрению технологий бережливого производства в Администрации города Когалыма, утвержденный протоколом заседания Комитета по внедрению технологий бережливого производства от18.02.2022  №8. В целях соблюдения единых требований бережливого производства в Администрации города Когалыма проводится ознакомление всех вновь принятых работников с муниципальным правовым актом о внедрении технологий бережливого производства, также в должностные инструкции работников включены положения о их применении. В 2022 году 10 сотрудников Администрации города прошли обучение принципам бережливого производства в рамках муниципальной программы «Развитие муниципальной службы в городе Когалыме».</t>
  </si>
  <si>
    <t xml:space="preserve">Ежеквартально, в течении 2022 года с руководителями и сотрудниками Администрации города Когалыма проведены разъяснительные мероприятия, где обсуждались вопросы по типичным ошибкам при формировании проектов распорядительных документов, цифровой грамотности, системе «5 S», повышения качества проведения совещаний, сокращения времени на подготовку и организацию совещаний. Всего в мероприятии приняли участие 255 сотрудников. В целях тиражирования полученных знаний и ознакомления муниципальных учреждений города Когалыма с принципами бережливого производства в период с 18.05.2022 по 19.05.2022 организован и проведен семинар совещание на тему: «Внедрение принципов бережливого производства в Администрации города Когалыма», в котором приняли участие 42 работника учреждений. 15.11.2022 проведена встреча с 14 учениками Центра инновационного развития детей «CyberKID», в возрасте от 7 до 13 лет на тему: «Внедрение принципов бережливого производства в Администрации города Когалыма». В рамках данного мероприятия детей познакомили с понятием и основными инструментами бережливого производства, провели интерактивную игру, а также экскурсию по кабинетам Администрации города Когалыма. Уполномоченными подразделениями по внедрению технологий бережливого производства проведена работа по проверке кабинетов Администрации города Когалыма на предмет соответствия рабочего пространства утвержденному единому стандарту организации рабочего пространства, разработанного в соответствии с системой «5 S». Ежемесячно организован сбор макулатуры на цокольном этаже здания Администрации города Когалыма. Также в холле здания Администрации города Когалыма установлена информационная панель, содержащая следующие разделы: «О городе», «О нас», «Контакты»,«Муниципальные услуги». </t>
  </si>
  <si>
    <t xml:space="preserve">Самыми востребованными направлениями сферы туризма сегодня являются: образовательный туризм, ойл-туризм – туристский познавательный проект, который предполагает посещение нефтяных предприятий, знакомство с историей отрасли; паломнический туризм; этнографический туризм; детский и семейный туризм.
За 2022 год в ТИЦ обратились 33 человека, из них 19 – представители туристических операторов и туристических агентств различных регионов (г. Сургут, г. Ханты-Мансийск, г. Нижневартовск, г. Екатеринбург, г. Тюмень, г. Тобольск, г. Ноябрьск), которые запрашивали информацию о туристических возможностях города, средствах размещения, питания. В результате диалога достигнуты соглашения о сотрудничестве в рамках туристического информационного поля. Интерес к туристическим предложениям проявили жители г. Ноябрьска, г. Сургута, г. Нижневартовска, г. Мегиона, г. Перми, г. Тобольска, г. Когалыма. Когалымчане узнали возможности выезда за пределы города для семейного отдыха, особой популярностью среди обратившихся пользуются этнографические стойбища. Жители из других регионов интересовались возможностью посещения достопримечательностей города Когалыма. Все запросы были удовлетворены согласно требованиям клиентов.
</t>
  </si>
  <si>
    <t xml:space="preserve">По итогам конкурса социально значимых проектов в 2022 году определились 5 победителей, которым в соответствии  с  распоряжением Администрации города Когалыма №202 от 10.11.2022 «О предоставлении грантов в форме субсидий из бюджета города Когалыма получателям гранта на реализацию проекта в рамках конкурса социально значимых проектов среди социально ориентированных некоммерческих организаций города Когалыма» предоставлены гранты в форме субсидий из бюджета города Когалыма в следующем размере:
1. АНО «Ресурсный центр поддержки НКО города Когалыма» на реализацию социально значимого проекта «Интеллектуальная игра ко Дню НКО» в размере 63,05 тыс. руб.;
2. АНО развития культуры, спорта и просвещения  «Когалымский клуб интеллектуальных видов спорта «Дебют 82» на реализацию социально значимого проекта «Время шахмат» в размере 200.00 тыс. руб.;
3. Местной общественной национально-культурной организации  азербайджанского народа «Достлуг» (в переводе на русский язык означает «Дружба») г.Когалыма на реализацию социально значимого проекта «Праздник весны и весеннего равноденствия  «Новруз - Байрам» в размере 190,50 тыс.  руб.;
4. АНО развития культуры, спорта и просвещения «Семейный клуб имени преподобного Сергия Радонежского города Когалыма» на реализацию социально значимого проекта «Дари добро детям» в размере 199,90 тыс.  руб.;
5. Местной общественной организации Совет ветеранов войны и труда, инвалидов и пенсионеров города Когалыма на реализацию социально значимого проекта «Во имя мира на Земле» в размере 199,27 тыс. руб.
</t>
  </si>
  <si>
    <t xml:space="preserve">В 2022 году победителями и получателями грантов определены 5 проектов:
1. АНО «Ресурсный центр поддержки НКО города Когалыма» на реализацию социально значимого проекта «Интеллектуальная игра ко Дню НКО»;
2. АНО развития культуры, спорта и просвещения  «Когалымский клуб интеллектуальных видов спорта «Дебют 82» на реализацию социально значимого проекта «Время шахмат»;
3. Местная общественная национально-культурная организация  азербайджанского народа «Достлуг» (в переводе на русский язык означает «Дружба») г.Когалыма на реализацию социально значимого проекта «Праздник весны и весеннего равноденствия  «Новруз - Байрам»;
4. АНО развития культуры, спорта и просвещения «Семейный клуб имени преподобного Сергия Радонежского города Когалыма» на реализацию социально значимого проекта «Дари добро детям»;
5. Местная общественная организация Совет ветеранов войны и труда, инвалидов и пенсионеров города Когалыма на реализацию социально значимого проекта «Во имя мира на Земле».                                                                                                                                                                                                             </t>
  </si>
  <si>
    <t>21. Увеличение количества созданных новых рабочих мест субъектами малого и среднего предпринимательства с 94 в 2018 году до 343 в 2030 году</t>
  </si>
  <si>
    <t>Мероприятия направленные на развитие туристического потенциала города Когалыма финансируются  в рамках муниципальной программы "Культурное пространство города Когалыма", утвержденной постановлением Администрации города Когалыма от 02.10.2013 №2932 в рамках подпрограммы 4. "Развитие туризма".
В Муниципальном автономном учреждении "Музейно - выставочный центр" (далее - МАУ "МВЦ") осуществляет свою деятельность туристско - информационный центр (далее - центр) целью которого является: 
- создание единого информационного банка данных о туристском потенциале города Когалыма, 
- организация информационного и консультационного обеспечения по вопросам туристской деятельности, 
- продвижение туристского потенциала города и региона на российском и международном туристских рынках.
На сайте МАУ "МВЦ" во вкладке "Туризм" размещена информация о городе Когалыме, о предлагаемых центром экскурсиях, достопримечательностях города, ресторанах, кафе, гостиницах и т.д.</t>
  </si>
  <si>
    <t>39. Создание брендбука города Когалыма в 2022 году</t>
  </si>
  <si>
    <t>Реализация мероприятия осуществляется в рамках подпрограммы «Содействие жилищного развитию строительства» муниципальной программы «Развитие жилищной сферы в городе Когалыме».</t>
  </si>
  <si>
    <t>С учетом реализованных мероприятий, уровень обеспеченности граждан спортивными сооружениями, исходя из единовременной пропускной способности объектов спорта составил 50,6% (2021 год – 50,2%).</t>
  </si>
  <si>
    <t>44. Увеличение количества занимающихся физической культурой и спортом с 23 261 человека в 2018 году до 45 900 человек в 2030 году</t>
  </si>
  <si>
    <t>45. Увеличение доли систематически занимающихся физической культурой и спортом в общей численности населения начиная с 36,2% в 2018 году и до 62% в 2030 году</t>
  </si>
  <si>
    <t>В число вновь созданных рабочих мест вошли рабочие места созданные субъектами малого и среднего предпринимательства, получившие все виды муниципальной поддержки - 16 субъектов, а также субъекты малого и среднего предпринимательства вновь созданные в 2022 году - 339 субъектов.</t>
  </si>
  <si>
    <t xml:space="preserve">В 2022 году общая численность работающих в малом бизнесе составила около 7 тыс. человек, численность занятых в экономике составила 34 428 человека. </t>
  </si>
  <si>
    <t xml:space="preserve">В 2022 году в рамках реализации муниципальной программы "Развитие агропромышленного комплекса и рынков сельскохозяйственной продукции, сырья и продовольствия в городе Когалыме" оказана финансовая поддержка (предоставление субсидий на содержание маточного поголовья сельскохозяйственных животных и предоставление субсидий в целях возмещения затрат, связанных с реализацией сельскохозяйственной продукции (в том числе в части расходов по аренде торговых мест) 2 крестьянским (фермерским) хозяйствам. 
</t>
  </si>
  <si>
    <t>Благоустройство объекта «Этнодеревня в городе Когалыме»</t>
  </si>
  <si>
    <t xml:space="preserve">В рамках регионального проекта «Формирование комфортной городской среды» осуществлено благоустройство одного общественного пространства, а именно I этап объекта «Этнодеревня в городе Когалыме». В результате проведенной работы на объекте установлены четырнадцать беседок, десять из которых оборудованы специальными вытяжками, урны, скамейки и гравийная дорожка. Также оборудован спуск к воде и установлен пирс.
</t>
  </si>
  <si>
    <t xml:space="preserve">Реализация осуществляется в рамках муниципальной программы "Формирование комфортной городской среды в городе Когалыме".
На дворовой территории по улице Югорская, д.38, 44 реализован инициативный проект «Югорский двор» (обустройство досуговой площадки), который по заявке жителей принял участие в региональном конкурсе инициативных проектов. Выполнены работы по обустройству досуговой площадки, предусматривающие установку воркаута, качелей различной модификации, урн и скамеек.
В рамках Соглашения о сотрудничестве между Правительством ХМАО – Югры и ПАО «НК «ЛУКОЙЛ» выполнены работы по благоустройству дворовых территорий 
- ул. Олимпийская, д.13, 15;
- ул. Прибалтийская, д.15, 17;
- ул. Прибалтийская, д.25;
- ул. Прибалтийская, д.5.
Выполнены ремонт (устройство) ливневой канализации, асфальтирование территории дворовых проездов, обустройство дополнительных парковочных мест, ремонт наружного освещения, замена скамеек и урн. </t>
  </si>
  <si>
    <t>В 2022 году специалистами УИДиРП оказана консультационная помощь 7 товаропроизводителям города Когалыма, в том числе 3 в целях получения знака "Сделано в ЮГРЕ".
Таким образом, 11 товаропроизводителей имеют право использовать товарный знак:
1. ООО «МС Аутсорсинг» (срок истек)
2.  ООО «МИСНЭ», 
3. ООО «Хлебопродукт»; 
4. ИП О.А. Петрова
5. ИП М.Э.Андреева
6. ИП Леонтьев В.В.
 7.ИП Мирсаяпов Ф.Р.
8. ИП Рахимова З.Я.
9. ИП Миквельман Г.И.
10. ИП Исангильдина Кристина Михайловна (ДиетБутик)
11. ИП Шиманский В.М.</t>
  </si>
  <si>
    <t>Субсидия НКО, не являющимся государственными(муниципальными) учреждениями, в целях финансового обеспечения затрат на выполнение функций ресурсного центра поддержки и развития добровольчества в городе Когалыме предоставлена в размере 2 683,0 тыс. руб.
На проведение образовательных семинаров для волонтеров предусмотрено 151,0  тыс. руб, фактически освоено 92,9 тыс. руб.</t>
  </si>
  <si>
    <t>Поддержка субъектов малого и среднего предпринимательства осуществляется в рамках муниципальной программы "Социально - экономическое развитие и инвестиции муниципального образования город Когалым", утвержденной постановлением Администрации города Когалыма от 11.10.2013 №2919. Администрацией города Когалыма была оказана информационная, консультационная, образовательная, имущественная и финансовая поддержка. 
Финансовая поддержка субъектов малого и среднего предпринимательства, осуществляющих свою деятельность в социально (значимых) приоритетных видах деятельности города Когалыма осуществляется путём предоставления субсидий и грантов. В 2022 году 122 субъекта малого и среднего предпринимательства города Когалыма получили финансовую поддержку на сумму 8 677,5 тыс. руб.</t>
  </si>
  <si>
    <t xml:space="preserve">На 31.12.2022 года всего 122 субъекта малого и среднего предпринимательства города Когалыма получили финансовую поддержку на сумму 8 677,5 тыс. руб. (2021 год 81 получателей на сумму – 7 870,8 тыс. руб.). </t>
  </si>
  <si>
    <t>Реализация мероприятия осуществляется в рамках муниципальной программы "Развитие образования в городе Когалыме":
Курсы повышения квалификации "Психолого-педагогические аспекты профилактики употребления психо –активных веществ" – 150,4 тыс. руб.;
Проведение семинара – практикума «Профилактика экстремистских и террористических проявлений среди несовершеннолетних в образовательных организациях» - 83,1 тыс. руб.;
Субсидия на возмещение расходов по найму (поднайму) жилого помещения специалистам, приглашенным для работы в муниципальные учреждения города Когалыма – 1 805,6 тыс. руб.</t>
  </si>
  <si>
    <t xml:space="preserve">В рамках портфеля проектов «Образование», регионального проекта «Современная школа» муниципальной программы "Развитие образования в городе Когалыме" реализуется мероприятие  Средняя общеобразовательная школа в г. Когалыме (Общеобразовательная организация с универсальной безбарьерной средой)» (корректировка, привязка проекта «Средняя общеобразовательная школа в микрорайоне 32 г. Сургута» шифр 1541-ПИ.00.32). 
Заключен муниципальный контракт на выполнение проектно-изыскательских и строительно-монтажных работ. 
При строительстве объекта применяется экономически эффективная проектная документация повторного применения «Средняя общеобразовательная школа в микрорайоне 32 г. Сургута» шифр 1541-ПИ.00.32;
Степень готовности объекта 0,00%, ведется выполнение проектно-изыскательских работ;
Получено уведомление Службы государственной охраны объектов культурного наследия ХМАО-Югры №86-2022 от 15.08.2022 о выявленном объекте археологического наследия на земельном участке школы.
Получено положительное заключение государственной экспертизы результатов инженерных изысканий и проектной документации (без смет) №86-1-1-3-091907-2022 от 23.12.2022.
Подрядной организации перечислен аванс в размере 312 405,40 тыс. руб.
</t>
  </si>
  <si>
    <t xml:space="preserve">Субъектам малого и среднего предпринимательства оказываются следующие виды поддержки:
- консультационная (852 субъекта);
- информационная (официальный сайт Администрации города Когалыма, группы в социальных сетях, информирование через мессенджеры «WhatsApp»;
- имущественная (в виде льготной аренды недвижимого имущества 47 субъектам МСП);
- финансовая (122 субъектов МСП на общую сумму 8 677,5 тыс. руб.).
В рамках оказания финансовой поддержки наиболее эффективными мерами поддержки предпринимательской деятельности являются возмещение части затрат на аренду нежилых помещений, возмещение части затрат на приобретение оборудования и лицензионных программных продуктов, а также финансовая поддержка начинающих предпринимателей. </t>
  </si>
  <si>
    <t>Финансирование мероприятия осуществляется в рамках муниципальной программы "Развитие образования в городе Когалыме", утвержденной постановлением Администрации города Когалыма от 11.10.2013 №2899.
Проведены акции социально-культурного и гражданско-патриотического направления, а также организованы обучающие курсы, семинары, мастер-классы, тренинги, направленные на развитие компетенций добровольцев, руководителей и организаторов в сфере добровольческой деятельности.</t>
  </si>
  <si>
    <t xml:space="preserve">Рабочие места были созданы:
- ООО «Элия»;
- ИП Зырянов М.И.;
- ООО Норд Клиник
- ООО «ОйлМет»;
- ИП Татарникова О.Н.
- ИП Половюк С.А.
- ИП Мирсаяпов Ф.Р.
</t>
  </si>
  <si>
    <r>
      <rPr>
        <sz val="11"/>
        <rFont val="Times New Roman"/>
        <family val="1"/>
        <charset val="204"/>
      </rPr>
      <t>В рамках реализации регионального проекта «Акселерация субъектов малого и среднего предпринимательства» финансовая поддержка была оказана 33 субъектам малого и среднего предпринимательства, осуществляющих деятельность в социальной сфере (дополнительное образование, спорт, медицина).</t>
    </r>
    <r>
      <rPr>
        <sz val="11"/>
        <color rgb="FFFF0000"/>
        <rFont val="Times New Roman"/>
        <family val="1"/>
        <charset val="204"/>
      </rPr>
      <t xml:space="preserve">
</t>
    </r>
    <r>
      <rPr>
        <sz val="11"/>
        <rFont val="Times New Roman"/>
        <family val="1"/>
        <charset val="204"/>
      </rPr>
      <t>На конец 2022 года 14 субъектов малого и среднего предпринимательства имеют статус социального предприятия.</t>
    </r>
  </si>
  <si>
    <t>Для развития физической культуры и массового спорта, организации и проведения официальных физкультурно-спортивных мероприятий в городе имеется 151 спортивное сооружение.
В 2022 году на территории города Когалыма введена в эксплуатацию спортивная площадка по ул. Степана Повха, 19, кроме того в рамках инициативного бюджетирования в городе реализовано два проекта:
1. «Строительство скейт-парка в городе Когалыме».
2. «Развитие и популяризация шахмат в городе Когалыме».</t>
  </si>
  <si>
    <t>Обучающиеся социально-экономических классов осваивают образовательные программы углубленного уровня по экономике, праву, математике. Кроме этого, изучают отдельные курсы "Основы предпринимательства" (10, 11 класс), "Финансовая грамотность" (10 класс).</t>
  </si>
  <si>
    <t>Плановые значения достигнуты.  Работа по увеличению доли муниципальных услуг, предоставленных субъектам малого и среднего предпринимательства в электронном виде продолжается.</t>
  </si>
  <si>
    <t xml:space="preserve"> 
Финансирование мероприятия осуществляется в рамках муниципальной программы "Развитие образования в городе Когалыме", утвержденной постановлением Администрации города Когалыма от 11.10.2013 №2899.
Реализованы мероприятия:
Проект города Когалыма «Создание детского технопарка «Кванториум» на базе МАОУ «Средняя школа № 5»;
Инициативный проект «Первые шаги в робототехнике»;
Инициативный проект «Детский технопарк «РобоМир».
Плановые ассигнования полностью освоены.</t>
  </si>
  <si>
    <t>Мероприятие реализовано на 100%.</t>
  </si>
  <si>
    <t>Плановая дата ввода объекта в эксплуатацию 2024 год.</t>
  </si>
  <si>
    <t>1. «Строительство скейт-парка в городе Когалыме».
2. «Развитие и популяризация шахмат в городе Когалыме».</t>
  </si>
  <si>
    <t>В рамках реализации регионального проекта ««Акселерация субъектов малого и среднего предпринимательства»»  финансовая поддержка была оказана 12 субъектам малого и среднего предпринимательства, осуществляющих деятельность в сфере здравоохранения.</t>
  </si>
  <si>
    <t xml:space="preserve"> В рамках конкурса  молодёжных инициатив грантополучателем реализован  проект "Медиастудия "Молодежка". В рамках Дня города реализован проект Молодежного актива при главе города Когалыма "Выставка спецавтотехники "Гараж-Профи". В рамках муниципальной программы "Развитие образования в городе Когалыме" профинансирована реализация проекта Молодежной палаты при Думе города Когалыма "Фестиваль "Папа может".</t>
  </si>
  <si>
    <t>Мероприятие проводится раз в два года. 
В конце 2022 года в автономной некоммерческой организации "Ресурсный центр поддержки НКО г. Когалыма проведен гражданский форум для СО НКО, на котором были подведены итоги уходящего года и отмечены Благодарностями представители некоммерческого сектора, а также партнеры центра. Форум проходил в офлайн и онлайн формате.</t>
  </si>
  <si>
    <t>В 2022 году количество детей, охваченных программами естественно-научной и технической направленностей составило 1537 чел. По данным АИС ПДО программами технической направленности охвачено 1 517 чел., программами естественно-научной направленности 1 066 чел. Итого: 2583 : 1,68 = 1 537 чел.</t>
  </si>
  <si>
    <t>Молодёжная политика: молодежный форум - (100 чел.), молодежный проект "Лига Будущего": (130 чел.), молодежный благотворительный проект "Белый цветок" - (100 чел.), образовательные семинары "Платформа dobro.ru - инструмент привлечения волонтеров в свою команду", "Волонтер и его команда" - (80 чел.); волонтерский корпус полумарафона "Обгони Ингу-Ягун" - (100 чел.); Волонтерская акция направленная на пропаганду здорового образа жизни "#Здоровыйкогалым" - (150 чел.), проектные сессии грантовых возможностей (информ. кампания Всероссийского конкурса молод. проектов Росмолодежи) - (86 чел.); 
Волонтёрский проект
 «Свет в окне» - (97 чел.), Цикл мероприятий в рамках проекта «Подари себе сказку» (для детей с ограниченными возможностями здоровья) - (200 чел.).
Управление образования: 670 человек (участники мероприятий: "Методический квартирник"  (150 чел.), заседания городского методического объединения молодых педагогов (60 чел.),  школьное инициативное бюджетирование в МАОУ СОШ №7 (103 чел.), в МАОУ "Школа-сад №10" (36); "Лига молодежи" (64 чел.); сессия ШКИБ в Сургуте (10 чел.) городские мероприятия для молодежи от 14 лет - "О ШКИБЕ" (25 чел.), лидеры детского самоуправления (100 чел.), фотоквест (40 чел.), лучшая команда РДШ (82 чел.).</t>
  </si>
  <si>
    <r>
      <rPr>
        <sz val="11"/>
        <rFont val="Times New Roman"/>
        <family val="1"/>
        <charset val="204"/>
      </rPr>
      <t>В 2022 году МАУ «Культурно-досуговый конкурс «АРТ-Праздник» организовано 24</t>
    </r>
    <r>
      <rPr>
        <sz val="11"/>
        <color rgb="FFFF0000"/>
        <rFont val="Times New Roman"/>
        <family val="1"/>
        <charset val="204"/>
      </rPr>
      <t xml:space="preserve"> </t>
    </r>
    <r>
      <rPr>
        <sz val="11"/>
        <rFont val="Times New Roman"/>
        <family val="1"/>
        <charset val="204"/>
      </rPr>
      <t>гастролей. Количество посетителей – 12 108 человек. Часть гастролей организована в рамках Фестиваля Отечественного кино "Золотая лента" и "Театральный сезон".</t>
    </r>
  </si>
  <si>
    <t xml:space="preserve">В рамках конкурса молодежных инициатив комиссией было принято решение одобрить заявку одного грантополучателя с финансово-экономическим обоснованием проекта на сумму 307,6 тыс. руб.  </t>
  </si>
  <si>
    <t>В сфере молодежной политики  были проведены следующие мероприятия:
Федеральный молодежный проект Росмолодежи "Лига Будущего";
Региональная акция "Молодежная коробка добра";
"Проектная сессия грантовых возможностей";
Всероссийская акция "Блокадный хлеб".
В сфере культуры и спорта были проведены следующие мероприятия:
Всероссийская акция «Библионочь»;
Всероссийская культурно-образовательная акция «Ночь искусств»;
Всероссийская акция "Ночь в музее";
Всероссийская акция "Бессмертный полк".</t>
  </si>
  <si>
    <t xml:space="preserve">В реестре инвестиционных площадок по состоянию на 30.12.2022 года содержится информация о 5 сформированных свободных земельных участков для реализации инвестиционных проектов. </t>
  </si>
  <si>
    <t>Управлением капитального строительства Ханты-Мансийского автономного округа-Югры продолжаются работы по строительству Многофункционального центра прикладных квалификаций по подготовке персонала на базе БУ ПО ХМАО – Югры «Когалымский политехнический колледж».</t>
  </si>
  <si>
    <t xml:space="preserve">В целях обеспечения научной и образовательной деятельности на территории Когалыма планируется открытие Образовательного центра в городе Когалыме (филиала Пермского национального исследовательского политехнического университета) (далее – НОЦ) в г. Когалыме. В 2022 году велась работа в рамках соглашения о сотрудничестве в системе довузовской подготовки между Администрацией города Когалыма и НОЦ: реализация дополнительных общеобразовательных общеразвивающих программ повышенной сложности по математике и физике для обучающихся 10-11 классов; мероприятия по профессиональной ориентации обучающихся общеобразовательных организаций, формированию их профессионального пространства и конкурентоспособности при поступлении в образовательные организации высшего образования; выезд в город Пермь обучающихся 10-11 классов, планирующих поступление в технические ВУЗы, в том числе в НОЦ, для участия в осенней смене лагеря «PermCamp-2022»; встреча представителей НОЦ с руководителями общеобразовательных организаций города Когалыма, учителями математики, физики по вопросам сотрудничества, профессиональной ориентации школьников. </t>
  </si>
  <si>
    <t>В 2022 году были приглашены:  "Алма" (1 чел.), "Екатеринбургский Дом учителя" (1 чел.), НОЦ (1 чел.), делегация в школьный технопарк "Кванториум" (4 чел.), семинар "Сити-фермерство" (2 чел.), вебинар с компанией "Учи.ру" (1 чел.), представители педагогических вузов (4 чел.), АНО "СВОЯ" - в рамках "Оснянки" (3 чел.).</t>
  </si>
  <si>
    <t xml:space="preserve">По состоянию на 01.01.2023 года жилищный фонд города Когалыма составляет – 1 095,6 тыс. кв. м, обеспеченность жильем составила 17,6 кв. м на одного жителя. Увеличение значения показателя в 2022 году обусловлено изменением численности населения города Когалыма с учетом итогов Всероссийской переписи населения 2020 года. </t>
  </si>
  <si>
    <t xml:space="preserve"> - жилой комплекс «Философский камень» - ведутся проектные работы;
 - жилой комплекс «Энергия» - заключение договора на проектные работы запланировано на апрель 2022 года.</t>
  </si>
  <si>
    <t>На конец 2022 года в городе Когалыме осуществляли свою деятельность 7 коллективных средств размещения (гостиница "Центр досуга и отдыха "Когалым" - 114 мест, гостиница "Сибирь" - 47 мест, хостел "Галактика" - 74 места, гостиница "Cosmos Smart Kogalym" - 260 мест, гостиница "Старый Томас" - 36 мест, минигостиница "Кедр" - 15 мест, гостиница "Северная звезда" - 12 мест) с общим количеством мест для размещения  - 558.</t>
  </si>
  <si>
    <t xml:space="preserve">В настоящее время внедрено и функционирует приложение "Умный транспорт", позволяющее в реальном времени отслеживать на карте города движение автобусов, находящихся на маршруте, определять их местоположение и прогнозировать прибытие на конкретную остановку.
В результате выполненных работ по установке информационных табло на остановках функционирует 56 информационных табло.
Кроме того внедрены автоматизированные и роботизированные технологии организации дорожного движения и контроля за соблюдением правил дорожного движения (системы автоматической фотовидеофиксации нарушений правил дорожного движения).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</si>
</sst>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164" formatCode="0.0"/>
    <numFmt numFmtId="165" formatCode="#,##0.00\ _₽"/>
    <numFmt numFmtId="166" formatCode="#,##0.0\ _₽"/>
    <numFmt numFmtId="167" formatCode="#,##0\ _₽"/>
    <numFmt numFmtId="168" formatCode="0.0%"/>
    <numFmt numFmtId="169" formatCode="#,##0.0"/>
    <numFmt numFmtId="170" formatCode="_-* #,##0.0\ _₽_-;\-* #,##0.0\ _₽_-;_-* &quot;-&quot;??\ _₽_-;_-@_-"/>
    <numFmt numFmtId="171" formatCode="_-* #,##0.0\ _₽_-;\-* #,##0.0\ _₽_-;_-* &quot;-&quot;?\ _₽_-;_-@_-"/>
  </numFmts>
  <fonts count="6" x14ac:knownFonts="1">
    <font>
      <sz val="11"/>
      <color theme="1"/>
      <name val="Calibri"/>
      <family val="2"/>
      <scheme val="minor"/>
    </font>
    <font>
      <sz val="11"/>
      <color theme="1"/>
      <name val="Calibri"/>
      <family val="2"/>
      <scheme val="minor"/>
    </font>
    <font>
      <b/>
      <sz val="11"/>
      <name val="Times New Roman"/>
      <family val="1"/>
      <charset val="204"/>
    </font>
    <font>
      <sz val="11"/>
      <name val="Times New Roman"/>
      <family val="1"/>
      <charset val="204"/>
    </font>
    <font>
      <sz val="11"/>
      <color rgb="FFFF0000"/>
      <name val="Times New Roman"/>
      <family val="1"/>
      <charset val="204"/>
    </font>
    <font>
      <b/>
      <sz val="11"/>
      <color rgb="FFFF0000"/>
      <name val="Times New Roman"/>
      <family val="1"/>
      <charset val="204"/>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27">
    <xf numFmtId="0" fontId="0" fillId="0" borderId="0" xfId="0"/>
    <xf numFmtId="166" fontId="2" fillId="0" borderId="1" xfId="0" applyNumberFormat="1" applyFont="1" applyFill="1" applyBorder="1" applyAlignment="1">
      <alignment horizontal="center" vertical="center"/>
    </xf>
    <xf numFmtId="167"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68" fontId="2" fillId="0" borderId="1" xfId="1" applyNumberFormat="1" applyFont="1" applyFill="1" applyBorder="1" applyAlignment="1">
      <alignment horizontal="center" vertical="center"/>
    </xf>
    <xf numFmtId="0" fontId="3" fillId="0" borderId="1" xfId="0" applyFont="1" applyFill="1" applyBorder="1" applyAlignment="1">
      <alignment vertical="center" wrapText="1"/>
    </xf>
    <xf numFmtId="165" fontId="3" fillId="0" borderId="1" xfId="0" applyNumberFormat="1" applyFont="1" applyFill="1" applyBorder="1" applyAlignment="1">
      <alignment horizontal="center" vertical="center"/>
    </xf>
    <xf numFmtId="9" fontId="3" fillId="0" borderId="1" xfId="1" applyFont="1" applyFill="1" applyBorder="1" applyAlignment="1">
      <alignment horizontal="center" vertical="center"/>
    </xf>
    <xf numFmtId="165" fontId="3" fillId="0" borderId="1" xfId="0" applyNumberFormat="1" applyFont="1" applyFill="1" applyBorder="1" applyAlignment="1">
      <alignment horizontal="center"/>
    </xf>
    <xf numFmtId="0" fontId="2" fillId="0" borderId="3" xfId="0" applyFont="1" applyFill="1" applyBorder="1" applyAlignment="1">
      <alignment horizontal="left" vertical="center" wrapText="1"/>
    </xf>
    <xf numFmtId="165" fontId="2" fillId="0" borderId="3" xfId="0" applyNumberFormat="1" applyFont="1" applyFill="1" applyBorder="1" applyAlignment="1">
      <alignment horizontal="center" vertical="center"/>
    </xf>
    <xf numFmtId="9" fontId="2" fillId="0" borderId="1" xfId="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left" vertical="center" wrapText="1"/>
    </xf>
    <xf numFmtId="164" fontId="2" fillId="0" borderId="1" xfId="0" applyNumberFormat="1" applyFont="1" applyFill="1" applyBorder="1" applyAlignment="1">
      <alignment vertical="center" wrapText="1"/>
    </xf>
    <xf numFmtId="0" fontId="3" fillId="0" borderId="2" xfId="0" applyFont="1" applyFill="1" applyBorder="1" applyAlignment="1">
      <alignment vertical="center" wrapText="1"/>
    </xf>
    <xf numFmtId="169"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165" fontId="3" fillId="0" borderId="2" xfId="0" applyNumberFormat="1" applyFont="1" applyFill="1" applyBorder="1" applyAlignment="1">
      <alignment horizontal="center" vertical="center"/>
    </xf>
    <xf numFmtId="0" fontId="3" fillId="0" borderId="1" xfId="0"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169" fontId="2" fillId="0" borderId="1" xfId="0" applyNumberFormat="1" applyFont="1" applyFill="1" applyBorder="1" applyAlignment="1">
      <alignment horizontal="center" vertical="center" wrapText="1"/>
    </xf>
    <xf numFmtId="169" fontId="3" fillId="0" borderId="1" xfId="0" applyNumberFormat="1" applyFont="1" applyFill="1" applyBorder="1" applyAlignment="1">
      <alignment horizontal="center" vertical="center"/>
    </xf>
    <xf numFmtId="168" fontId="3" fillId="0" borderId="1" xfId="1" applyNumberFormat="1" applyFont="1" applyFill="1" applyBorder="1" applyAlignment="1">
      <alignment horizontal="center" vertical="center"/>
    </xf>
    <xf numFmtId="0" fontId="2" fillId="0" borderId="1" xfId="0" applyFont="1" applyFill="1" applyBorder="1" applyAlignment="1">
      <alignment horizontal="center" vertical="center"/>
    </xf>
    <xf numFmtId="168" fontId="3"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left" vertical="center" wrapText="1"/>
    </xf>
    <xf numFmtId="165" fontId="2" fillId="0" borderId="1" xfId="0" applyNumberFormat="1" applyFont="1" applyFill="1" applyBorder="1" applyAlignment="1">
      <alignment horizontal="center" vertical="center"/>
    </xf>
    <xf numFmtId="168" fontId="3" fillId="0" borderId="2" xfId="1" applyNumberFormat="1" applyFont="1" applyFill="1" applyBorder="1" applyAlignment="1">
      <alignment horizontal="center" vertical="center"/>
    </xf>
    <xf numFmtId="4" fontId="3" fillId="0" borderId="2" xfId="0" applyNumberFormat="1" applyFont="1" applyFill="1" applyBorder="1" applyAlignment="1">
      <alignment horizontal="center" vertical="center" wrapText="1"/>
    </xf>
    <xf numFmtId="167" fontId="2" fillId="0" borderId="1"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169" fontId="3" fillId="0" borderId="1" xfId="0" applyNumberFormat="1" applyFont="1" applyFill="1" applyBorder="1" applyAlignment="1">
      <alignment horizontal="center" vertical="center" wrapText="1"/>
    </xf>
    <xf numFmtId="16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6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2"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2" fillId="0" borderId="6" xfId="0" applyFont="1" applyFill="1" applyBorder="1" applyAlignment="1">
      <alignment horizontal="justify" vertical="center" wrapText="1"/>
    </xf>
    <xf numFmtId="3" fontId="2" fillId="0" borderId="1" xfId="0" applyNumberFormat="1" applyFont="1" applyFill="1" applyBorder="1" applyAlignment="1">
      <alignment horizontal="center" vertical="center" wrapText="1"/>
    </xf>
    <xf numFmtId="169"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168" fontId="3" fillId="0" borderId="2" xfId="1" applyNumberFormat="1" applyFont="1" applyFill="1" applyBorder="1" applyAlignment="1">
      <alignment horizontal="center" vertical="center"/>
    </xf>
    <xf numFmtId="168" fontId="3" fillId="0" borderId="4" xfId="1" applyNumberFormat="1" applyFont="1" applyFill="1" applyBorder="1" applyAlignment="1">
      <alignment horizontal="center" vertical="center"/>
    </xf>
    <xf numFmtId="168" fontId="3" fillId="0" borderId="3" xfId="1" applyNumberFormat="1" applyFont="1" applyFill="1" applyBorder="1" applyAlignment="1">
      <alignment horizontal="center" vertical="center"/>
    </xf>
    <xf numFmtId="165" fontId="3" fillId="0" borderId="2" xfId="0" applyNumberFormat="1" applyFont="1" applyFill="1" applyBorder="1" applyAlignment="1">
      <alignment horizontal="center" vertical="center"/>
    </xf>
    <xf numFmtId="165" fontId="3" fillId="0" borderId="4" xfId="0" applyNumberFormat="1" applyFont="1" applyFill="1" applyBorder="1" applyAlignment="1">
      <alignment horizontal="center" vertical="center"/>
    </xf>
    <xf numFmtId="165" fontId="3" fillId="0" borderId="3" xfId="0" applyNumberFormat="1" applyFont="1" applyFill="1" applyBorder="1" applyAlignment="1">
      <alignment horizontal="center" vertical="center"/>
    </xf>
    <xf numFmtId="9" fontId="3" fillId="0" borderId="2" xfId="1" applyFont="1" applyFill="1" applyBorder="1" applyAlignment="1">
      <alignment horizontal="center" vertical="center"/>
    </xf>
    <xf numFmtId="9" fontId="3" fillId="0" borderId="4" xfId="1" applyFont="1" applyFill="1" applyBorder="1" applyAlignment="1">
      <alignment horizontal="center" vertical="center"/>
    </xf>
    <xf numFmtId="9" fontId="3" fillId="0" borderId="3" xfId="1" applyFont="1" applyFill="1" applyBorder="1" applyAlignment="1">
      <alignment horizontal="center" vertical="center"/>
    </xf>
    <xf numFmtId="166" fontId="3" fillId="0" borderId="2" xfId="0" applyNumberFormat="1" applyFont="1" applyFill="1" applyBorder="1" applyAlignment="1">
      <alignment horizontal="center" vertical="center"/>
    </xf>
    <xf numFmtId="166" fontId="3" fillId="0" borderId="3"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7" xfId="0" applyFont="1" applyFill="1" applyBorder="1" applyAlignment="1">
      <alignment horizontal="justify" vertical="center" wrapText="1"/>
    </xf>
    <xf numFmtId="0" fontId="2" fillId="0" borderId="8" xfId="0" applyFont="1" applyFill="1" applyBorder="1" applyAlignment="1">
      <alignment horizontal="justify" vertical="center" wrapText="1"/>
    </xf>
    <xf numFmtId="0" fontId="3" fillId="0" borderId="3" xfId="0" applyNumberFormat="1" applyFont="1" applyFill="1" applyBorder="1" applyAlignment="1">
      <alignment horizontal="center" vertical="center"/>
    </xf>
    <xf numFmtId="164" fontId="3" fillId="0" borderId="2" xfId="0" applyNumberFormat="1" applyFont="1" applyFill="1" applyBorder="1" applyAlignment="1">
      <alignment horizontal="justify" vertical="center" wrapText="1"/>
    </xf>
    <xf numFmtId="164" fontId="3" fillId="0" borderId="4" xfId="0" applyNumberFormat="1" applyFont="1" applyFill="1" applyBorder="1" applyAlignment="1">
      <alignment horizontal="justify" vertical="center" wrapText="1"/>
    </xf>
    <xf numFmtId="164" fontId="3" fillId="0" borderId="3" xfId="0" applyNumberFormat="1" applyFont="1" applyFill="1" applyBorder="1" applyAlignment="1">
      <alignment horizontal="justify"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0" fontId="3" fillId="0" borderId="1"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2" fillId="0" borderId="11" xfId="0" applyFont="1" applyFill="1" applyBorder="1" applyAlignment="1">
      <alignment horizontal="justify" vertical="center" wrapText="1"/>
    </xf>
    <xf numFmtId="0" fontId="2" fillId="0" borderId="12" xfId="0" applyFont="1" applyFill="1" applyBorder="1" applyAlignment="1">
      <alignment horizontal="justify" vertical="center" wrapText="1"/>
    </xf>
    <xf numFmtId="0" fontId="2" fillId="0" borderId="9"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2" fillId="0" borderId="15" xfId="0" applyFont="1" applyFill="1" applyBorder="1" applyAlignment="1">
      <alignment horizontal="justify" vertical="center" wrapText="1"/>
    </xf>
    <xf numFmtId="167" fontId="2" fillId="0" borderId="1"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1" xfId="0" applyFont="1" applyFill="1" applyBorder="1" applyAlignment="1">
      <alignment horizontal="center" vertical="center"/>
    </xf>
    <xf numFmtId="0" fontId="2" fillId="0" borderId="10" xfId="0" applyFont="1" applyFill="1" applyBorder="1" applyAlignment="1">
      <alignment horizontal="left" wrapText="1"/>
    </xf>
    <xf numFmtId="0" fontId="2" fillId="0" borderId="11" xfId="0" applyFont="1" applyFill="1" applyBorder="1" applyAlignment="1">
      <alignment horizontal="left" wrapText="1"/>
    </xf>
    <xf numFmtId="0" fontId="2" fillId="0" borderId="12" xfId="0" applyFont="1" applyFill="1" applyBorder="1" applyAlignment="1">
      <alignment horizontal="left" wrapText="1"/>
    </xf>
    <xf numFmtId="0" fontId="2" fillId="0" borderId="9" xfId="0" applyFont="1" applyFill="1" applyBorder="1" applyAlignment="1">
      <alignment horizontal="left" wrapText="1"/>
    </xf>
    <xf numFmtId="0" fontId="2" fillId="0" borderId="5" xfId="0" applyFont="1" applyFill="1" applyBorder="1" applyAlignment="1">
      <alignment horizontal="left" wrapText="1"/>
    </xf>
    <xf numFmtId="0" fontId="2" fillId="0" borderId="15" xfId="0" applyFont="1" applyFill="1" applyBorder="1" applyAlignment="1">
      <alignment horizontal="left" wrapText="1"/>
    </xf>
    <xf numFmtId="164" fontId="3" fillId="0" borderId="2"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4" fontId="3" fillId="0" borderId="4"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168" fontId="3" fillId="0" borderId="2" xfId="0" applyNumberFormat="1" applyFont="1" applyFill="1" applyBorder="1" applyAlignment="1">
      <alignment horizontal="center" vertical="center"/>
    </xf>
    <xf numFmtId="168" fontId="3" fillId="0" borderId="4" xfId="0" applyNumberFormat="1" applyFont="1" applyFill="1" applyBorder="1" applyAlignment="1">
      <alignment horizontal="center" vertical="center"/>
    </xf>
    <xf numFmtId="168" fontId="3" fillId="0" borderId="3" xfId="0" applyNumberFormat="1" applyFont="1" applyFill="1" applyBorder="1" applyAlignment="1">
      <alignment horizontal="center" vertical="center"/>
    </xf>
    <xf numFmtId="0" fontId="3" fillId="0" borderId="1" xfId="0" applyFont="1" applyFill="1" applyBorder="1" applyAlignment="1">
      <alignment horizontal="justify" vertical="top" wrapText="1"/>
    </xf>
    <xf numFmtId="165" fontId="2" fillId="0" borderId="1" xfId="0" applyNumberFormat="1" applyFont="1" applyFill="1" applyBorder="1" applyAlignment="1">
      <alignment horizontal="center" vertical="center"/>
    </xf>
    <xf numFmtId="0" fontId="4" fillId="0" borderId="1" xfId="0" applyFont="1" applyFill="1" applyBorder="1" applyAlignment="1">
      <alignment horizontal="justify" vertical="center"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164" fontId="2" fillId="0" borderId="1" xfId="0" applyNumberFormat="1" applyFont="1" applyFill="1" applyBorder="1" applyAlignment="1">
      <alignment horizontal="left" vertical="center" wrapText="1"/>
    </xf>
    <xf numFmtId="168" fontId="3" fillId="0" borderId="1" xfId="0" applyNumberFormat="1" applyFont="1" applyFill="1" applyBorder="1" applyAlignment="1">
      <alignment horizontal="center" vertical="center" wrapText="1"/>
    </xf>
    <xf numFmtId="168" fontId="3" fillId="0" borderId="1" xfId="1"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0" fontId="2" fillId="0" borderId="3" xfId="0" applyFont="1" applyFill="1" applyBorder="1" applyAlignment="1">
      <alignment horizontal="justify" vertical="center"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2" fillId="0" borderId="13"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2" fillId="0" borderId="1" xfId="0" applyFont="1" applyFill="1" applyBorder="1" applyAlignment="1">
      <alignment horizontal="justify"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3" fillId="0" borderId="10" xfId="0" applyNumberFormat="1" applyFont="1" applyFill="1" applyBorder="1" applyAlignment="1">
      <alignment horizontal="left" vertical="center" wrapText="1"/>
    </xf>
    <xf numFmtId="164" fontId="3" fillId="0" borderId="13" xfId="0" applyNumberFormat="1" applyFont="1" applyFill="1" applyBorder="1" applyAlignment="1">
      <alignment horizontal="left" vertical="center" wrapText="1"/>
    </xf>
    <xf numFmtId="0" fontId="3" fillId="0" borderId="3" xfId="0" applyFont="1" applyFill="1" applyBorder="1" applyAlignment="1">
      <alignment horizontal="left" vertical="top" wrapText="1"/>
    </xf>
    <xf numFmtId="0" fontId="3" fillId="0" borderId="0" xfId="0" applyFont="1" applyFill="1" applyAlignment="1">
      <alignment horizontal="center"/>
    </xf>
    <xf numFmtId="0" fontId="4" fillId="0" borderId="0" xfId="0" applyFont="1" applyFill="1"/>
    <xf numFmtId="0" fontId="4" fillId="0" borderId="0" xfId="0" applyFont="1" applyFill="1" applyAlignment="1"/>
    <xf numFmtId="0" fontId="2" fillId="0" borderId="5" xfId="0" applyFont="1" applyFill="1" applyBorder="1" applyAlignment="1">
      <alignment horizontal="center"/>
    </xf>
    <xf numFmtId="0" fontId="5" fillId="0" borderId="0" xfId="0" applyFont="1" applyFill="1" applyAlignment="1"/>
    <xf numFmtId="0" fontId="3" fillId="0" borderId="0" xfId="0" applyFont="1" applyFill="1"/>
    <xf numFmtId="4" fontId="2" fillId="0" borderId="1" xfId="0" applyNumberFormat="1" applyFont="1" applyFill="1" applyBorder="1" applyAlignment="1">
      <alignment horizontal="center" vertical="center" wrapText="1"/>
    </xf>
    <xf numFmtId="168" fontId="2" fillId="0" borderId="1" xfId="1" applyNumberFormat="1" applyFont="1" applyFill="1" applyBorder="1" applyAlignment="1">
      <alignment horizontal="center" vertical="center" wrapText="1"/>
    </xf>
    <xf numFmtId="9" fontId="2" fillId="0" borderId="1" xfId="1" applyFont="1" applyFill="1" applyBorder="1" applyAlignment="1">
      <alignment horizontal="center" vertical="center"/>
    </xf>
    <xf numFmtId="0" fontId="5" fillId="0" borderId="0" xfId="0" applyFont="1" applyFill="1"/>
    <xf numFmtId="168" fontId="2" fillId="0" borderId="1" xfId="0" applyNumberFormat="1" applyFont="1" applyFill="1" applyBorder="1" applyAlignment="1">
      <alignment horizontal="center" vertical="center"/>
    </xf>
    <xf numFmtId="168" fontId="2" fillId="0" borderId="1" xfId="0" applyNumberFormat="1"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164" fontId="3" fillId="0" borderId="11"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wrapText="1"/>
    </xf>
    <xf numFmtId="164" fontId="3" fillId="0" borderId="13"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3" fillId="0" borderId="14" xfId="0" applyNumberFormat="1"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15"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8" fontId="2" fillId="0" borderId="6" xfId="0" applyNumberFormat="1" applyFont="1" applyFill="1" applyBorder="1" applyAlignment="1">
      <alignment horizontal="center" vertical="center"/>
    </xf>
    <xf numFmtId="168" fontId="2" fillId="0" borderId="2" xfId="0" applyNumberFormat="1" applyFont="1" applyFill="1" applyBorder="1" applyAlignment="1">
      <alignment horizontal="center" vertical="center"/>
    </xf>
    <xf numFmtId="168" fontId="2" fillId="0" borderId="4" xfId="0" applyNumberFormat="1" applyFont="1" applyFill="1" applyBorder="1" applyAlignment="1">
      <alignment horizontal="center" vertical="center"/>
    </xf>
    <xf numFmtId="168" fontId="2" fillId="0" borderId="3" xfId="0" applyNumberFormat="1" applyFont="1" applyFill="1" applyBorder="1" applyAlignment="1">
      <alignment horizontal="center" vertical="center"/>
    </xf>
    <xf numFmtId="9" fontId="2" fillId="0" borderId="3" xfId="1" applyFont="1" applyFill="1" applyBorder="1" applyAlignment="1">
      <alignment horizontal="center" vertical="center"/>
    </xf>
    <xf numFmtId="3" fontId="2" fillId="0" borderId="1" xfId="0" applyNumberFormat="1" applyFont="1" applyFill="1" applyBorder="1" applyAlignment="1">
      <alignment horizontal="center" vertical="center"/>
    </xf>
    <xf numFmtId="168" fontId="2"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xf>
    <xf numFmtId="168" fontId="2" fillId="0" borderId="2" xfId="0" applyNumberFormat="1" applyFont="1" applyFill="1" applyBorder="1" applyAlignment="1">
      <alignment horizontal="center" vertical="center"/>
    </xf>
    <xf numFmtId="168" fontId="2" fillId="0" borderId="1" xfId="1"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164" fontId="2" fillId="0" borderId="10" xfId="0" applyNumberFormat="1" applyFont="1" applyFill="1" applyBorder="1" applyAlignment="1">
      <alignment horizontal="center" vertical="center" wrapText="1"/>
    </xf>
    <xf numFmtId="164" fontId="2" fillId="0" borderId="11" xfId="0" applyNumberFormat="1" applyFont="1" applyFill="1" applyBorder="1" applyAlignment="1">
      <alignment horizontal="center" vertical="center" wrapText="1"/>
    </xf>
    <xf numFmtId="164" fontId="2" fillId="0" borderId="12" xfId="0" applyNumberFormat="1" applyFont="1" applyFill="1" applyBorder="1" applyAlignment="1">
      <alignment horizontal="center" vertical="center" wrapText="1"/>
    </xf>
    <xf numFmtId="164" fontId="2" fillId="0" borderId="13" xfId="0" applyNumberFormat="1" applyFont="1" applyFill="1" applyBorder="1" applyAlignment="1">
      <alignment horizontal="center" vertical="center" wrapText="1"/>
    </xf>
    <xf numFmtId="164" fontId="2" fillId="0" borderId="0" xfId="0" applyNumberFormat="1" applyFont="1" applyFill="1" applyBorder="1" applyAlignment="1">
      <alignment horizontal="center" vertical="center" wrapText="1"/>
    </xf>
    <xf numFmtId="164" fontId="2" fillId="0" borderId="14" xfId="0" applyNumberFormat="1" applyFont="1" applyFill="1" applyBorder="1" applyAlignment="1">
      <alignment horizontal="center" vertical="center" wrapText="1"/>
    </xf>
    <xf numFmtId="164" fontId="2" fillId="0" borderId="9"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164" fontId="2" fillId="0" borderId="15" xfId="0" applyNumberFormat="1" applyFont="1" applyFill="1" applyBorder="1" applyAlignment="1">
      <alignment horizontal="center" vertical="center" wrapText="1"/>
    </xf>
    <xf numFmtId="164" fontId="3" fillId="0" borderId="1" xfId="0" applyNumberFormat="1" applyFont="1" applyFill="1" applyBorder="1" applyAlignment="1">
      <alignment vertical="center" wrapText="1"/>
    </xf>
    <xf numFmtId="0" fontId="4" fillId="0" borderId="0" xfId="0" applyFont="1" applyFill="1" applyAlignment="1">
      <alignment wrapText="1"/>
    </xf>
    <xf numFmtId="0" fontId="2" fillId="0" borderId="1" xfId="0" applyFont="1" applyFill="1" applyBorder="1" applyAlignment="1">
      <alignment horizontal="right" vertical="center"/>
    </xf>
    <xf numFmtId="170" fontId="2" fillId="0" borderId="1" xfId="2" applyNumberFormat="1" applyFont="1" applyFill="1" applyBorder="1" applyAlignment="1">
      <alignment horizontal="center" vertical="center"/>
    </xf>
    <xf numFmtId="0" fontId="2" fillId="0" borderId="1" xfId="0" applyFont="1" applyFill="1" applyBorder="1"/>
    <xf numFmtId="0" fontId="4" fillId="0" borderId="1" xfId="0" applyFont="1" applyFill="1" applyBorder="1"/>
    <xf numFmtId="0" fontId="4" fillId="0" borderId="1" xfId="0" applyFont="1" applyFill="1" applyBorder="1" applyAlignment="1">
      <alignment horizontal="center"/>
    </xf>
    <xf numFmtId="0" fontId="3" fillId="0" borderId="1" xfId="0" applyFont="1" applyFill="1" applyBorder="1" applyAlignment="1">
      <alignment horizontal="right" vertical="center"/>
    </xf>
    <xf numFmtId="170" fontId="3" fillId="0" borderId="1" xfId="2" applyNumberFormat="1" applyFont="1" applyFill="1" applyBorder="1" applyAlignment="1">
      <alignment horizontal="center" vertical="center"/>
    </xf>
    <xf numFmtId="0" fontId="3" fillId="0" borderId="1" xfId="0" applyFont="1" applyFill="1" applyBorder="1" applyAlignment="1">
      <alignment horizontal="right" wrapText="1"/>
    </xf>
    <xf numFmtId="0" fontId="3" fillId="0" borderId="1" xfId="0" applyFont="1" applyFill="1" applyBorder="1"/>
    <xf numFmtId="0" fontId="3" fillId="0" borderId="1" xfId="0" applyFont="1" applyFill="1" applyBorder="1" applyAlignment="1">
      <alignment wrapText="1"/>
    </xf>
    <xf numFmtId="0" fontId="4" fillId="0" borderId="1" xfId="0" applyFont="1" applyFill="1" applyBorder="1" applyAlignment="1">
      <alignment wrapText="1"/>
    </xf>
    <xf numFmtId="0" fontId="3" fillId="0" borderId="1" xfId="0" applyFont="1" applyFill="1" applyBorder="1" applyAlignment="1">
      <alignment horizontal="center" wrapText="1"/>
    </xf>
    <xf numFmtId="0" fontId="3" fillId="0" borderId="0" xfId="0" applyFont="1" applyFill="1" applyAlignment="1">
      <alignment wrapText="1"/>
    </xf>
    <xf numFmtId="0" fontId="3" fillId="0" borderId="0" xfId="0" applyFont="1" applyFill="1" applyAlignment="1">
      <alignment horizontal="center"/>
    </xf>
    <xf numFmtId="3" fontId="3" fillId="0" borderId="0" xfId="0" applyNumberFormat="1" applyFont="1" applyFill="1" applyAlignment="1">
      <alignment horizontal="center"/>
    </xf>
    <xf numFmtId="4" fontId="3" fillId="0" borderId="0" xfId="0" applyNumberFormat="1" applyFont="1" applyFill="1"/>
    <xf numFmtId="171" fontId="4" fillId="0" borderId="0" xfId="0" applyNumberFormat="1" applyFont="1" applyFill="1"/>
  </cellXfs>
  <cellStyles count="3">
    <cellStyle name="Денежный" xfId="2" builtinId="4"/>
    <cellStyle name="Обычный" xfId="0" builtinId="0"/>
    <cellStyle name="Процентный"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33"/>
  <sheetViews>
    <sheetView tabSelected="1" zoomScale="70" zoomScaleNormal="70" zoomScaleSheetLayoutView="70" workbookViewId="0">
      <pane xSplit="1" ySplit="6" topLeftCell="C211" activePane="bottomRight" state="frozen"/>
      <selection pane="topRight" activeCell="B1" sqref="B1"/>
      <selection pane="bottomLeft" activeCell="A7" sqref="A7"/>
      <selection pane="bottomRight" activeCell="L56" sqref="L56:L58"/>
    </sheetView>
  </sheetViews>
  <sheetFormatPr defaultRowHeight="15" x14ac:dyDescent="0.25"/>
  <cols>
    <col min="1" max="1" width="9" style="156" customWidth="1"/>
    <col min="2" max="2" width="31.42578125" style="156" customWidth="1"/>
    <col min="3" max="3" width="9.85546875" style="156" customWidth="1"/>
    <col min="4" max="4" width="17" style="156" customWidth="1"/>
    <col min="5" max="5" width="13.5703125" style="156" customWidth="1"/>
    <col min="6" max="6" width="13.140625" style="156" customWidth="1"/>
    <col min="7" max="7" width="15" style="156" customWidth="1"/>
    <col min="8" max="8" width="106.42578125" style="156" customWidth="1"/>
    <col min="9" max="9" width="17.140625" style="156" customWidth="1"/>
    <col min="10" max="10" width="12.140625" style="156" customWidth="1"/>
    <col min="11" max="11" width="16" style="156" customWidth="1"/>
    <col min="12" max="12" width="107.28515625" style="156" customWidth="1"/>
    <col min="13" max="16384" width="9.140625" style="156"/>
  </cols>
  <sheetData>
    <row r="2" spans="1:13" ht="21.75" customHeight="1" x14ac:dyDescent="0.25">
      <c r="A2" s="155" t="s">
        <v>102</v>
      </c>
      <c r="B2" s="155"/>
      <c r="C2" s="155"/>
      <c r="D2" s="155"/>
      <c r="E2" s="155"/>
      <c r="F2" s="155"/>
      <c r="G2" s="155"/>
      <c r="H2" s="155"/>
      <c r="I2" s="155"/>
      <c r="J2" s="155"/>
      <c r="K2" s="155"/>
      <c r="L2" s="155"/>
    </row>
    <row r="3" spans="1:13" x14ac:dyDescent="0.25">
      <c r="A3" s="155" t="s">
        <v>113</v>
      </c>
      <c r="B3" s="155"/>
      <c r="C3" s="155"/>
      <c r="D3" s="155"/>
      <c r="E3" s="155"/>
      <c r="F3" s="155"/>
      <c r="G3" s="155"/>
      <c r="H3" s="155"/>
      <c r="I3" s="155"/>
      <c r="J3" s="155"/>
      <c r="K3" s="155"/>
      <c r="L3" s="155"/>
      <c r="M3" s="157"/>
    </row>
    <row r="4" spans="1:13" x14ac:dyDescent="0.25">
      <c r="A4" s="158" t="s">
        <v>205</v>
      </c>
      <c r="B4" s="158"/>
      <c r="C4" s="158"/>
      <c r="D4" s="158"/>
      <c r="E4" s="158"/>
      <c r="F4" s="158"/>
      <c r="G4" s="158"/>
      <c r="H4" s="158"/>
      <c r="I4" s="158"/>
      <c r="J4" s="158"/>
      <c r="K4" s="158"/>
      <c r="L4" s="158"/>
      <c r="M4" s="159"/>
    </row>
    <row r="5" spans="1:13" s="160" customFormat="1" ht="35.25" customHeight="1" x14ac:dyDescent="0.25">
      <c r="A5" s="78" t="s">
        <v>99</v>
      </c>
      <c r="B5" s="78" t="s">
        <v>12</v>
      </c>
      <c r="C5" s="78" t="s">
        <v>0</v>
      </c>
      <c r="D5" s="78" t="s">
        <v>1</v>
      </c>
      <c r="E5" s="78" t="s">
        <v>13</v>
      </c>
      <c r="F5" s="78"/>
      <c r="G5" s="78"/>
      <c r="H5" s="78" t="s">
        <v>4</v>
      </c>
      <c r="I5" s="78" t="s">
        <v>206</v>
      </c>
      <c r="J5" s="78"/>
      <c r="K5" s="78"/>
      <c r="L5" s="78" t="s">
        <v>4</v>
      </c>
    </row>
    <row r="6" spans="1:13" s="160" customFormat="1" ht="30" customHeight="1" x14ac:dyDescent="0.25">
      <c r="A6" s="78"/>
      <c r="B6" s="78"/>
      <c r="C6" s="78"/>
      <c r="D6" s="78"/>
      <c r="E6" s="26" t="s">
        <v>207</v>
      </c>
      <c r="F6" s="26" t="s">
        <v>101</v>
      </c>
      <c r="G6" s="26" t="s">
        <v>11</v>
      </c>
      <c r="H6" s="78"/>
      <c r="I6" s="32" t="s">
        <v>2</v>
      </c>
      <c r="J6" s="32" t="s">
        <v>3</v>
      </c>
      <c r="K6" s="26" t="s">
        <v>11</v>
      </c>
      <c r="L6" s="78"/>
    </row>
    <row r="7" spans="1:13" s="160" customFormat="1" ht="21.75" customHeight="1" x14ac:dyDescent="0.25">
      <c r="A7" s="26">
        <v>1</v>
      </c>
      <c r="B7" s="26">
        <v>2</v>
      </c>
      <c r="C7" s="26">
        <v>3</v>
      </c>
      <c r="D7" s="26">
        <v>4</v>
      </c>
      <c r="E7" s="32">
        <v>5</v>
      </c>
      <c r="F7" s="32">
        <v>6</v>
      </c>
      <c r="G7" s="26">
        <v>7</v>
      </c>
      <c r="H7" s="26">
        <v>8</v>
      </c>
      <c r="I7" s="32">
        <v>9</v>
      </c>
      <c r="J7" s="32">
        <v>10</v>
      </c>
      <c r="K7" s="26">
        <v>11</v>
      </c>
      <c r="L7" s="26">
        <v>12</v>
      </c>
    </row>
    <row r="8" spans="1:13" ht="20.25" customHeight="1" x14ac:dyDescent="0.25">
      <c r="A8" s="115" t="s">
        <v>29</v>
      </c>
      <c r="B8" s="115"/>
      <c r="C8" s="115"/>
      <c r="D8" s="115"/>
      <c r="E8" s="115"/>
      <c r="F8" s="115"/>
      <c r="G8" s="115"/>
      <c r="H8" s="115"/>
      <c r="I8" s="115"/>
      <c r="J8" s="115"/>
      <c r="K8" s="115"/>
      <c r="L8" s="115"/>
    </row>
    <row r="9" spans="1:13" ht="20.25" customHeight="1" x14ac:dyDescent="0.25">
      <c r="A9" s="78" t="s">
        <v>30</v>
      </c>
      <c r="B9" s="78"/>
      <c r="C9" s="78"/>
      <c r="D9" s="78"/>
      <c r="E9" s="78"/>
      <c r="F9" s="78"/>
      <c r="G9" s="78"/>
      <c r="H9" s="78"/>
      <c r="I9" s="78"/>
      <c r="J9" s="78"/>
      <c r="K9" s="78"/>
      <c r="L9" s="78"/>
    </row>
    <row r="10" spans="1:13" ht="52.5" customHeight="1" x14ac:dyDescent="0.25">
      <c r="A10" s="44" t="s">
        <v>5</v>
      </c>
      <c r="B10" s="48" t="s">
        <v>14</v>
      </c>
      <c r="C10" s="44" t="s">
        <v>15</v>
      </c>
      <c r="D10" s="137" t="s">
        <v>6</v>
      </c>
      <c r="E10" s="161">
        <f>E12+E13+E14</f>
        <v>312413.59999999998</v>
      </c>
      <c r="F10" s="161">
        <f>F12+F13+F14</f>
        <v>312405.39999999997</v>
      </c>
      <c r="G10" s="162">
        <f>F10/E10</f>
        <v>0.99997375274315836</v>
      </c>
      <c r="H10" s="103" t="s">
        <v>277</v>
      </c>
      <c r="I10" s="50" t="s">
        <v>117</v>
      </c>
      <c r="J10" s="50"/>
      <c r="K10" s="50"/>
      <c r="L10" s="103" t="s">
        <v>209</v>
      </c>
    </row>
    <row r="11" spans="1:13" ht="33" customHeight="1" x14ac:dyDescent="0.25">
      <c r="A11" s="44"/>
      <c r="B11" s="49"/>
      <c r="C11" s="44"/>
      <c r="D11" s="137"/>
      <c r="E11" s="78"/>
      <c r="F11" s="78"/>
      <c r="G11" s="162"/>
      <c r="H11" s="103"/>
      <c r="I11" s="1">
        <v>98.3</v>
      </c>
      <c r="J11" s="1">
        <v>101.8</v>
      </c>
      <c r="K11" s="5">
        <f>J11/I11</f>
        <v>1.0356052899287895</v>
      </c>
      <c r="L11" s="103"/>
    </row>
    <row r="12" spans="1:13" ht="46.5" customHeight="1" x14ac:dyDescent="0.25">
      <c r="A12" s="44"/>
      <c r="B12" s="49"/>
      <c r="C12" s="44"/>
      <c r="D12" s="6" t="s">
        <v>10</v>
      </c>
      <c r="E12" s="7">
        <v>0</v>
      </c>
      <c r="F12" s="7">
        <v>0</v>
      </c>
      <c r="G12" s="31">
        <f>IFERROR(F12/E12,)</f>
        <v>0</v>
      </c>
      <c r="H12" s="103"/>
      <c r="I12" s="50" t="s">
        <v>123</v>
      </c>
      <c r="J12" s="50"/>
      <c r="K12" s="50"/>
      <c r="L12" s="103" t="s">
        <v>208</v>
      </c>
    </row>
    <row r="13" spans="1:13" ht="44.25" customHeight="1" x14ac:dyDescent="0.25">
      <c r="A13" s="44"/>
      <c r="B13" s="49"/>
      <c r="C13" s="44"/>
      <c r="D13" s="6" t="s">
        <v>7</v>
      </c>
      <c r="E13" s="7">
        <v>281164.79999999999</v>
      </c>
      <c r="F13" s="7">
        <v>281164.79999999999</v>
      </c>
      <c r="G13" s="31">
        <f>IFERROR(F13/E13,)</f>
        <v>1</v>
      </c>
      <c r="H13" s="103"/>
      <c r="I13" s="1">
        <v>58.9</v>
      </c>
      <c r="J13" s="1">
        <v>58.6</v>
      </c>
      <c r="K13" s="5">
        <f>J13/I13</f>
        <v>0.99490662139219022</v>
      </c>
      <c r="L13" s="103"/>
    </row>
    <row r="14" spans="1:13" ht="40.5" customHeight="1" x14ac:dyDescent="0.25">
      <c r="A14" s="44"/>
      <c r="B14" s="49"/>
      <c r="C14" s="44"/>
      <c r="D14" s="48" t="s">
        <v>8</v>
      </c>
      <c r="E14" s="69">
        <v>31248.799999999999</v>
      </c>
      <c r="F14" s="69">
        <v>31240.6</v>
      </c>
      <c r="G14" s="66">
        <f>F14/E14</f>
        <v>0.99973758992345307</v>
      </c>
      <c r="H14" s="103"/>
      <c r="I14" s="50" t="s">
        <v>212</v>
      </c>
      <c r="J14" s="50"/>
      <c r="K14" s="50"/>
      <c r="L14" s="103" t="s">
        <v>210</v>
      </c>
    </row>
    <row r="15" spans="1:13" ht="20.25" customHeight="1" x14ac:dyDescent="0.25">
      <c r="A15" s="44"/>
      <c r="B15" s="51"/>
      <c r="C15" s="44"/>
      <c r="D15" s="51"/>
      <c r="E15" s="71"/>
      <c r="F15" s="71"/>
      <c r="G15" s="68"/>
      <c r="H15" s="103"/>
      <c r="I15" s="1">
        <v>28.9</v>
      </c>
      <c r="J15" s="1">
        <v>28.9</v>
      </c>
      <c r="K15" s="5">
        <f>I15/J15</f>
        <v>1</v>
      </c>
      <c r="L15" s="103"/>
    </row>
    <row r="16" spans="1:13" ht="62.25" customHeight="1" x14ac:dyDescent="0.25">
      <c r="A16" s="44" t="s">
        <v>16</v>
      </c>
      <c r="B16" s="42" t="s">
        <v>20</v>
      </c>
      <c r="C16" s="44" t="s">
        <v>21</v>
      </c>
      <c r="D16" s="34" t="s">
        <v>6</v>
      </c>
      <c r="E16" s="35">
        <f>E17+E19</f>
        <v>7075.1</v>
      </c>
      <c r="F16" s="35">
        <f>F17+F19</f>
        <v>7075.1</v>
      </c>
      <c r="G16" s="163">
        <f>F16/E16</f>
        <v>1</v>
      </c>
      <c r="H16" s="103" t="s">
        <v>285</v>
      </c>
      <c r="I16" s="50" t="s">
        <v>124</v>
      </c>
      <c r="J16" s="50"/>
      <c r="K16" s="50"/>
      <c r="L16" s="42" t="s">
        <v>211</v>
      </c>
      <c r="M16" s="164"/>
    </row>
    <row r="17" spans="1:12" ht="38.25" customHeight="1" x14ac:dyDescent="0.25">
      <c r="A17" s="44"/>
      <c r="B17" s="42"/>
      <c r="C17" s="44"/>
      <c r="D17" s="60" t="s">
        <v>7</v>
      </c>
      <c r="E17" s="69">
        <v>2614.3000000000002</v>
      </c>
      <c r="F17" s="69">
        <v>2614.3000000000002</v>
      </c>
      <c r="G17" s="72">
        <f>F17/E17</f>
        <v>1</v>
      </c>
      <c r="H17" s="103"/>
      <c r="I17" s="38">
        <v>17</v>
      </c>
      <c r="J17" s="38">
        <v>17</v>
      </c>
      <c r="K17" s="165">
        <f>J17/I17</f>
        <v>1</v>
      </c>
      <c r="L17" s="42"/>
    </row>
    <row r="18" spans="1:12" ht="84" customHeight="1" x14ac:dyDescent="0.25">
      <c r="A18" s="44"/>
      <c r="B18" s="42"/>
      <c r="C18" s="44"/>
      <c r="D18" s="62"/>
      <c r="E18" s="71"/>
      <c r="F18" s="71"/>
      <c r="G18" s="74"/>
      <c r="H18" s="103"/>
      <c r="I18" s="50" t="s">
        <v>125</v>
      </c>
      <c r="J18" s="50"/>
      <c r="K18" s="50"/>
      <c r="L18" s="48" t="s">
        <v>214</v>
      </c>
    </row>
    <row r="19" spans="1:12" ht="34.5" customHeight="1" x14ac:dyDescent="0.25">
      <c r="A19" s="44"/>
      <c r="B19" s="42"/>
      <c r="C19" s="44"/>
      <c r="D19" s="60" t="s">
        <v>8</v>
      </c>
      <c r="E19" s="69">
        <v>4460.8</v>
      </c>
      <c r="F19" s="69">
        <v>4460.8</v>
      </c>
      <c r="G19" s="72">
        <f>F19/E19</f>
        <v>1</v>
      </c>
      <c r="H19" s="103"/>
      <c r="I19" s="38">
        <v>930</v>
      </c>
      <c r="J19" s="2">
        <v>1063</v>
      </c>
      <c r="K19" s="165">
        <f>J19/I19</f>
        <v>1.1430107526881721</v>
      </c>
      <c r="L19" s="51"/>
    </row>
    <row r="20" spans="1:12" ht="93" customHeight="1" x14ac:dyDescent="0.25">
      <c r="A20" s="44"/>
      <c r="B20" s="42"/>
      <c r="C20" s="44"/>
      <c r="D20" s="61"/>
      <c r="E20" s="70"/>
      <c r="F20" s="70"/>
      <c r="G20" s="73"/>
      <c r="H20" s="103"/>
      <c r="I20" s="50" t="s">
        <v>213</v>
      </c>
      <c r="J20" s="50"/>
      <c r="K20" s="50"/>
      <c r="L20" s="48" t="s">
        <v>292</v>
      </c>
    </row>
    <row r="21" spans="1:12" ht="34.5" customHeight="1" x14ac:dyDescent="0.25">
      <c r="A21" s="44"/>
      <c r="B21" s="42"/>
      <c r="C21" s="44"/>
      <c r="D21" s="62"/>
      <c r="E21" s="71"/>
      <c r="F21" s="71"/>
      <c r="G21" s="74"/>
      <c r="H21" s="103"/>
      <c r="I21" s="35">
        <v>1.5</v>
      </c>
      <c r="J21" s="3">
        <v>1.54</v>
      </c>
      <c r="K21" s="165">
        <f>J21/I21</f>
        <v>1.0266666666666666</v>
      </c>
      <c r="L21" s="51"/>
    </row>
    <row r="22" spans="1:12" ht="95.25" customHeight="1" x14ac:dyDescent="0.25">
      <c r="A22" s="44" t="s">
        <v>19</v>
      </c>
      <c r="B22" s="42" t="s">
        <v>22</v>
      </c>
      <c r="C22" s="44" t="s">
        <v>21</v>
      </c>
      <c r="D22" s="34" t="s">
        <v>6</v>
      </c>
      <c r="E22" s="35">
        <f>E23</f>
        <v>4042.1</v>
      </c>
      <c r="F22" s="35">
        <f>F23</f>
        <v>3855.2</v>
      </c>
      <c r="G22" s="163">
        <f>F22/E22</f>
        <v>0.95376165854382622</v>
      </c>
      <c r="H22" s="103" t="s">
        <v>279</v>
      </c>
      <c r="I22" s="104" t="s">
        <v>126</v>
      </c>
      <c r="J22" s="105"/>
      <c r="K22" s="106"/>
      <c r="L22" s="103" t="s">
        <v>293</v>
      </c>
    </row>
    <row r="23" spans="1:12" ht="17.25" customHeight="1" x14ac:dyDescent="0.25">
      <c r="A23" s="44"/>
      <c r="B23" s="42"/>
      <c r="C23" s="44"/>
      <c r="D23" s="48" t="s">
        <v>8</v>
      </c>
      <c r="E23" s="69">
        <v>4042.1</v>
      </c>
      <c r="F23" s="69">
        <v>3855.2</v>
      </c>
      <c r="G23" s="72">
        <f>F23/E23</f>
        <v>0.95376165854382622</v>
      </c>
      <c r="H23" s="103"/>
      <c r="I23" s="107"/>
      <c r="J23" s="108"/>
      <c r="K23" s="109"/>
      <c r="L23" s="103"/>
    </row>
    <row r="24" spans="1:12" ht="50.25" customHeight="1" x14ac:dyDescent="0.25">
      <c r="A24" s="44"/>
      <c r="B24" s="42"/>
      <c r="C24" s="44"/>
      <c r="D24" s="49"/>
      <c r="E24" s="70"/>
      <c r="F24" s="70"/>
      <c r="G24" s="73"/>
      <c r="H24" s="103"/>
      <c r="I24" s="110">
        <v>1150</v>
      </c>
      <c r="J24" s="110">
        <v>1713</v>
      </c>
      <c r="K24" s="166">
        <f>J24/I24</f>
        <v>1.4895652173913043</v>
      </c>
      <c r="L24" s="103"/>
    </row>
    <row r="25" spans="1:12" ht="55.5" customHeight="1" x14ac:dyDescent="0.25">
      <c r="A25" s="44"/>
      <c r="B25" s="42"/>
      <c r="C25" s="44"/>
      <c r="D25" s="51"/>
      <c r="E25" s="71"/>
      <c r="F25" s="71"/>
      <c r="G25" s="74"/>
      <c r="H25" s="103"/>
      <c r="I25" s="110"/>
      <c r="J25" s="110"/>
      <c r="K25" s="166"/>
      <c r="L25" s="103"/>
    </row>
    <row r="26" spans="1:12" ht="27.75" customHeight="1" x14ac:dyDescent="0.25">
      <c r="A26" s="44" t="s">
        <v>134</v>
      </c>
      <c r="B26" s="42" t="s">
        <v>24</v>
      </c>
      <c r="C26" s="44" t="s">
        <v>25</v>
      </c>
      <c r="D26" s="167" t="s">
        <v>103</v>
      </c>
      <c r="E26" s="168"/>
      <c r="F26" s="168"/>
      <c r="G26" s="168"/>
      <c r="H26" s="169"/>
      <c r="I26" s="50" t="s">
        <v>135</v>
      </c>
      <c r="J26" s="50"/>
      <c r="K26" s="50"/>
      <c r="L26" s="103" t="s">
        <v>201</v>
      </c>
    </row>
    <row r="27" spans="1:12" ht="34.5" customHeight="1" x14ac:dyDescent="0.25">
      <c r="A27" s="44"/>
      <c r="B27" s="42"/>
      <c r="C27" s="44"/>
      <c r="D27" s="170"/>
      <c r="E27" s="171"/>
      <c r="F27" s="171"/>
      <c r="G27" s="171"/>
      <c r="H27" s="172"/>
      <c r="I27" s="50"/>
      <c r="J27" s="50"/>
      <c r="K27" s="50"/>
      <c r="L27" s="103"/>
    </row>
    <row r="28" spans="1:12" ht="30" customHeight="1" x14ac:dyDescent="0.25">
      <c r="A28" s="44"/>
      <c r="B28" s="42"/>
      <c r="C28" s="44"/>
      <c r="D28" s="170"/>
      <c r="E28" s="171"/>
      <c r="F28" s="171"/>
      <c r="G28" s="171"/>
      <c r="H28" s="172"/>
      <c r="I28" s="24" t="s">
        <v>100</v>
      </c>
      <c r="J28" s="24" t="s">
        <v>100</v>
      </c>
      <c r="K28" s="24" t="s">
        <v>100</v>
      </c>
      <c r="L28" s="103"/>
    </row>
    <row r="29" spans="1:12" ht="46.5" customHeight="1" x14ac:dyDescent="0.25">
      <c r="A29" s="44"/>
      <c r="B29" s="42"/>
      <c r="C29" s="44"/>
      <c r="D29" s="170"/>
      <c r="E29" s="171"/>
      <c r="F29" s="171"/>
      <c r="G29" s="171"/>
      <c r="H29" s="172"/>
      <c r="I29" s="50" t="s">
        <v>136</v>
      </c>
      <c r="J29" s="50"/>
      <c r="K29" s="50"/>
      <c r="L29" s="103"/>
    </row>
    <row r="30" spans="1:12" ht="15" customHeight="1" x14ac:dyDescent="0.25">
      <c r="A30" s="44"/>
      <c r="B30" s="42"/>
      <c r="C30" s="44"/>
      <c r="D30" s="170"/>
      <c r="E30" s="171"/>
      <c r="F30" s="171"/>
      <c r="G30" s="171"/>
      <c r="H30" s="172"/>
      <c r="I30" s="44" t="s">
        <v>100</v>
      </c>
      <c r="J30" s="44" t="s">
        <v>100</v>
      </c>
      <c r="K30" s="44" t="s">
        <v>100</v>
      </c>
      <c r="L30" s="103"/>
    </row>
    <row r="31" spans="1:12" x14ac:dyDescent="0.25">
      <c r="A31" s="44"/>
      <c r="B31" s="42"/>
      <c r="C31" s="44"/>
      <c r="D31" s="173"/>
      <c r="E31" s="174"/>
      <c r="F31" s="174"/>
      <c r="G31" s="174"/>
      <c r="H31" s="175"/>
      <c r="I31" s="44"/>
      <c r="J31" s="44"/>
      <c r="K31" s="44"/>
      <c r="L31" s="103"/>
    </row>
    <row r="32" spans="1:12" ht="38.25" customHeight="1" x14ac:dyDescent="0.25">
      <c r="A32" s="44" t="s">
        <v>23</v>
      </c>
      <c r="B32" s="42" t="s">
        <v>27</v>
      </c>
      <c r="C32" s="44" t="s">
        <v>15</v>
      </c>
      <c r="D32" s="34" t="s">
        <v>6</v>
      </c>
      <c r="E32" s="35">
        <f>E34+E35</f>
        <v>742.35</v>
      </c>
      <c r="F32" s="35">
        <f>F34+F35</f>
        <v>742.35</v>
      </c>
      <c r="G32" s="163">
        <f>F32/E32</f>
        <v>1</v>
      </c>
      <c r="H32" s="103" t="s">
        <v>289</v>
      </c>
      <c r="I32" s="50" t="s">
        <v>215</v>
      </c>
      <c r="J32" s="50"/>
      <c r="K32" s="50"/>
      <c r="L32" s="103" t="s">
        <v>216</v>
      </c>
    </row>
    <row r="33" spans="1:12" ht="56.25" customHeight="1" x14ac:dyDescent="0.25">
      <c r="A33" s="44"/>
      <c r="B33" s="42"/>
      <c r="C33" s="44"/>
      <c r="D33" s="6" t="s">
        <v>10</v>
      </c>
      <c r="E33" s="7"/>
      <c r="F33" s="7"/>
      <c r="G33" s="8"/>
      <c r="H33" s="103"/>
      <c r="I33" s="50"/>
      <c r="J33" s="50"/>
      <c r="K33" s="50"/>
      <c r="L33" s="103"/>
    </row>
    <row r="34" spans="1:12" ht="45" x14ac:dyDescent="0.25">
      <c r="A34" s="44"/>
      <c r="B34" s="42"/>
      <c r="C34" s="44"/>
      <c r="D34" s="6" t="s">
        <v>7</v>
      </c>
      <c r="E34" s="7">
        <v>342.18</v>
      </c>
      <c r="F34" s="7">
        <v>342.18</v>
      </c>
      <c r="G34" s="8">
        <f>F34/E34</f>
        <v>1</v>
      </c>
      <c r="H34" s="103"/>
      <c r="I34" s="132">
        <v>5</v>
      </c>
      <c r="J34" s="132">
        <v>5.6</v>
      </c>
      <c r="K34" s="166">
        <f>J34/I34</f>
        <v>1.1199999999999999</v>
      </c>
      <c r="L34" s="103"/>
    </row>
    <row r="35" spans="1:12" ht="22.5" customHeight="1" x14ac:dyDescent="0.25">
      <c r="A35" s="44"/>
      <c r="B35" s="42"/>
      <c r="C35" s="44"/>
      <c r="D35" s="6" t="s">
        <v>8</v>
      </c>
      <c r="E35" s="7">
        <v>400.17</v>
      </c>
      <c r="F35" s="7">
        <v>400.17</v>
      </c>
      <c r="G35" s="8">
        <f>F35/E35</f>
        <v>1</v>
      </c>
      <c r="H35" s="103"/>
      <c r="I35" s="132"/>
      <c r="J35" s="132"/>
      <c r="K35" s="166"/>
      <c r="L35" s="103"/>
    </row>
    <row r="36" spans="1:12" x14ac:dyDescent="0.25">
      <c r="A36" s="44"/>
      <c r="B36" s="42"/>
      <c r="C36" s="44"/>
      <c r="D36" s="48" t="s">
        <v>9</v>
      </c>
      <c r="E36" s="69"/>
      <c r="F36" s="69"/>
      <c r="G36" s="72"/>
      <c r="H36" s="103"/>
      <c r="I36" s="132"/>
      <c r="J36" s="132"/>
      <c r="K36" s="166"/>
      <c r="L36" s="103"/>
    </row>
    <row r="37" spans="1:12" ht="8.25" customHeight="1" x14ac:dyDescent="0.25">
      <c r="A37" s="44"/>
      <c r="B37" s="42"/>
      <c r="C37" s="44"/>
      <c r="D37" s="51"/>
      <c r="E37" s="71"/>
      <c r="F37" s="71"/>
      <c r="G37" s="74"/>
      <c r="H37" s="103"/>
      <c r="I37" s="132"/>
      <c r="J37" s="132"/>
      <c r="K37" s="166"/>
      <c r="L37" s="103"/>
    </row>
    <row r="38" spans="1:12" ht="38.25" customHeight="1" x14ac:dyDescent="0.25">
      <c r="A38" s="44" t="s">
        <v>26</v>
      </c>
      <c r="B38" s="42" t="s">
        <v>137</v>
      </c>
      <c r="C38" s="44" t="s">
        <v>21</v>
      </c>
      <c r="D38" s="176" t="s">
        <v>105</v>
      </c>
      <c r="E38" s="177"/>
      <c r="F38" s="177"/>
      <c r="G38" s="177"/>
      <c r="H38" s="178"/>
      <c r="I38" s="50" t="s">
        <v>138</v>
      </c>
      <c r="J38" s="50"/>
      <c r="K38" s="50"/>
      <c r="L38" s="103" t="s">
        <v>217</v>
      </c>
    </row>
    <row r="39" spans="1:12" ht="23.25" customHeight="1" x14ac:dyDescent="0.25">
      <c r="A39" s="44"/>
      <c r="B39" s="42"/>
      <c r="C39" s="44"/>
      <c r="D39" s="179"/>
      <c r="E39" s="180"/>
      <c r="F39" s="180"/>
      <c r="G39" s="180"/>
      <c r="H39" s="181"/>
      <c r="I39" s="50"/>
      <c r="J39" s="50"/>
      <c r="K39" s="50"/>
      <c r="L39" s="103"/>
    </row>
    <row r="40" spans="1:12" x14ac:dyDescent="0.25">
      <c r="A40" s="44"/>
      <c r="B40" s="42"/>
      <c r="C40" s="44"/>
      <c r="D40" s="179"/>
      <c r="E40" s="180"/>
      <c r="F40" s="180"/>
      <c r="G40" s="180"/>
      <c r="H40" s="181"/>
      <c r="I40" s="132">
        <v>100</v>
      </c>
      <c r="J40" s="132">
        <v>0</v>
      </c>
      <c r="K40" s="166">
        <v>1</v>
      </c>
      <c r="L40" s="103"/>
    </row>
    <row r="41" spans="1:12" ht="21.75" customHeight="1" x14ac:dyDescent="0.25">
      <c r="A41" s="44"/>
      <c r="B41" s="42"/>
      <c r="C41" s="44"/>
      <c r="D41" s="179"/>
      <c r="E41" s="180"/>
      <c r="F41" s="180"/>
      <c r="G41" s="180"/>
      <c r="H41" s="181"/>
      <c r="I41" s="132"/>
      <c r="J41" s="132"/>
      <c r="K41" s="166"/>
      <c r="L41" s="103"/>
    </row>
    <row r="42" spans="1:12" x14ac:dyDescent="0.25">
      <c r="A42" s="44"/>
      <c r="B42" s="42"/>
      <c r="C42" s="44"/>
      <c r="D42" s="179"/>
      <c r="E42" s="180"/>
      <c r="F42" s="180"/>
      <c r="G42" s="180"/>
      <c r="H42" s="181"/>
      <c r="I42" s="132"/>
      <c r="J42" s="132"/>
      <c r="K42" s="166"/>
      <c r="L42" s="103"/>
    </row>
    <row r="43" spans="1:12" ht="15" customHeight="1" x14ac:dyDescent="0.25">
      <c r="A43" s="44"/>
      <c r="B43" s="42"/>
      <c r="C43" s="44"/>
      <c r="D43" s="182"/>
      <c r="E43" s="183"/>
      <c r="F43" s="183"/>
      <c r="G43" s="183"/>
      <c r="H43" s="184"/>
      <c r="I43" s="132"/>
      <c r="J43" s="132"/>
      <c r="K43" s="166"/>
      <c r="L43" s="103"/>
    </row>
    <row r="44" spans="1:12" ht="18" customHeight="1" x14ac:dyDescent="0.25">
      <c r="A44" s="115" t="s">
        <v>31</v>
      </c>
      <c r="B44" s="115"/>
      <c r="C44" s="115"/>
      <c r="D44" s="115"/>
      <c r="E44" s="115"/>
      <c r="F44" s="115"/>
      <c r="G44" s="115"/>
      <c r="H44" s="115"/>
      <c r="I44" s="115"/>
      <c r="J44" s="115"/>
      <c r="K44" s="115"/>
      <c r="L44" s="115"/>
    </row>
    <row r="45" spans="1:12" ht="57.75" customHeight="1" x14ac:dyDescent="0.25">
      <c r="A45" s="53" t="s">
        <v>32</v>
      </c>
      <c r="B45" s="42" t="s">
        <v>34</v>
      </c>
      <c r="C45" s="44" t="s">
        <v>15</v>
      </c>
      <c r="D45" s="185" t="s">
        <v>105</v>
      </c>
      <c r="E45" s="185"/>
      <c r="F45" s="185"/>
      <c r="G45" s="185"/>
      <c r="H45" s="185"/>
      <c r="I45" s="50" t="s">
        <v>218</v>
      </c>
      <c r="J45" s="50"/>
      <c r="K45" s="50"/>
      <c r="L45" s="103" t="s">
        <v>104</v>
      </c>
    </row>
    <row r="46" spans="1:12" ht="33.75" customHeight="1" x14ac:dyDescent="0.25">
      <c r="A46" s="53"/>
      <c r="B46" s="42"/>
      <c r="C46" s="44"/>
      <c r="D46" s="185"/>
      <c r="E46" s="185"/>
      <c r="F46" s="185"/>
      <c r="G46" s="185"/>
      <c r="H46" s="185"/>
      <c r="I46" s="32">
        <v>1</v>
      </c>
      <c r="J46" s="32">
        <v>1</v>
      </c>
      <c r="K46" s="165">
        <f>J46/I46</f>
        <v>1</v>
      </c>
      <c r="L46" s="103"/>
    </row>
    <row r="47" spans="1:12" ht="75.75" customHeight="1" x14ac:dyDescent="0.25">
      <c r="A47" s="53" t="s">
        <v>33</v>
      </c>
      <c r="B47" s="42" t="s">
        <v>36</v>
      </c>
      <c r="C47" s="44" t="s">
        <v>15</v>
      </c>
      <c r="D47" s="185" t="s">
        <v>105</v>
      </c>
      <c r="E47" s="185"/>
      <c r="F47" s="185"/>
      <c r="G47" s="185"/>
      <c r="H47" s="185"/>
      <c r="I47" s="50" t="s">
        <v>139</v>
      </c>
      <c r="J47" s="50"/>
      <c r="K47" s="50"/>
      <c r="L47" s="103" t="s">
        <v>296</v>
      </c>
    </row>
    <row r="48" spans="1:12" ht="76.5" customHeight="1" x14ac:dyDescent="0.25">
      <c r="A48" s="53"/>
      <c r="B48" s="42"/>
      <c r="C48" s="44"/>
      <c r="D48" s="185"/>
      <c r="E48" s="185"/>
      <c r="F48" s="185"/>
      <c r="G48" s="185"/>
      <c r="H48" s="185"/>
      <c r="I48" s="32">
        <v>9</v>
      </c>
      <c r="J48" s="32">
        <v>8</v>
      </c>
      <c r="K48" s="165">
        <f>J48/I48</f>
        <v>0.88888888888888884</v>
      </c>
      <c r="L48" s="133"/>
    </row>
    <row r="49" spans="1:12" ht="55.5" customHeight="1" x14ac:dyDescent="0.25">
      <c r="A49" s="46" t="s">
        <v>35</v>
      </c>
      <c r="B49" s="48" t="s">
        <v>73</v>
      </c>
      <c r="C49" s="77" t="s">
        <v>15</v>
      </c>
      <c r="D49" s="34" t="s">
        <v>6</v>
      </c>
      <c r="E49" s="17">
        <f>E50</f>
        <v>2326.4</v>
      </c>
      <c r="F49" s="17">
        <f>F50</f>
        <v>2326.4</v>
      </c>
      <c r="G49" s="5">
        <f>F49/E49</f>
        <v>1</v>
      </c>
      <c r="H49" s="79" t="s">
        <v>294</v>
      </c>
      <c r="I49" s="50" t="s">
        <v>140</v>
      </c>
      <c r="J49" s="50"/>
      <c r="K49" s="57"/>
      <c r="L49" s="54" t="s">
        <v>219</v>
      </c>
    </row>
    <row r="50" spans="1:12" ht="46.5" customHeight="1" x14ac:dyDescent="0.25">
      <c r="A50" s="47"/>
      <c r="B50" s="49"/>
      <c r="C50" s="45"/>
      <c r="D50" s="18" t="s">
        <v>8</v>
      </c>
      <c r="E50" s="7">
        <v>2326.4</v>
      </c>
      <c r="F50" s="7">
        <v>2326.4</v>
      </c>
      <c r="G50" s="31">
        <f>F50/E50</f>
        <v>1</v>
      </c>
      <c r="H50" s="80"/>
      <c r="I50" s="26">
        <v>17</v>
      </c>
      <c r="J50" s="26">
        <v>24</v>
      </c>
      <c r="K50" s="186">
        <f>J50/I50</f>
        <v>1.411764705882353</v>
      </c>
      <c r="L50" s="55"/>
    </row>
    <row r="51" spans="1:12" ht="26.25" customHeight="1" x14ac:dyDescent="0.25">
      <c r="A51" s="78" t="s">
        <v>220</v>
      </c>
      <c r="B51" s="78"/>
      <c r="C51" s="78"/>
      <c r="D51" s="78"/>
      <c r="E51" s="78"/>
      <c r="F51" s="78"/>
      <c r="G51" s="78"/>
      <c r="H51" s="78"/>
      <c r="I51" s="78"/>
      <c r="J51" s="78"/>
      <c r="K51" s="78"/>
      <c r="L51" s="78"/>
    </row>
    <row r="52" spans="1:12" ht="42.75" customHeight="1" x14ac:dyDescent="0.25">
      <c r="A52" s="53" t="s">
        <v>38</v>
      </c>
      <c r="B52" s="42" t="s">
        <v>39</v>
      </c>
      <c r="C52" s="44" t="s">
        <v>18</v>
      </c>
      <c r="D52" s="4" t="s">
        <v>6</v>
      </c>
      <c r="E52" s="14">
        <f>E53</f>
        <v>450</v>
      </c>
      <c r="F52" s="26">
        <f>F53</f>
        <v>307.57</v>
      </c>
      <c r="G52" s="5">
        <f>F52/E52</f>
        <v>0.68348888888888892</v>
      </c>
      <c r="H52" s="48" t="s">
        <v>295</v>
      </c>
      <c r="I52" s="50" t="s">
        <v>221</v>
      </c>
      <c r="J52" s="50"/>
      <c r="K52" s="50"/>
      <c r="L52" s="103" t="s">
        <v>290</v>
      </c>
    </row>
    <row r="53" spans="1:12" ht="26.25" customHeight="1" x14ac:dyDescent="0.25">
      <c r="A53" s="53"/>
      <c r="B53" s="42"/>
      <c r="C53" s="44"/>
      <c r="D53" s="60" t="s">
        <v>8</v>
      </c>
      <c r="E53" s="63">
        <v>450</v>
      </c>
      <c r="F53" s="60">
        <v>307.57</v>
      </c>
      <c r="G53" s="66">
        <f>F53/E53</f>
        <v>0.68348888888888892</v>
      </c>
      <c r="H53" s="49"/>
      <c r="I53" s="134">
        <v>2</v>
      </c>
      <c r="J53" s="134">
        <v>3</v>
      </c>
      <c r="K53" s="187">
        <f>J53/I53</f>
        <v>1.5</v>
      </c>
      <c r="L53" s="103"/>
    </row>
    <row r="54" spans="1:12" ht="18" customHeight="1" x14ac:dyDescent="0.25">
      <c r="A54" s="53"/>
      <c r="B54" s="42"/>
      <c r="C54" s="44"/>
      <c r="D54" s="61"/>
      <c r="E54" s="64"/>
      <c r="F54" s="61"/>
      <c r="G54" s="67"/>
      <c r="H54" s="49"/>
      <c r="I54" s="135"/>
      <c r="J54" s="135"/>
      <c r="K54" s="188"/>
      <c r="L54" s="103"/>
    </row>
    <row r="55" spans="1:12" ht="12" customHeight="1" x14ac:dyDescent="0.25">
      <c r="A55" s="53"/>
      <c r="B55" s="42"/>
      <c r="C55" s="44"/>
      <c r="D55" s="62"/>
      <c r="E55" s="65"/>
      <c r="F55" s="62"/>
      <c r="G55" s="68"/>
      <c r="H55" s="51"/>
      <c r="I55" s="136"/>
      <c r="J55" s="136"/>
      <c r="K55" s="189"/>
      <c r="L55" s="103"/>
    </row>
    <row r="56" spans="1:12" ht="122.25" customHeight="1" x14ac:dyDescent="0.25">
      <c r="A56" s="53" t="s">
        <v>40</v>
      </c>
      <c r="B56" s="42" t="s">
        <v>41</v>
      </c>
      <c r="C56" s="44" t="s">
        <v>15</v>
      </c>
      <c r="D56" s="19" t="s">
        <v>6</v>
      </c>
      <c r="E56" s="1">
        <f>E57</f>
        <v>852.8</v>
      </c>
      <c r="F56" s="1">
        <f>F57</f>
        <v>852.72</v>
      </c>
      <c r="G56" s="5">
        <f>F56/E56</f>
        <v>0.99990619136960612</v>
      </c>
      <c r="H56" s="131" t="s">
        <v>257</v>
      </c>
      <c r="I56" s="50" t="s">
        <v>222</v>
      </c>
      <c r="J56" s="50"/>
      <c r="K56" s="50"/>
      <c r="L56" s="103" t="s">
        <v>258</v>
      </c>
    </row>
    <row r="57" spans="1:12" ht="96.75" customHeight="1" x14ac:dyDescent="0.25">
      <c r="A57" s="53"/>
      <c r="B57" s="42"/>
      <c r="C57" s="44"/>
      <c r="D57" s="48" t="s">
        <v>8</v>
      </c>
      <c r="E57" s="75">
        <v>852.8</v>
      </c>
      <c r="F57" s="75">
        <v>852.72</v>
      </c>
      <c r="G57" s="66">
        <f>F57/E57</f>
        <v>0.99990619136960612</v>
      </c>
      <c r="H57" s="131"/>
      <c r="I57" s="134">
        <v>5</v>
      </c>
      <c r="J57" s="134">
        <v>5</v>
      </c>
      <c r="K57" s="187">
        <f>J57/I57</f>
        <v>1</v>
      </c>
      <c r="L57" s="103"/>
    </row>
    <row r="58" spans="1:12" ht="24.75" customHeight="1" x14ac:dyDescent="0.25">
      <c r="A58" s="53"/>
      <c r="B58" s="42"/>
      <c r="C58" s="44"/>
      <c r="D58" s="51"/>
      <c r="E58" s="76"/>
      <c r="F58" s="76"/>
      <c r="G58" s="68"/>
      <c r="H58" s="131"/>
      <c r="I58" s="136"/>
      <c r="J58" s="136"/>
      <c r="K58" s="189"/>
      <c r="L58" s="103"/>
    </row>
    <row r="59" spans="1:12" ht="57" customHeight="1" x14ac:dyDescent="0.25">
      <c r="A59" s="53" t="s">
        <v>127</v>
      </c>
      <c r="B59" s="42" t="s">
        <v>37</v>
      </c>
      <c r="C59" s="44" t="s">
        <v>15</v>
      </c>
      <c r="D59" s="34" t="s">
        <v>6</v>
      </c>
      <c r="E59" s="35">
        <f>E62+E63+E60+E61</f>
        <v>26740.9</v>
      </c>
      <c r="F59" s="35">
        <f>F62+F63+F60+F61</f>
        <v>26735.5</v>
      </c>
      <c r="G59" s="163">
        <f>F59/E59</f>
        <v>0.99979806214450517</v>
      </c>
      <c r="H59" s="103" t="s">
        <v>286</v>
      </c>
      <c r="I59" s="50" t="s">
        <v>128</v>
      </c>
      <c r="J59" s="50"/>
      <c r="K59" s="50"/>
      <c r="L59" s="103" t="s">
        <v>223</v>
      </c>
    </row>
    <row r="60" spans="1:12" ht="39" hidden="1" customHeight="1" x14ac:dyDescent="0.25">
      <c r="A60" s="53"/>
      <c r="B60" s="42"/>
      <c r="C60" s="44"/>
      <c r="D60" s="6" t="s">
        <v>10</v>
      </c>
      <c r="E60" s="7"/>
      <c r="F60" s="7"/>
      <c r="G60" s="8"/>
      <c r="H60" s="103"/>
      <c r="I60" s="134">
        <v>3</v>
      </c>
      <c r="J60" s="134">
        <v>5</v>
      </c>
      <c r="K60" s="187">
        <f>J60/I60</f>
        <v>1.6666666666666667</v>
      </c>
      <c r="L60" s="103"/>
    </row>
    <row r="61" spans="1:12" ht="39" customHeight="1" x14ac:dyDescent="0.25">
      <c r="A61" s="53"/>
      <c r="B61" s="42"/>
      <c r="C61" s="44"/>
      <c r="D61" s="6" t="s">
        <v>7</v>
      </c>
      <c r="E61" s="9">
        <v>12869.3</v>
      </c>
      <c r="F61" s="9">
        <v>12865.7</v>
      </c>
      <c r="G61" s="8">
        <f>F61/E61</f>
        <v>0.99972026450545104</v>
      </c>
      <c r="H61" s="103"/>
      <c r="I61" s="135"/>
      <c r="J61" s="135"/>
      <c r="K61" s="188"/>
      <c r="L61" s="103"/>
    </row>
    <row r="62" spans="1:12" ht="63" customHeight="1" x14ac:dyDescent="0.25">
      <c r="A62" s="53"/>
      <c r="B62" s="42"/>
      <c r="C62" s="44"/>
      <c r="D62" s="6" t="s">
        <v>8</v>
      </c>
      <c r="E62" s="9">
        <v>13871.6</v>
      </c>
      <c r="F62" s="9">
        <v>13869.8</v>
      </c>
      <c r="G62" s="8">
        <f>F62/E62</f>
        <v>0.99987023847285095</v>
      </c>
      <c r="H62" s="103"/>
      <c r="I62" s="135"/>
      <c r="J62" s="135"/>
      <c r="K62" s="188"/>
      <c r="L62" s="103"/>
    </row>
    <row r="63" spans="1:12" ht="73.5" customHeight="1" x14ac:dyDescent="0.25">
      <c r="A63" s="53"/>
      <c r="B63" s="42"/>
      <c r="C63" s="44"/>
      <c r="D63" s="28" t="s">
        <v>9</v>
      </c>
      <c r="E63" s="7">
        <v>0</v>
      </c>
      <c r="F63" s="7">
        <v>0</v>
      </c>
      <c r="G63" s="8">
        <f>IFERROR(F63/E63,0)</f>
        <v>0</v>
      </c>
      <c r="H63" s="103"/>
      <c r="I63" s="136"/>
      <c r="J63" s="136"/>
      <c r="K63" s="189"/>
      <c r="L63" s="103"/>
    </row>
    <row r="64" spans="1:12" ht="51" customHeight="1" x14ac:dyDescent="0.25">
      <c r="A64" s="46" t="s">
        <v>129</v>
      </c>
      <c r="B64" s="60" t="s">
        <v>204</v>
      </c>
      <c r="C64" s="77" t="s">
        <v>224</v>
      </c>
      <c r="D64" s="167" t="s">
        <v>287</v>
      </c>
      <c r="E64" s="168"/>
      <c r="F64" s="168"/>
      <c r="G64" s="168"/>
      <c r="H64" s="169"/>
      <c r="I64" s="50" t="s">
        <v>225</v>
      </c>
      <c r="J64" s="50"/>
      <c r="K64" s="50"/>
      <c r="L64" s="48" t="s">
        <v>201</v>
      </c>
    </row>
    <row r="65" spans="1:12" ht="39" customHeight="1" x14ac:dyDescent="0.25">
      <c r="A65" s="84"/>
      <c r="B65" s="62"/>
      <c r="C65" s="111"/>
      <c r="D65" s="173"/>
      <c r="E65" s="174"/>
      <c r="F65" s="174"/>
      <c r="G65" s="174"/>
      <c r="H65" s="175"/>
      <c r="I65" s="32" t="s">
        <v>144</v>
      </c>
      <c r="J65" s="32" t="s">
        <v>144</v>
      </c>
      <c r="K65" s="32" t="s">
        <v>144</v>
      </c>
      <c r="L65" s="51"/>
    </row>
    <row r="66" spans="1:12" ht="124.5" customHeight="1" x14ac:dyDescent="0.25">
      <c r="A66" s="46" t="s">
        <v>130</v>
      </c>
      <c r="B66" s="60" t="s">
        <v>131</v>
      </c>
      <c r="C66" s="77" t="s">
        <v>132</v>
      </c>
      <c r="D66" s="10" t="s">
        <v>6</v>
      </c>
      <c r="E66" s="11">
        <f>E67</f>
        <v>2834</v>
      </c>
      <c r="F66" s="11">
        <f>F67</f>
        <v>2775.9</v>
      </c>
      <c r="G66" s="190">
        <f>F66/E66</f>
        <v>0.97949894142554694</v>
      </c>
      <c r="H66" s="48" t="s">
        <v>273</v>
      </c>
      <c r="I66" s="149" t="s">
        <v>226</v>
      </c>
      <c r="J66" s="149"/>
      <c r="K66" s="149"/>
      <c r="L66" s="103" t="s">
        <v>227</v>
      </c>
    </row>
    <row r="67" spans="1:12" ht="42.75" customHeight="1" x14ac:dyDescent="0.25">
      <c r="A67" s="47"/>
      <c r="B67" s="61"/>
      <c r="C67" s="45"/>
      <c r="D67" s="60" t="s">
        <v>8</v>
      </c>
      <c r="E67" s="69">
        <v>2834</v>
      </c>
      <c r="F67" s="69">
        <v>2775.9</v>
      </c>
      <c r="G67" s="72">
        <f>F67/E67</f>
        <v>0.97949894142554694</v>
      </c>
      <c r="H67" s="49"/>
      <c r="I67" s="191">
        <v>8800</v>
      </c>
      <c r="J67" s="191">
        <v>14912</v>
      </c>
      <c r="K67" s="165">
        <f>J67/I67</f>
        <v>1.6945454545454546</v>
      </c>
      <c r="L67" s="103"/>
    </row>
    <row r="68" spans="1:12" ht="42.75" customHeight="1" x14ac:dyDescent="0.25">
      <c r="A68" s="47"/>
      <c r="B68" s="61"/>
      <c r="C68" s="45"/>
      <c r="D68" s="61"/>
      <c r="E68" s="70"/>
      <c r="F68" s="70"/>
      <c r="G68" s="73"/>
      <c r="H68" s="49"/>
      <c r="I68" s="149" t="s">
        <v>133</v>
      </c>
      <c r="J68" s="149"/>
      <c r="K68" s="149"/>
      <c r="L68" s="103" t="s">
        <v>228</v>
      </c>
    </row>
    <row r="69" spans="1:12" ht="63.75" customHeight="1" x14ac:dyDescent="0.25">
      <c r="A69" s="84"/>
      <c r="B69" s="62"/>
      <c r="C69" s="111"/>
      <c r="D69" s="62"/>
      <c r="E69" s="71"/>
      <c r="F69" s="71"/>
      <c r="G69" s="74"/>
      <c r="H69" s="51"/>
      <c r="I69" s="26">
        <v>1</v>
      </c>
      <c r="J69" s="26">
        <v>1</v>
      </c>
      <c r="K69" s="165">
        <f>J69/I69</f>
        <v>1</v>
      </c>
      <c r="L69" s="103"/>
    </row>
    <row r="70" spans="1:12" ht="24.75" customHeight="1" x14ac:dyDescent="0.25">
      <c r="A70" s="136" t="s">
        <v>42</v>
      </c>
      <c r="B70" s="136"/>
      <c r="C70" s="136"/>
      <c r="D70" s="136"/>
      <c r="E70" s="136"/>
      <c r="F70" s="136"/>
      <c r="G70" s="136"/>
      <c r="H70" s="136"/>
      <c r="I70" s="136"/>
      <c r="J70" s="136"/>
      <c r="K70" s="136"/>
      <c r="L70" s="136"/>
    </row>
    <row r="71" spans="1:12" ht="28.5" customHeight="1" x14ac:dyDescent="0.25">
      <c r="A71" s="78" t="s">
        <v>43</v>
      </c>
      <c r="B71" s="78"/>
      <c r="C71" s="78"/>
      <c r="D71" s="78"/>
      <c r="E71" s="78"/>
      <c r="F71" s="78"/>
      <c r="G71" s="78"/>
      <c r="H71" s="78"/>
      <c r="I71" s="78"/>
      <c r="J71" s="78"/>
      <c r="K71" s="78"/>
      <c r="L71" s="78"/>
    </row>
    <row r="72" spans="1:12" ht="61.5" customHeight="1" x14ac:dyDescent="0.25">
      <c r="A72" s="46" t="s">
        <v>44</v>
      </c>
      <c r="B72" s="48" t="s">
        <v>45</v>
      </c>
      <c r="C72" s="77" t="s">
        <v>15</v>
      </c>
      <c r="D72" s="34" t="s">
        <v>6</v>
      </c>
      <c r="E72" s="29">
        <f>E73+E74</f>
        <v>8677.5</v>
      </c>
      <c r="F72" s="29">
        <f>F73+F74</f>
        <v>8677.4599999999991</v>
      </c>
      <c r="G72" s="192">
        <f t="shared" ref="G72:G74" si="0">F72/E72</f>
        <v>0.9999953903774127</v>
      </c>
      <c r="H72" s="48" t="s">
        <v>274</v>
      </c>
      <c r="I72" s="50" t="s">
        <v>259</v>
      </c>
      <c r="J72" s="50"/>
      <c r="K72" s="50"/>
      <c r="L72" s="54" t="s">
        <v>266</v>
      </c>
    </row>
    <row r="73" spans="1:12" ht="36" customHeight="1" x14ac:dyDescent="0.25">
      <c r="A73" s="47"/>
      <c r="B73" s="49"/>
      <c r="C73" s="45"/>
      <c r="D73" s="28" t="s">
        <v>7</v>
      </c>
      <c r="E73" s="40">
        <v>3629</v>
      </c>
      <c r="F73" s="40">
        <v>3629</v>
      </c>
      <c r="G73" s="33">
        <f t="shared" si="0"/>
        <v>1</v>
      </c>
      <c r="H73" s="49"/>
      <c r="I73" s="115">
        <v>150</v>
      </c>
      <c r="J73" s="115">
        <v>339</v>
      </c>
      <c r="K73" s="166">
        <f>J73/I73</f>
        <v>2.2599999999999998</v>
      </c>
      <c r="L73" s="55"/>
    </row>
    <row r="74" spans="1:12" ht="10.5" customHeight="1" x14ac:dyDescent="0.25">
      <c r="A74" s="47"/>
      <c r="B74" s="49"/>
      <c r="C74" s="45"/>
      <c r="D74" s="52" t="s">
        <v>8</v>
      </c>
      <c r="E74" s="41">
        <v>5048.5</v>
      </c>
      <c r="F74" s="41">
        <v>5048.46</v>
      </c>
      <c r="G74" s="138">
        <f t="shared" si="0"/>
        <v>0.9999920768545113</v>
      </c>
      <c r="H74" s="49"/>
      <c r="I74" s="115"/>
      <c r="J74" s="115"/>
      <c r="K74" s="166"/>
      <c r="L74" s="56"/>
    </row>
    <row r="75" spans="1:12" ht="39" customHeight="1" x14ac:dyDescent="0.25">
      <c r="A75" s="47"/>
      <c r="B75" s="49"/>
      <c r="C75" s="45"/>
      <c r="D75" s="52"/>
      <c r="E75" s="41"/>
      <c r="F75" s="41"/>
      <c r="G75" s="138"/>
      <c r="H75" s="49"/>
      <c r="I75" s="50" t="s">
        <v>141</v>
      </c>
      <c r="J75" s="50"/>
      <c r="K75" s="50"/>
      <c r="L75" s="54" t="s">
        <v>267</v>
      </c>
    </row>
    <row r="76" spans="1:12" ht="19.5" customHeight="1" x14ac:dyDescent="0.25">
      <c r="A76" s="47"/>
      <c r="B76" s="49"/>
      <c r="C76" s="45"/>
      <c r="D76" s="52"/>
      <c r="E76" s="41"/>
      <c r="F76" s="41"/>
      <c r="G76" s="138"/>
      <c r="H76" s="49"/>
      <c r="I76" s="50"/>
      <c r="J76" s="50"/>
      <c r="K76" s="50"/>
      <c r="L76" s="55"/>
    </row>
    <row r="77" spans="1:12" ht="37.5" customHeight="1" x14ac:dyDescent="0.25">
      <c r="A77" s="47"/>
      <c r="B77" s="49"/>
      <c r="C77" s="45"/>
      <c r="D77" s="52"/>
      <c r="E77" s="41"/>
      <c r="F77" s="41"/>
      <c r="G77" s="138"/>
      <c r="H77" s="49"/>
      <c r="I77" s="32">
        <v>13.1</v>
      </c>
      <c r="J77" s="32">
        <v>21</v>
      </c>
      <c r="K77" s="165">
        <f>J77/I77</f>
        <v>1.6030534351145038</v>
      </c>
      <c r="L77" s="55"/>
    </row>
    <row r="78" spans="1:12" ht="63" customHeight="1" x14ac:dyDescent="0.25">
      <c r="A78" s="47"/>
      <c r="B78" s="49"/>
      <c r="C78" s="45"/>
      <c r="D78" s="34" t="s">
        <v>6</v>
      </c>
      <c r="E78" s="21">
        <f>E79+E80</f>
        <v>2221.4</v>
      </c>
      <c r="F78" s="21">
        <f>F79+F80</f>
        <v>2221.4</v>
      </c>
      <c r="G78" s="5">
        <f>F78/E78</f>
        <v>1</v>
      </c>
      <c r="H78" s="48" t="s">
        <v>268</v>
      </c>
      <c r="I78" s="50" t="s">
        <v>229</v>
      </c>
      <c r="J78" s="50"/>
      <c r="K78" s="50"/>
      <c r="L78" s="103" t="s">
        <v>187</v>
      </c>
    </row>
    <row r="79" spans="1:12" ht="42.75" customHeight="1" x14ac:dyDescent="0.25">
      <c r="A79" s="47"/>
      <c r="B79" s="49"/>
      <c r="C79" s="45"/>
      <c r="D79" s="28" t="s">
        <v>7</v>
      </c>
      <c r="E79" s="30">
        <v>1141.4000000000001</v>
      </c>
      <c r="F79" s="30">
        <v>1141.4000000000001</v>
      </c>
      <c r="G79" s="31">
        <f>F79/E79</f>
        <v>1</v>
      </c>
      <c r="H79" s="49"/>
      <c r="I79" s="22">
        <v>31.82</v>
      </c>
      <c r="J79" s="193">
        <v>44</v>
      </c>
      <c r="K79" s="194">
        <f>J79/I79</f>
        <v>1.3827781269641735</v>
      </c>
      <c r="L79" s="54"/>
    </row>
    <row r="80" spans="1:12" ht="84.75" customHeight="1" x14ac:dyDescent="0.25">
      <c r="A80" s="47"/>
      <c r="B80" s="49"/>
      <c r="C80" s="45"/>
      <c r="D80" s="42" t="s">
        <v>8</v>
      </c>
      <c r="E80" s="43">
        <v>1080</v>
      </c>
      <c r="F80" s="43">
        <v>1080</v>
      </c>
      <c r="G80" s="139">
        <f>F80/E80</f>
        <v>1</v>
      </c>
      <c r="H80" s="49"/>
      <c r="I80" s="50" t="s">
        <v>142</v>
      </c>
      <c r="J80" s="50"/>
      <c r="K80" s="50"/>
      <c r="L80" s="103" t="s">
        <v>272</v>
      </c>
    </row>
    <row r="81" spans="1:12" ht="141.75" customHeight="1" x14ac:dyDescent="0.25">
      <c r="A81" s="47"/>
      <c r="B81" s="49"/>
      <c r="C81" s="45"/>
      <c r="D81" s="42"/>
      <c r="E81" s="43"/>
      <c r="F81" s="43"/>
      <c r="G81" s="139"/>
      <c r="H81" s="51"/>
      <c r="I81" s="26">
        <v>8</v>
      </c>
      <c r="J81" s="26">
        <v>11</v>
      </c>
      <c r="K81" s="195">
        <f>J81/I81</f>
        <v>1.375</v>
      </c>
      <c r="L81" s="54"/>
    </row>
    <row r="82" spans="1:12" ht="57" customHeight="1" x14ac:dyDescent="0.25">
      <c r="A82" s="46" t="s">
        <v>46</v>
      </c>
      <c r="B82" s="48" t="s">
        <v>47</v>
      </c>
      <c r="C82" s="77" t="s">
        <v>18</v>
      </c>
      <c r="D82" s="176" t="s">
        <v>105</v>
      </c>
      <c r="E82" s="177"/>
      <c r="F82" s="177"/>
      <c r="G82" s="177"/>
      <c r="H82" s="178"/>
      <c r="I82" s="143" t="s">
        <v>195</v>
      </c>
      <c r="J82" s="143"/>
      <c r="K82" s="107"/>
      <c r="L82" s="56" t="s">
        <v>284</v>
      </c>
    </row>
    <row r="83" spans="1:12" ht="30.75" customHeight="1" x14ac:dyDescent="0.25">
      <c r="A83" s="47"/>
      <c r="B83" s="49"/>
      <c r="C83" s="45"/>
      <c r="D83" s="179"/>
      <c r="E83" s="180"/>
      <c r="F83" s="180"/>
      <c r="G83" s="180"/>
      <c r="H83" s="181"/>
      <c r="I83" s="141">
        <v>80</v>
      </c>
      <c r="J83" s="141">
        <v>81.8</v>
      </c>
      <c r="K83" s="162">
        <f>J83/I83</f>
        <v>1.0225</v>
      </c>
      <c r="L83" s="103"/>
    </row>
    <row r="84" spans="1:12" ht="14.25" customHeight="1" x14ac:dyDescent="0.25">
      <c r="A84" s="47"/>
      <c r="B84" s="49"/>
      <c r="C84" s="45"/>
      <c r="D84" s="179"/>
      <c r="E84" s="180"/>
      <c r="F84" s="180"/>
      <c r="G84" s="180"/>
      <c r="H84" s="181"/>
      <c r="I84" s="141"/>
      <c r="J84" s="141"/>
      <c r="K84" s="162"/>
      <c r="L84" s="103"/>
    </row>
    <row r="85" spans="1:12" ht="5.25" customHeight="1" x14ac:dyDescent="0.25">
      <c r="A85" s="84"/>
      <c r="B85" s="51"/>
      <c r="C85" s="111"/>
      <c r="D85" s="182"/>
      <c r="E85" s="183"/>
      <c r="F85" s="183"/>
      <c r="G85" s="183"/>
      <c r="H85" s="184"/>
      <c r="I85" s="141"/>
      <c r="J85" s="141"/>
      <c r="K85" s="162"/>
      <c r="L85" s="103"/>
    </row>
    <row r="86" spans="1:12" ht="79.5" customHeight="1" x14ac:dyDescent="0.25">
      <c r="A86" s="46" t="s">
        <v>48</v>
      </c>
      <c r="B86" s="48" t="s">
        <v>143</v>
      </c>
      <c r="C86" s="77" t="s">
        <v>145</v>
      </c>
      <c r="D86" s="176" t="s">
        <v>105</v>
      </c>
      <c r="E86" s="177"/>
      <c r="F86" s="177"/>
      <c r="G86" s="177"/>
      <c r="H86" s="178"/>
      <c r="I86" s="50" t="s">
        <v>230</v>
      </c>
      <c r="J86" s="50"/>
      <c r="K86" s="50"/>
      <c r="L86" s="54" t="s">
        <v>283</v>
      </c>
    </row>
    <row r="87" spans="1:12" ht="30" customHeight="1" x14ac:dyDescent="0.25">
      <c r="A87" s="47"/>
      <c r="B87" s="49"/>
      <c r="C87" s="45"/>
      <c r="D87" s="179"/>
      <c r="E87" s="180"/>
      <c r="F87" s="180"/>
      <c r="G87" s="180"/>
      <c r="H87" s="181"/>
      <c r="I87" s="142">
        <v>15</v>
      </c>
      <c r="J87" s="115">
        <v>14</v>
      </c>
      <c r="K87" s="162">
        <f>J87/I87</f>
        <v>0.93333333333333335</v>
      </c>
      <c r="L87" s="55"/>
    </row>
    <row r="88" spans="1:12" ht="30" customHeight="1" x14ac:dyDescent="0.25">
      <c r="A88" s="47"/>
      <c r="B88" s="49"/>
      <c r="C88" s="45"/>
      <c r="D88" s="179"/>
      <c r="E88" s="180"/>
      <c r="F88" s="180"/>
      <c r="G88" s="180"/>
      <c r="H88" s="181"/>
      <c r="I88" s="142"/>
      <c r="J88" s="115"/>
      <c r="K88" s="162"/>
      <c r="L88" s="55"/>
    </row>
    <row r="89" spans="1:12" ht="13.5" customHeight="1" x14ac:dyDescent="0.25">
      <c r="A89" s="47"/>
      <c r="B89" s="49"/>
      <c r="C89" s="45"/>
      <c r="D89" s="179"/>
      <c r="E89" s="180"/>
      <c r="F89" s="180"/>
      <c r="G89" s="180"/>
      <c r="H89" s="181"/>
      <c r="I89" s="142"/>
      <c r="J89" s="115"/>
      <c r="K89" s="162"/>
      <c r="L89" s="55"/>
    </row>
    <row r="90" spans="1:12" ht="16.5" customHeight="1" x14ac:dyDescent="0.25">
      <c r="A90" s="78" t="s">
        <v>49</v>
      </c>
      <c r="B90" s="78"/>
      <c r="C90" s="78"/>
      <c r="D90" s="78"/>
      <c r="E90" s="78"/>
      <c r="F90" s="78"/>
      <c r="G90" s="78"/>
      <c r="H90" s="78"/>
      <c r="I90" s="78"/>
      <c r="J90" s="78"/>
      <c r="K90" s="78"/>
      <c r="L90" s="78"/>
    </row>
    <row r="91" spans="1:12" ht="73.5" customHeight="1" x14ac:dyDescent="0.25">
      <c r="A91" s="140" t="s">
        <v>189</v>
      </c>
      <c r="B91" s="48" t="s">
        <v>50</v>
      </c>
      <c r="C91" s="77" t="s">
        <v>15</v>
      </c>
      <c r="D91" s="34" t="s">
        <v>6</v>
      </c>
      <c r="E91" s="35">
        <f>E92+E95</f>
        <v>1123.7</v>
      </c>
      <c r="F91" s="35">
        <f>F92+F95</f>
        <v>1123.7</v>
      </c>
      <c r="G91" s="163">
        <f>F91/E91</f>
        <v>1</v>
      </c>
      <c r="H91" s="54" t="s">
        <v>260</v>
      </c>
      <c r="I91" s="50" t="s">
        <v>146</v>
      </c>
      <c r="J91" s="50"/>
      <c r="K91" s="50"/>
      <c r="L91" s="103" t="s">
        <v>231</v>
      </c>
    </row>
    <row r="92" spans="1:12" ht="68.25" customHeight="1" x14ac:dyDescent="0.25">
      <c r="A92" s="47"/>
      <c r="B92" s="49"/>
      <c r="C92" s="45"/>
      <c r="D92" s="60" t="s">
        <v>8</v>
      </c>
      <c r="E92" s="69">
        <v>1123.7</v>
      </c>
      <c r="F92" s="69">
        <v>1123.7</v>
      </c>
      <c r="G92" s="72">
        <f>F92/E92</f>
        <v>1</v>
      </c>
      <c r="H92" s="55"/>
      <c r="I92" s="58">
        <v>11150</v>
      </c>
      <c r="J92" s="58">
        <v>18380</v>
      </c>
      <c r="K92" s="166">
        <f>J92/I92</f>
        <v>1.6484304932735425</v>
      </c>
      <c r="L92" s="103"/>
    </row>
    <row r="93" spans="1:12" ht="30" customHeight="1" x14ac:dyDescent="0.25">
      <c r="A93" s="47"/>
      <c r="B93" s="49"/>
      <c r="C93" s="45"/>
      <c r="D93" s="61"/>
      <c r="E93" s="70"/>
      <c r="F93" s="70"/>
      <c r="G93" s="73"/>
      <c r="H93" s="55"/>
      <c r="I93" s="58"/>
      <c r="J93" s="58"/>
      <c r="K93" s="166"/>
      <c r="L93" s="103"/>
    </row>
    <row r="94" spans="1:12" ht="1.5" customHeight="1" x14ac:dyDescent="0.25">
      <c r="A94" s="47"/>
      <c r="B94" s="49"/>
      <c r="C94" s="45"/>
      <c r="D94" s="61"/>
      <c r="E94" s="70"/>
      <c r="F94" s="70"/>
      <c r="G94" s="73"/>
      <c r="H94" s="55"/>
      <c r="I94" s="58"/>
      <c r="J94" s="58"/>
      <c r="K94" s="166"/>
      <c r="L94" s="103"/>
    </row>
    <row r="95" spans="1:12" ht="1.5" customHeight="1" x14ac:dyDescent="0.25">
      <c r="A95" s="84"/>
      <c r="B95" s="51"/>
      <c r="C95" s="111"/>
      <c r="D95" s="62"/>
      <c r="E95" s="71"/>
      <c r="F95" s="71"/>
      <c r="G95" s="74"/>
      <c r="H95" s="56"/>
      <c r="I95" s="58"/>
      <c r="J95" s="58"/>
      <c r="K95" s="166"/>
      <c r="L95" s="103"/>
    </row>
    <row r="96" spans="1:12" ht="73.5" customHeight="1" x14ac:dyDescent="0.25">
      <c r="A96" s="46" t="s">
        <v>51</v>
      </c>
      <c r="B96" s="48" t="s">
        <v>52</v>
      </c>
      <c r="C96" s="77" t="s">
        <v>15</v>
      </c>
      <c r="D96" s="176" t="s">
        <v>105</v>
      </c>
      <c r="E96" s="177"/>
      <c r="F96" s="177"/>
      <c r="G96" s="177"/>
      <c r="H96" s="178"/>
      <c r="I96" s="50" t="s">
        <v>147</v>
      </c>
      <c r="J96" s="50"/>
      <c r="K96" s="57"/>
      <c r="L96" s="54" t="s">
        <v>256</v>
      </c>
    </row>
    <row r="97" spans="1:12" ht="39" customHeight="1" x14ac:dyDescent="0.25">
      <c r="A97" s="47"/>
      <c r="B97" s="49"/>
      <c r="C97" s="45"/>
      <c r="D97" s="179"/>
      <c r="E97" s="180"/>
      <c r="F97" s="180"/>
      <c r="G97" s="180"/>
      <c r="H97" s="181"/>
      <c r="I97" s="59">
        <v>5.8</v>
      </c>
      <c r="J97" s="59">
        <v>5.8</v>
      </c>
      <c r="K97" s="166">
        <f>J97/I97</f>
        <v>1</v>
      </c>
      <c r="L97" s="55"/>
    </row>
    <row r="98" spans="1:12" ht="36" customHeight="1" x14ac:dyDescent="0.25">
      <c r="A98" s="47"/>
      <c r="B98" s="49"/>
      <c r="C98" s="45"/>
      <c r="D98" s="179"/>
      <c r="E98" s="180"/>
      <c r="F98" s="180"/>
      <c r="G98" s="180"/>
      <c r="H98" s="181"/>
      <c r="I98" s="59"/>
      <c r="J98" s="59"/>
      <c r="K98" s="166"/>
      <c r="L98" s="55"/>
    </row>
    <row r="99" spans="1:12" ht="24" customHeight="1" x14ac:dyDescent="0.25">
      <c r="A99" s="47"/>
      <c r="B99" s="49"/>
      <c r="C99" s="45"/>
      <c r="D99" s="179"/>
      <c r="E99" s="180"/>
      <c r="F99" s="180"/>
      <c r="G99" s="180"/>
      <c r="H99" s="181"/>
      <c r="I99" s="59"/>
      <c r="J99" s="59"/>
      <c r="K99" s="166"/>
      <c r="L99" s="55"/>
    </row>
    <row r="100" spans="1:12" ht="20.25" customHeight="1" x14ac:dyDescent="0.25">
      <c r="A100" s="47"/>
      <c r="B100" s="49"/>
      <c r="C100" s="45"/>
      <c r="D100" s="179"/>
      <c r="E100" s="180"/>
      <c r="F100" s="180"/>
      <c r="G100" s="180"/>
      <c r="H100" s="181"/>
      <c r="I100" s="59"/>
      <c r="J100" s="59"/>
      <c r="K100" s="166"/>
      <c r="L100" s="55"/>
    </row>
    <row r="101" spans="1:12" ht="41.25" hidden="1" customHeight="1" x14ac:dyDescent="0.25">
      <c r="A101" s="84"/>
      <c r="B101" s="51"/>
      <c r="C101" s="111"/>
      <c r="D101" s="182"/>
      <c r="E101" s="183"/>
      <c r="F101" s="183"/>
      <c r="G101" s="183"/>
      <c r="H101" s="184"/>
      <c r="I101" s="59"/>
      <c r="J101" s="59"/>
      <c r="K101" s="166"/>
      <c r="L101" s="56"/>
    </row>
    <row r="102" spans="1:12" ht="37.5" customHeight="1" x14ac:dyDescent="0.25">
      <c r="A102" s="53" t="s">
        <v>53</v>
      </c>
      <c r="B102" s="42" t="s">
        <v>232</v>
      </c>
      <c r="C102" s="44" t="s">
        <v>148</v>
      </c>
      <c r="D102" s="167" t="s">
        <v>197</v>
      </c>
      <c r="E102" s="168"/>
      <c r="F102" s="168"/>
      <c r="G102" s="168"/>
      <c r="H102" s="169"/>
      <c r="I102" s="50" t="s">
        <v>149</v>
      </c>
      <c r="J102" s="50"/>
      <c r="K102" s="50"/>
      <c r="L102" s="103" t="s">
        <v>303</v>
      </c>
    </row>
    <row r="103" spans="1:12" ht="20.25" customHeight="1" x14ac:dyDescent="0.25">
      <c r="A103" s="53"/>
      <c r="B103" s="42"/>
      <c r="C103" s="44"/>
      <c r="D103" s="170"/>
      <c r="E103" s="171"/>
      <c r="F103" s="171"/>
      <c r="G103" s="171"/>
      <c r="H103" s="172"/>
      <c r="I103" s="26">
        <v>4</v>
      </c>
      <c r="J103" s="26">
        <v>7</v>
      </c>
      <c r="K103" s="195">
        <f>J103/I103</f>
        <v>1.75</v>
      </c>
      <c r="L103" s="103"/>
    </row>
    <row r="104" spans="1:12" ht="39.75" customHeight="1" x14ac:dyDescent="0.25">
      <c r="A104" s="53"/>
      <c r="B104" s="42"/>
      <c r="C104" s="44"/>
      <c r="D104" s="170"/>
      <c r="E104" s="171"/>
      <c r="F104" s="171"/>
      <c r="G104" s="171"/>
      <c r="H104" s="172"/>
      <c r="I104" s="50" t="s">
        <v>233</v>
      </c>
      <c r="J104" s="50"/>
      <c r="K104" s="50"/>
      <c r="L104" s="103"/>
    </row>
    <row r="105" spans="1:12" ht="25.5" customHeight="1" x14ac:dyDescent="0.25">
      <c r="A105" s="53"/>
      <c r="B105" s="42"/>
      <c r="C105" s="44"/>
      <c r="D105" s="173"/>
      <c r="E105" s="174"/>
      <c r="F105" s="174"/>
      <c r="G105" s="174"/>
      <c r="H105" s="175"/>
      <c r="I105" s="26">
        <v>557</v>
      </c>
      <c r="J105" s="26">
        <v>558</v>
      </c>
      <c r="K105" s="195">
        <f>J105/I105</f>
        <v>1.0017953321364452</v>
      </c>
      <c r="L105" s="103"/>
    </row>
    <row r="106" spans="1:12" ht="16.5" customHeight="1" x14ac:dyDescent="0.25">
      <c r="A106" s="78" t="s">
        <v>54</v>
      </c>
      <c r="B106" s="78"/>
      <c r="C106" s="78"/>
      <c r="D106" s="78"/>
      <c r="E106" s="78"/>
      <c r="F106" s="78"/>
      <c r="G106" s="78"/>
      <c r="H106" s="78"/>
      <c r="I106" s="78"/>
      <c r="J106" s="78"/>
      <c r="K106" s="78"/>
      <c r="L106" s="78"/>
    </row>
    <row r="107" spans="1:12" ht="108" customHeight="1" x14ac:dyDescent="0.25">
      <c r="A107" s="53" t="s">
        <v>55</v>
      </c>
      <c r="B107" s="42" t="s">
        <v>56</v>
      </c>
      <c r="C107" s="44" t="s">
        <v>21</v>
      </c>
      <c r="D107" s="185" t="s">
        <v>105</v>
      </c>
      <c r="E107" s="185"/>
      <c r="F107" s="185"/>
      <c r="G107" s="185"/>
      <c r="H107" s="185"/>
      <c r="I107" s="50" t="s">
        <v>150</v>
      </c>
      <c r="J107" s="50"/>
      <c r="K107" s="50"/>
      <c r="L107" s="103" t="s">
        <v>106</v>
      </c>
    </row>
    <row r="108" spans="1:12" ht="30" customHeight="1" x14ac:dyDescent="0.25">
      <c r="A108" s="53"/>
      <c r="B108" s="42"/>
      <c r="C108" s="44"/>
      <c r="D108" s="185"/>
      <c r="E108" s="185"/>
      <c r="F108" s="185"/>
      <c r="G108" s="185"/>
      <c r="H108" s="185"/>
      <c r="I108" s="26">
        <v>11</v>
      </c>
      <c r="J108" s="26">
        <v>11</v>
      </c>
      <c r="K108" s="195">
        <f>J108/I108</f>
        <v>1</v>
      </c>
      <c r="L108" s="103"/>
    </row>
    <row r="109" spans="1:12" ht="65.25" customHeight="1" x14ac:dyDescent="0.25">
      <c r="A109" s="46" t="s">
        <v>57</v>
      </c>
      <c r="B109" s="48" t="s">
        <v>58</v>
      </c>
      <c r="C109" s="77" t="s">
        <v>21</v>
      </c>
      <c r="D109" s="176" t="s">
        <v>105</v>
      </c>
      <c r="E109" s="177"/>
      <c r="F109" s="177"/>
      <c r="G109" s="177"/>
      <c r="H109" s="178"/>
      <c r="I109" s="50" t="s">
        <v>234</v>
      </c>
      <c r="J109" s="50"/>
      <c r="K109" s="57"/>
      <c r="L109" s="54" t="s">
        <v>297</v>
      </c>
    </row>
    <row r="110" spans="1:12" ht="27" customHeight="1" x14ac:dyDescent="0.25">
      <c r="A110" s="47"/>
      <c r="B110" s="49"/>
      <c r="C110" s="45"/>
      <c r="D110" s="179"/>
      <c r="E110" s="180"/>
      <c r="F110" s="180"/>
      <c r="G110" s="180"/>
      <c r="H110" s="181"/>
      <c r="I110" s="78">
        <v>11</v>
      </c>
      <c r="J110" s="78">
        <v>5</v>
      </c>
      <c r="K110" s="166">
        <f>J110/I110</f>
        <v>0.45454545454545453</v>
      </c>
      <c r="L110" s="55"/>
    </row>
    <row r="111" spans="1:12" ht="15.75" customHeight="1" x14ac:dyDescent="0.25">
      <c r="A111" s="47"/>
      <c r="B111" s="49"/>
      <c r="C111" s="45"/>
      <c r="D111" s="179"/>
      <c r="E111" s="180"/>
      <c r="F111" s="180"/>
      <c r="G111" s="180"/>
      <c r="H111" s="181"/>
      <c r="I111" s="78"/>
      <c r="J111" s="78"/>
      <c r="K111" s="166"/>
      <c r="L111" s="55"/>
    </row>
    <row r="112" spans="1:12" ht="64.5" customHeight="1" x14ac:dyDescent="0.25">
      <c r="A112" s="46" t="s">
        <v>59</v>
      </c>
      <c r="B112" s="48" t="s">
        <v>60</v>
      </c>
      <c r="C112" s="77" t="s">
        <v>18</v>
      </c>
      <c r="D112" s="185" t="s">
        <v>107</v>
      </c>
      <c r="E112" s="185"/>
      <c r="F112" s="185"/>
      <c r="G112" s="185"/>
      <c r="H112" s="54" t="s">
        <v>278</v>
      </c>
      <c r="I112" s="50" t="s">
        <v>151</v>
      </c>
      <c r="J112" s="50"/>
      <c r="K112" s="57"/>
      <c r="L112" s="54" t="s">
        <v>275</v>
      </c>
    </row>
    <row r="113" spans="1:12" ht="48" customHeight="1" x14ac:dyDescent="0.25">
      <c r="A113" s="47"/>
      <c r="B113" s="49"/>
      <c r="C113" s="45"/>
      <c r="D113" s="185"/>
      <c r="E113" s="185"/>
      <c r="F113" s="185"/>
      <c r="G113" s="185"/>
      <c r="H113" s="55"/>
      <c r="I113" s="26">
        <v>74</v>
      </c>
      <c r="J113" s="26">
        <v>122</v>
      </c>
      <c r="K113" s="165">
        <f>J113/I113</f>
        <v>1.6486486486486487</v>
      </c>
      <c r="L113" s="55"/>
    </row>
    <row r="114" spans="1:12" ht="65.25" customHeight="1" x14ac:dyDescent="0.25">
      <c r="A114" s="47"/>
      <c r="B114" s="49"/>
      <c r="C114" s="45"/>
      <c r="D114" s="185"/>
      <c r="E114" s="185"/>
      <c r="F114" s="185"/>
      <c r="G114" s="185"/>
      <c r="H114" s="55"/>
      <c r="I114" s="50" t="s">
        <v>153</v>
      </c>
      <c r="J114" s="50"/>
      <c r="K114" s="57"/>
      <c r="L114" s="48" t="s">
        <v>280</v>
      </c>
    </row>
    <row r="115" spans="1:12" ht="48" customHeight="1" x14ac:dyDescent="0.25">
      <c r="A115" s="47"/>
      <c r="B115" s="49"/>
      <c r="C115" s="45"/>
      <c r="D115" s="185"/>
      <c r="E115" s="185"/>
      <c r="F115" s="185"/>
      <c r="G115" s="185"/>
      <c r="H115" s="55"/>
      <c r="I115" s="78">
        <v>15</v>
      </c>
      <c r="J115" s="78">
        <v>15</v>
      </c>
      <c r="K115" s="166">
        <f>J115/I115</f>
        <v>1</v>
      </c>
      <c r="L115" s="49"/>
    </row>
    <row r="116" spans="1:12" ht="23.25" customHeight="1" x14ac:dyDescent="0.25">
      <c r="A116" s="47"/>
      <c r="B116" s="49"/>
      <c r="C116" s="45"/>
      <c r="D116" s="185"/>
      <c r="E116" s="185"/>
      <c r="F116" s="185"/>
      <c r="G116" s="185"/>
      <c r="H116" s="55"/>
      <c r="I116" s="78"/>
      <c r="J116" s="78"/>
      <c r="K116" s="166"/>
      <c r="L116" s="51"/>
    </row>
    <row r="117" spans="1:12" ht="18.75" customHeight="1" x14ac:dyDescent="0.25">
      <c r="A117" s="78" t="s">
        <v>61</v>
      </c>
      <c r="B117" s="78"/>
      <c r="C117" s="78"/>
      <c r="D117" s="78"/>
      <c r="E117" s="78"/>
      <c r="F117" s="78"/>
      <c r="G117" s="78"/>
      <c r="H117" s="78"/>
      <c r="I117" s="78"/>
      <c r="J117" s="78"/>
      <c r="K117" s="78"/>
      <c r="L117" s="78"/>
    </row>
    <row r="118" spans="1:12" ht="16.5" customHeight="1" x14ac:dyDescent="0.25">
      <c r="A118" s="196" t="s">
        <v>62</v>
      </c>
      <c r="B118" s="197"/>
      <c r="C118" s="197"/>
      <c r="D118" s="197"/>
      <c r="E118" s="197"/>
      <c r="F118" s="197"/>
      <c r="G118" s="197"/>
      <c r="H118" s="197"/>
      <c r="I118" s="197"/>
      <c r="J118" s="197"/>
      <c r="K118" s="197"/>
      <c r="L118" s="198"/>
    </row>
    <row r="119" spans="1:12" ht="106.5" customHeight="1" x14ac:dyDescent="0.25">
      <c r="A119" s="46" t="s">
        <v>63</v>
      </c>
      <c r="B119" s="48" t="s">
        <v>152</v>
      </c>
      <c r="C119" s="77" t="s">
        <v>15</v>
      </c>
      <c r="D119" s="34" t="s">
        <v>6</v>
      </c>
      <c r="E119" s="35">
        <f>E120+E121</f>
        <v>2977.5</v>
      </c>
      <c r="F119" s="35">
        <f>F120+F121</f>
        <v>2818.1</v>
      </c>
      <c r="G119" s="5">
        <f>F119/E119</f>
        <v>0.9464651553316541</v>
      </c>
      <c r="H119" s="54" t="s">
        <v>299</v>
      </c>
      <c r="I119" s="57" t="s">
        <v>154</v>
      </c>
      <c r="J119" s="82"/>
      <c r="K119" s="83"/>
      <c r="L119" s="54" t="s">
        <v>235</v>
      </c>
    </row>
    <row r="120" spans="1:12" ht="26.25" customHeight="1" x14ac:dyDescent="0.25">
      <c r="A120" s="47"/>
      <c r="B120" s="49"/>
      <c r="C120" s="45"/>
      <c r="D120" s="20" t="s">
        <v>8</v>
      </c>
      <c r="E120" s="23">
        <v>2859.5</v>
      </c>
      <c r="F120" s="23">
        <v>2700.1</v>
      </c>
      <c r="G120" s="36">
        <f>F120/E120</f>
        <v>0.94425598880923234</v>
      </c>
      <c r="H120" s="55"/>
      <c r="I120" s="150">
        <v>30</v>
      </c>
      <c r="J120" s="150">
        <v>39.9</v>
      </c>
      <c r="K120" s="187">
        <f>J120/I120</f>
        <v>1.3299999999999998</v>
      </c>
      <c r="L120" s="55"/>
    </row>
    <row r="121" spans="1:12" ht="32.25" customHeight="1" x14ac:dyDescent="0.25">
      <c r="A121" s="84"/>
      <c r="B121" s="51"/>
      <c r="C121" s="111"/>
      <c r="D121" s="20" t="s">
        <v>9</v>
      </c>
      <c r="E121" s="23">
        <v>118</v>
      </c>
      <c r="F121" s="23">
        <v>118</v>
      </c>
      <c r="G121" s="36">
        <f>F121/E121</f>
        <v>1</v>
      </c>
      <c r="H121" s="56"/>
      <c r="I121" s="151"/>
      <c r="J121" s="151"/>
      <c r="K121" s="189"/>
      <c r="L121" s="56"/>
    </row>
    <row r="122" spans="1:12" ht="57.75" customHeight="1" x14ac:dyDescent="0.25">
      <c r="A122" s="47" t="s">
        <v>155</v>
      </c>
      <c r="B122" s="144" t="s">
        <v>156</v>
      </c>
      <c r="C122" s="45" t="s">
        <v>64</v>
      </c>
      <c r="D122" s="199" t="s">
        <v>100</v>
      </c>
      <c r="E122" s="200"/>
      <c r="F122" s="200"/>
      <c r="G122" s="200"/>
      <c r="H122" s="201"/>
      <c r="I122" s="57" t="s">
        <v>236</v>
      </c>
      <c r="J122" s="82"/>
      <c r="K122" s="83"/>
      <c r="L122" s="54" t="s">
        <v>298</v>
      </c>
    </row>
    <row r="123" spans="1:12" ht="41.25" customHeight="1" x14ac:dyDescent="0.25">
      <c r="A123" s="47"/>
      <c r="B123" s="145"/>
      <c r="C123" s="45"/>
      <c r="D123" s="202"/>
      <c r="E123" s="203"/>
      <c r="F123" s="203"/>
      <c r="G123" s="203"/>
      <c r="H123" s="204"/>
      <c r="I123" s="58">
        <v>762</v>
      </c>
      <c r="J123" s="78">
        <v>757</v>
      </c>
      <c r="K123" s="187">
        <f>J123/I123</f>
        <v>0.9934383202099738</v>
      </c>
      <c r="L123" s="55"/>
    </row>
    <row r="124" spans="1:12" ht="24" hidden="1" customHeight="1" x14ac:dyDescent="0.25">
      <c r="A124" s="47"/>
      <c r="B124" s="145"/>
      <c r="C124" s="45"/>
      <c r="D124" s="202"/>
      <c r="E124" s="203"/>
      <c r="F124" s="203"/>
      <c r="G124" s="203"/>
      <c r="H124" s="204"/>
      <c r="I124" s="58"/>
      <c r="J124" s="78"/>
      <c r="K124" s="188"/>
      <c r="L124" s="55"/>
    </row>
    <row r="125" spans="1:12" ht="3" hidden="1" customHeight="1" x14ac:dyDescent="0.25">
      <c r="A125" s="47"/>
      <c r="B125" s="145"/>
      <c r="C125" s="45"/>
      <c r="D125" s="205"/>
      <c r="E125" s="206"/>
      <c r="F125" s="206"/>
      <c r="G125" s="206"/>
      <c r="H125" s="207"/>
      <c r="I125" s="58"/>
      <c r="J125" s="78"/>
      <c r="K125" s="189"/>
      <c r="L125" s="55"/>
    </row>
    <row r="126" spans="1:12" ht="106.5" customHeight="1" x14ac:dyDescent="0.25">
      <c r="A126" s="53" t="s">
        <v>157</v>
      </c>
      <c r="B126" s="42" t="s">
        <v>28</v>
      </c>
      <c r="C126" s="44" t="s">
        <v>122</v>
      </c>
      <c r="D126" s="176" t="s">
        <v>196</v>
      </c>
      <c r="E126" s="177"/>
      <c r="F126" s="177"/>
      <c r="G126" s="177"/>
      <c r="H126" s="178"/>
      <c r="I126" s="50" t="s">
        <v>237</v>
      </c>
      <c r="J126" s="50"/>
      <c r="K126" s="50"/>
      <c r="L126" s="103" t="s">
        <v>198</v>
      </c>
    </row>
    <row r="127" spans="1:12" ht="30.75" customHeight="1" x14ac:dyDescent="0.25">
      <c r="A127" s="53"/>
      <c r="B127" s="42"/>
      <c r="C127" s="44"/>
      <c r="D127" s="182"/>
      <c r="E127" s="183"/>
      <c r="F127" s="183"/>
      <c r="G127" s="183"/>
      <c r="H127" s="184"/>
      <c r="I127" s="26" t="s">
        <v>144</v>
      </c>
      <c r="J127" s="26" t="s">
        <v>144</v>
      </c>
      <c r="K127" s="195" t="s">
        <v>144</v>
      </c>
      <c r="L127" s="103"/>
    </row>
    <row r="128" spans="1:12" ht="19.5" customHeight="1" x14ac:dyDescent="0.25">
      <c r="A128" s="196" t="s">
        <v>65</v>
      </c>
      <c r="B128" s="197"/>
      <c r="C128" s="197"/>
      <c r="D128" s="197"/>
      <c r="E128" s="197"/>
      <c r="F128" s="197"/>
      <c r="G128" s="197"/>
      <c r="H128" s="197"/>
      <c r="I128" s="197"/>
      <c r="J128" s="197"/>
      <c r="K128" s="197"/>
      <c r="L128" s="198"/>
    </row>
    <row r="129" spans="1:12" ht="54.75" customHeight="1" x14ac:dyDescent="0.25">
      <c r="A129" s="46" t="s">
        <v>66</v>
      </c>
      <c r="B129" s="48" t="s">
        <v>158</v>
      </c>
      <c r="C129" s="77" t="s">
        <v>18</v>
      </c>
      <c r="D129" s="176" t="s">
        <v>105</v>
      </c>
      <c r="E129" s="177"/>
      <c r="F129" s="177"/>
      <c r="G129" s="177"/>
      <c r="H129" s="178"/>
      <c r="I129" s="50" t="s">
        <v>159</v>
      </c>
      <c r="J129" s="50"/>
      <c r="K129" s="57"/>
      <c r="L129" s="54" t="s">
        <v>160</v>
      </c>
    </row>
    <row r="130" spans="1:12" ht="39" customHeight="1" x14ac:dyDescent="0.25">
      <c r="A130" s="47"/>
      <c r="B130" s="49"/>
      <c r="C130" s="45"/>
      <c r="D130" s="179"/>
      <c r="E130" s="180"/>
      <c r="F130" s="180"/>
      <c r="G130" s="180"/>
      <c r="H130" s="181"/>
      <c r="I130" s="58">
        <v>7170</v>
      </c>
      <c r="J130" s="58">
        <v>7172</v>
      </c>
      <c r="K130" s="166">
        <f>J130/I130</f>
        <v>1.000278940027894</v>
      </c>
      <c r="L130" s="55"/>
    </row>
    <row r="131" spans="1:12" ht="13.5" customHeight="1" x14ac:dyDescent="0.25">
      <c r="A131" s="84"/>
      <c r="B131" s="51"/>
      <c r="C131" s="111"/>
      <c r="D131" s="182"/>
      <c r="E131" s="183"/>
      <c r="F131" s="183"/>
      <c r="G131" s="183"/>
      <c r="H131" s="184"/>
      <c r="I131" s="58"/>
      <c r="J131" s="58"/>
      <c r="K131" s="166"/>
      <c r="L131" s="56"/>
    </row>
    <row r="132" spans="1:12" ht="93.75" customHeight="1" x14ac:dyDescent="0.25">
      <c r="A132" s="46" t="s">
        <v>67</v>
      </c>
      <c r="B132" s="48" t="s">
        <v>68</v>
      </c>
      <c r="C132" s="77" t="s">
        <v>109</v>
      </c>
      <c r="D132" s="4" t="s">
        <v>6</v>
      </c>
      <c r="E132" s="14">
        <f>E133</f>
        <v>1700</v>
      </c>
      <c r="F132" s="14">
        <f>F133</f>
        <v>1700</v>
      </c>
      <c r="G132" s="12">
        <f>F132/E132</f>
        <v>1</v>
      </c>
      <c r="H132" s="48" t="s">
        <v>238</v>
      </c>
      <c r="I132" s="50" t="s">
        <v>261</v>
      </c>
      <c r="J132" s="50"/>
      <c r="K132" s="57"/>
      <c r="L132" s="54" t="s">
        <v>239</v>
      </c>
    </row>
    <row r="133" spans="1:12" ht="54.75" customHeight="1" x14ac:dyDescent="0.25">
      <c r="A133" s="47"/>
      <c r="B133" s="49"/>
      <c r="C133" s="45"/>
      <c r="D133" s="6" t="s">
        <v>8</v>
      </c>
      <c r="E133" s="16">
        <v>1700</v>
      </c>
      <c r="F133" s="15">
        <v>1700</v>
      </c>
      <c r="G133" s="12">
        <f>F133/E133</f>
        <v>1</v>
      </c>
      <c r="H133" s="51"/>
      <c r="I133" s="32">
        <v>1</v>
      </c>
      <c r="J133" s="32">
        <v>1</v>
      </c>
      <c r="K133" s="163">
        <f>J133/I133</f>
        <v>1</v>
      </c>
      <c r="L133" s="55"/>
    </row>
    <row r="134" spans="1:12" ht="54.75" customHeight="1" x14ac:dyDescent="0.25">
      <c r="A134" s="46" t="s">
        <v>69</v>
      </c>
      <c r="B134" s="48" t="s">
        <v>70</v>
      </c>
      <c r="C134" s="77" t="s">
        <v>18</v>
      </c>
      <c r="D134" s="199" t="s">
        <v>243</v>
      </c>
      <c r="E134" s="200"/>
      <c r="F134" s="200"/>
      <c r="G134" s="200"/>
      <c r="H134" s="201"/>
      <c r="I134" s="50" t="s">
        <v>240</v>
      </c>
      <c r="J134" s="50"/>
      <c r="K134" s="57"/>
      <c r="L134" s="79" t="s">
        <v>241</v>
      </c>
    </row>
    <row r="135" spans="1:12" ht="32.25" customHeight="1" x14ac:dyDescent="0.25">
      <c r="A135" s="47"/>
      <c r="B135" s="49"/>
      <c r="C135" s="45"/>
      <c r="D135" s="202"/>
      <c r="E135" s="203"/>
      <c r="F135" s="203"/>
      <c r="G135" s="203"/>
      <c r="H135" s="204"/>
      <c r="I135" s="26" t="s">
        <v>144</v>
      </c>
      <c r="J135" s="26" t="s">
        <v>144</v>
      </c>
      <c r="K135" s="195" t="s">
        <v>144</v>
      </c>
      <c r="L135" s="80"/>
    </row>
    <row r="136" spans="1:12" ht="78.75" customHeight="1" x14ac:dyDescent="0.25">
      <c r="A136" s="47"/>
      <c r="B136" s="49"/>
      <c r="C136" s="45"/>
      <c r="D136" s="202"/>
      <c r="E136" s="203"/>
      <c r="F136" s="203"/>
      <c r="G136" s="203"/>
      <c r="H136" s="204"/>
      <c r="I136" s="50" t="s">
        <v>242</v>
      </c>
      <c r="J136" s="50"/>
      <c r="K136" s="50"/>
      <c r="L136" s="80"/>
    </row>
    <row r="137" spans="1:12" ht="26.25" customHeight="1" x14ac:dyDescent="0.25">
      <c r="A137" s="84"/>
      <c r="B137" s="51"/>
      <c r="C137" s="111"/>
      <c r="D137" s="205"/>
      <c r="E137" s="206"/>
      <c r="F137" s="206"/>
      <c r="G137" s="206"/>
      <c r="H137" s="207"/>
      <c r="I137" s="13" t="s">
        <v>144</v>
      </c>
      <c r="J137" s="13" t="s">
        <v>144</v>
      </c>
      <c r="K137" s="195" t="s">
        <v>144</v>
      </c>
      <c r="L137" s="81"/>
    </row>
    <row r="138" spans="1:12" ht="19.5" customHeight="1" x14ac:dyDescent="0.25">
      <c r="A138" s="78" t="s">
        <v>71</v>
      </c>
      <c r="B138" s="78"/>
      <c r="C138" s="78"/>
      <c r="D138" s="78"/>
      <c r="E138" s="78"/>
      <c r="F138" s="78"/>
      <c r="G138" s="78"/>
      <c r="H138" s="78"/>
      <c r="I138" s="78"/>
      <c r="J138" s="78"/>
      <c r="K138" s="78"/>
      <c r="L138" s="78"/>
    </row>
    <row r="139" spans="1:12" ht="129.75" customHeight="1" x14ac:dyDescent="0.25">
      <c r="A139" s="46" t="s">
        <v>72</v>
      </c>
      <c r="B139" s="42" t="s">
        <v>17</v>
      </c>
      <c r="C139" s="44" t="s">
        <v>18</v>
      </c>
      <c r="D139" s="34" t="s">
        <v>6</v>
      </c>
      <c r="E139" s="35">
        <f>E145</f>
        <v>12880</v>
      </c>
      <c r="F139" s="35">
        <f>F145</f>
        <v>12879.9</v>
      </c>
      <c r="G139" s="163">
        <f>F139/E139</f>
        <v>0.99999223602484466</v>
      </c>
      <c r="H139" s="103" t="s">
        <v>288</v>
      </c>
      <c r="I139" s="50" t="s">
        <v>161</v>
      </c>
      <c r="J139" s="50"/>
      <c r="K139" s="50"/>
      <c r="L139" s="103" t="s">
        <v>282</v>
      </c>
    </row>
    <row r="140" spans="1:12" ht="40.5" customHeight="1" x14ac:dyDescent="0.25">
      <c r="A140" s="47"/>
      <c r="B140" s="42"/>
      <c r="C140" s="44"/>
      <c r="D140" s="48" t="s">
        <v>7</v>
      </c>
      <c r="E140" s="69">
        <v>10566.9</v>
      </c>
      <c r="F140" s="69">
        <v>10556.9</v>
      </c>
      <c r="G140" s="72">
        <f>F140/E140</f>
        <v>0.9990536486576006</v>
      </c>
      <c r="H140" s="103"/>
      <c r="I140" s="38">
        <v>1</v>
      </c>
      <c r="J140" s="38">
        <v>3</v>
      </c>
      <c r="K140" s="195">
        <f>J140/I140</f>
        <v>3</v>
      </c>
      <c r="L140" s="103"/>
    </row>
    <row r="141" spans="1:12" ht="64.5" customHeight="1" x14ac:dyDescent="0.25">
      <c r="A141" s="47"/>
      <c r="B141" s="42"/>
      <c r="C141" s="44"/>
      <c r="D141" s="49"/>
      <c r="E141" s="70"/>
      <c r="F141" s="70"/>
      <c r="G141" s="73"/>
      <c r="H141" s="103"/>
      <c r="I141" s="50" t="s">
        <v>162</v>
      </c>
      <c r="J141" s="50"/>
      <c r="K141" s="50"/>
      <c r="L141" s="103" t="s">
        <v>263</v>
      </c>
    </row>
    <row r="142" spans="1:12" ht="33" customHeight="1" x14ac:dyDescent="0.25">
      <c r="A142" s="47"/>
      <c r="B142" s="42"/>
      <c r="C142" s="44"/>
      <c r="D142" s="49"/>
      <c r="E142" s="70"/>
      <c r="F142" s="70"/>
      <c r="G142" s="73"/>
      <c r="H142" s="103"/>
      <c r="I142" s="26">
        <v>86.3</v>
      </c>
      <c r="J142" s="26">
        <v>95.7</v>
      </c>
      <c r="K142" s="195">
        <f>J142/I142</f>
        <v>1.1089223638470453</v>
      </c>
      <c r="L142" s="103"/>
    </row>
    <row r="143" spans="1:12" ht="49.5" customHeight="1" x14ac:dyDescent="0.25">
      <c r="A143" s="47"/>
      <c r="B143" s="42"/>
      <c r="C143" s="44"/>
      <c r="D143" s="49"/>
      <c r="E143" s="70"/>
      <c r="F143" s="70"/>
      <c r="G143" s="73"/>
      <c r="H143" s="103"/>
      <c r="I143" s="50" t="s">
        <v>264</v>
      </c>
      <c r="J143" s="50"/>
      <c r="K143" s="50"/>
      <c r="L143" s="103"/>
    </row>
    <row r="144" spans="1:12" ht="18.75" customHeight="1" x14ac:dyDescent="0.25">
      <c r="A144" s="47"/>
      <c r="B144" s="42"/>
      <c r="C144" s="44"/>
      <c r="D144" s="51"/>
      <c r="E144" s="71"/>
      <c r="F144" s="71"/>
      <c r="G144" s="74"/>
      <c r="H144" s="103"/>
      <c r="I144" s="25">
        <v>33900</v>
      </c>
      <c r="J144" s="25">
        <v>33906</v>
      </c>
      <c r="K144" s="195">
        <f>J144/I144</f>
        <v>1.0001769911504426</v>
      </c>
      <c r="L144" s="103"/>
    </row>
    <row r="145" spans="1:12" ht="54" customHeight="1" x14ac:dyDescent="0.25">
      <c r="A145" s="47"/>
      <c r="B145" s="42"/>
      <c r="C145" s="44"/>
      <c r="D145" s="60" t="s">
        <v>8</v>
      </c>
      <c r="E145" s="69">
        <v>12880</v>
      </c>
      <c r="F145" s="69">
        <v>12879.9</v>
      </c>
      <c r="G145" s="72">
        <f>F145/E145</f>
        <v>0.99999223602484466</v>
      </c>
      <c r="H145" s="103"/>
      <c r="I145" s="50" t="s">
        <v>265</v>
      </c>
      <c r="J145" s="50"/>
      <c r="K145" s="50"/>
      <c r="L145" s="103"/>
    </row>
    <row r="146" spans="1:12" ht="33" customHeight="1" x14ac:dyDescent="0.25">
      <c r="A146" s="84"/>
      <c r="B146" s="42"/>
      <c r="C146" s="44"/>
      <c r="D146" s="62"/>
      <c r="E146" s="71"/>
      <c r="F146" s="71"/>
      <c r="G146" s="74"/>
      <c r="H146" s="103"/>
      <c r="I146" s="1">
        <v>52</v>
      </c>
      <c r="J146" s="1">
        <v>52</v>
      </c>
      <c r="K146" s="195">
        <f>J146/I146</f>
        <v>1</v>
      </c>
      <c r="L146" s="103"/>
    </row>
    <row r="147" spans="1:12" ht="63" customHeight="1" x14ac:dyDescent="0.25">
      <c r="A147" s="53" t="s">
        <v>163</v>
      </c>
      <c r="B147" s="42" t="s">
        <v>82</v>
      </c>
      <c r="C147" s="52" t="s">
        <v>112</v>
      </c>
      <c r="D147" s="185" t="s">
        <v>190</v>
      </c>
      <c r="E147" s="185"/>
      <c r="F147" s="185"/>
      <c r="G147" s="185"/>
      <c r="H147" s="185"/>
      <c r="I147" s="50" t="s">
        <v>146</v>
      </c>
      <c r="J147" s="50"/>
      <c r="K147" s="50"/>
      <c r="L147" s="103" t="s">
        <v>144</v>
      </c>
    </row>
    <row r="148" spans="1:12" ht="30.75" customHeight="1" x14ac:dyDescent="0.25">
      <c r="A148" s="53"/>
      <c r="B148" s="42"/>
      <c r="C148" s="52"/>
      <c r="D148" s="185"/>
      <c r="E148" s="185"/>
      <c r="F148" s="185"/>
      <c r="G148" s="185"/>
      <c r="H148" s="185"/>
      <c r="I148" s="25">
        <v>11150</v>
      </c>
      <c r="J148" s="25">
        <v>18380</v>
      </c>
      <c r="K148" s="165">
        <f>J148/I148</f>
        <v>1.6484304932735425</v>
      </c>
      <c r="L148" s="103"/>
    </row>
    <row r="149" spans="1:12" ht="38.25" customHeight="1" x14ac:dyDescent="0.25">
      <c r="A149" s="47" t="s">
        <v>165</v>
      </c>
      <c r="B149" s="49" t="s">
        <v>164</v>
      </c>
      <c r="C149" s="61" t="s">
        <v>166</v>
      </c>
      <c r="D149" s="185" t="s">
        <v>190</v>
      </c>
      <c r="E149" s="185"/>
      <c r="F149" s="185"/>
      <c r="G149" s="185"/>
      <c r="H149" s="185"/>
      <c r="I149" s="88" t="s">
        <v>252</v>
      </c>
      <c r="J149" s="89"/>
      <c r="K149" s="90"/>
      <c r="L149" s="48" t="s">
        <v>253</v>
      </c>
    </row>
    <row r="150" spans="1:12" ht="26.25" customHeight="1" x14ac:dyDescent="0.25">
      <c r="A150" s="47"/>
      <c r="B150" s="49"/>
      <c r="C150" s="61"/>
      <c r="D150" s="185"/>
      <c r="E150" s="185"/>
      <c r="F150" s="185"/>
      <c r="G150" s="185"/>
      <c r="H150" s="185"/>
      <c r="I150" s="91"/>
      <c r="J150" s="92"/>
      <c r="K150" s="93"/>
      <c r="L150" s="49"/>
    </row>
    <row r="151" spans="1:12" ht="18.75" customHeight="1" x14ac:dyDescent="0.25">
      <c r="A151" s="53" t="s">
        <v>168</v>
      </c>
      <c r="B151" s="42" t="s">
        <v>167</v>
      </c>
      <c r="C151" s="52" t="s">
        <v>108</v>
      </c>
      <c r="D151" s="185" t="s">
        <v>190</v>
      </c>
      <c r="E151" s="185"/>
      <c r="F151" s="185"/>
      <c r="G151" s="185"/>
      <c r="H151" s="185"/>
      <c r="I151" s="94"/>
      <c r="J151" s="95"/>
      <c r="K151" s="96"/>
      <c r="L151" s="49"/>
    </row>
    <row r="152" spans="1:12" ht="46.5" customHeight="1" x14ac:dyDescent="0.25">
      <c r="A152" s="53"/>
      <c r="B152" s="42"/>
      <c r="C152" s="52"/>
      <c r="D152" s="185"/>
      <c r="E152" s="185"/>
      <c r="F152" s="185"/>
      <c r="G152" s="185"/>
      <c r="H152" s="185"/>
      <c r="I152" s="1">
        <v>110</v>
      </c>
      <c r="J152" s="1">
        <v>112.4</v>
      </c>
      <c r="K152" s="165">
        <f>J152/I152</f>
        <v>1.021818181818182</v>
      </c>
      <c r="L152" s="51"/>
    </row>
    <row r="153" spans="1:12" ht="26.25" customHeight="1" x14ac:dyDescent="0.25">
      <c r="A153" s="196" t="s">
        <v>74</v>
      </c>
      <c r="B153" s="197"/>
      <c r="C153" s="197"/>
      <c r="D153" s="197"/>
      <c r="E153" s="197"/>
      <c r="F153" s="197"/>
      <c r="G153" s="197"/>
      <c r="H153" s="197"/>
      <c r="I153" s="197"/>
      <c r="J153" s="197"/>
      <c r="K153" s="197"/>
      <c r="L153" s="198"/>
    </row>
    <row r="154" spans="1:12" ht="28.5" customHeight="1" x14ac:dyDescent="0.25">
      <c r="A154" s="78" t="s">
        <v>75</v>
      </c>
      <c r="B154" s="78"/>
      <c r="C154" s="78"/>
      <c r="D154" s="78"/>
      <c r="E154" s="78"/>
      <c r="F154" s="78"/>
      <c r="G154" s="78"/>
      <c r="H154" s="78"/>
      <c r="I154" s="78"/>
      <c r="J154" s="78"/>
      <c r="K154" s="78"/>
      <c r="L154" s="78"/>
    </row>
    <row r="155" spans="1:12" ht="86.25" customHeight="1" x14ac:dyDescent="0.25">
      <c r="A155" s="46" t="s">
        <v>76</v>
      </c>
      <c r="B155" s="42" t="s">
        <v>169</v>
      </c>
      <c r="C155" s="77" t="s">
        <v>15</v>
      </c>
      <c r="D155" s="17" t="s">
        <v>6</v>
      </c>
      <c r="E155" s="39">
        <f>E156</f>
        <v>2039.1</v>
      </c>
      <c r="F155" s="39">
        <f>F156</f>
        <v>2039.1</v>
      </c>
      <c r="G155" s="192">
        <f>F155/E155</f>
        <v>1</v>
      </c>
      <c r="H155" s="54" t="s">
        <v>276</v>
      </c>
      <c r="I155" s="57" t="s">
        <v>170</v>
      </c>
      <c r="J155" s="82"/>
      <c r="K155" s="83"/>
      <c r="L155" s="54" t="s">
        <v>300</v>
      </c>
    </row>
    <row r="156" spans="1:12" ht="52.5" customHeight="1" x14ac:dyDescent="0.25">
      <c r="A156" s="47"/>
      <c r="B156" s="42"/>
      <c r="C156" s="45"/>
      <c r="D156" s="208" t="s">
        <v>8</v>
      </c>
      <c r="E156" s="37">
        <v>2039.1</v>
      </c>
      <c r="F156" s="37">
        <v>2039.1</v>
      </c>
      <c r="G156" s="33">
        <f>F156/E156</f>
        <v>1</v>
      </c>
      <c r="H156" s="55"/>
      <c r="I156" s="26">
        <v>15</v>
      </c>
      <c r="J156" s="26">
        <v>17</v>
      </c>
      <c r="K156" s="165">
        <f>J156/I156</f>
        <v>1.1333333333333333</v>
      </c>
      <c r="L156" s="55"/>
    </row>
    <row r="157" spans="1:12" ht="24.75" customHeight="1" x14ac:dyDescent="0.25">
      <c r="A157" s="78" t="s">
        <v>77</v>
      </c>
      <c r="B157" s="78"/>
      <c r="C157" s="78"/>
      <c r="D157" s="78"/>
      <c r="E157" s="78"/>
      <c r="F157" s="78"/>
      <c r="G157" s="78"/>
      <c r="H157" s="78"/>
      <c r="I157" s="78"/>
      <c r="J157" s="78"/>
      <c r="K157" s="78"/>
      <c r="L157" s="78"/>
    </row>
    <row r="158" spans="1:12" ht="44.25" customHeight="1" x14ac:dyDescent="0.25">
      <c r="A158" s="46" t="s">
        <v>202</v>
      </c>
      <c r="B158" s="60" t="s">
        <v>203</v>
      </c>
      <c r="C158" s="45" t="s">
        <v>64</v>
      </c>
      <c r="D158" s="97" t="s">
        <v>6</v>
      </c>
      <c r="E158" s="100">
        <f>E161</f>
        <v>13748.2</v>
      </c>
      <c r="F158" s="100">
        <f>F161</f>
        <v>13610.3</v>
      </c>
      <c r="G158" s="187">
        <f>F158/E158</f>
        <v>0.98996959601984247</v>
      </c>
      <c r="H158" s="60" t="s">
        <v>200</v>
      </c>
      <c r="I158" s="88" t="s">
        <v>171</v>
      </c>
      <c r="J158" s="89"/>
      <c r="K158" s="90"/>
      <c r="L158" s="144" t="s">
        <v>304</v>
      </c>
    </row>
    <row r="159" spans="1:12" ht="21.75" customHeight="1" x14ac:dyDescent="0.25">
      <c r="A159" s="47"/>
      <c r="B159" s="61"/>
      <c r="C159" s="45"/>
      <c r="D159" s="98"/>
      <c r="E159" s="101"/>
      <c r="F159" s="101"/>
      <c r="G159" s="188"/>
      <c r="H159" s="61"/>
      <c r="I159" s="91"/>
      <c r="J159" s="92"/>
      <c r="K159" s="93"/>
      <c r="L159" s="145"/>
    </row>
    <row r="160" spans="1:12" ht="4.5" customHeight="1" x14ac:dyDescent="0.25">
      <c r="A160" s="47"/>
      <c r="B160" s="61"/>
      <c r="C160" s="45"/>
      <c r="D160" s="99"/>
      <c r="E160" s="102"/>
      <c r="F160" s="102"/>
      <c r="G160" s="189"/>
      <c r="H160" s="61"/>
      <c r="I160" s="91"/>
      <c r="J160" s="92"/>
      <c r="K160" s="93"/>
      <c r="L160" s="145"/>
    </row>
    <row r="161" spans="1:15" ht="33" customHeight="1" x14ac:dyDescent="0.25">
      <c r="A161" s="47"/>
      <c r="B161" s="61"/>
      <c r="C161" s="77" t="s">
        <v>15</v>
      </c>
      <c r="D161" s="122" t="s">
        <v>8</v>
      </c>
      <c r="E161" s="125">
        <v>13748.2</v>
      </c>
      <c r="F161" s="125">
        <v>13610.3</v>
      </c>
      <c r="G161" s="128">
        <f>F161/E161</f>
        <v>0.98996959601984247</v>
      </c>
      <c r="H161" s="61"/>
      <c r="I161" s="94"/>
      <c r="J161" s="95"/>
      <c r="K161" s="96"/>
      <c r="L161" s="145"/>
    </row>
    <row r="162" spans="1:15" ht="20.25" customHeight="1" x14ac:dyDescent="0.25">
      <c r="A162" s="47"/>
      <c r="B162" s="61"/>
      <c r="C162" s="45"/>
      <c r="D162" s="123"/>
      <c r="E162" s="126"/>
      <c r="F162" s="126"/>
      <c r="G162" s="129"/>
      <c r="H162" s="61"/>
      <c r="I162" s="115">
        <v>1</v>
      </c>
      <c r="J162" s="115">
        <v>1</v>
      </c>
      <c r="K162" s="187">
        <f>J162/I162</f>
        <v>1</v>
      </c>
      <c r="L162" s="145"/>
    </row>
    <row r="163" spans="1:15" ht="8.25" customHeight="1" x14ac:dyDescent="0.25">
      <c r="A163" s="84"/>
      <c r="B163" s="62"/>
      <c r="C163" s="45"/>
      <c r="D163" s="124"/>
      <c r="E163" s="127"/>
      <c r="F163" s="127"/>
      <c r="G163" s="130"/>
      <c r="H163" s="62"/>
      <c r="I163" s="115"/>
      <c r="J163" s="115"/>
      <c r="K163" s="189"/>
      <c r="L163" s="154"/>
    </row>
    <row r="164" spans="1:15" ht="28.5" customHeight="1" x14ac:dyDescent="0.25">
      <c r="A164" s="78" t="s">
        <v>78</v>
      </c>
      <c r="B164" s="78"/>
      <c r="C164" s="78"/>
      <c r="D164" s="78"/>
      <c r="E164" s="78"/>
      <c r="F164" s="78"/>
      <c r="G164" s="78"/>
      <c r="H164" s="78"/>
      <c r="I164" s="78"/>
      <c r="J164" s="78"/>
      <c r="K164" s="78"/>
      <c r="L164" s="78"/>
    </row>
    <row r="165" spans="1:15" ht="40.5" customHeight="1" x14ac:dyDescent="0.25">
      <c r="A165" s="46" t="s">
        <v>79</v>
      </c>
      <c r="B165" s="48" t="s">
        <v>80</v>
      </c>
      <c r="C165" s="77" t="s">
        <v>15</v>
      </c>
      <c r="D165" s="34" t="s">
        <v>6</v>
      </c>
      <c r="E165" s="35">
        <f>E166+E167+E168</f>
        <v>364249.4</v>
      </c>
      <c r="F165" s="35">
        <f>F166+F167+F168</f>
        <v>356693.30000000005</v>
      </c>
      <c r="G165" s="5">
        <f>F165/E165</f>
        <v>0.97925569678357749</v>
      </c>
      <c r="H165" s="152" t="s">
        <v>262</v>
      </c>
      <c r="I165" s="50" t="s">
        <v>172</v>
      </c>
      <c r="J165" s="50"/>
      <c r="K165" s="57"/>
      <c r="L165" s="54" t="s">
        <v>301</v>
      </c>
      <c r="O165" s="209"/>
    </row>
    <row r="166" spans="1:15" ht="40.5" customHeight="1" x14ac:dyDescent="0.25">
      <c r="A166" s="47"/>
      <c r="B166" s="49"/>
      <c r="C166" s="45"/>
      <c r="D166" s="6" t="s">
        <v>7</v>
      </c>
      <c r="E166" s="7">
        <v>201852.79999999999</v>
      </c>
      <c r="F166" s="7">
        <v>201647.7</v>
      </c>
      <c r="G166" s="31">
        <f t="shared" ref="G166:G168" si="1">F166/E166</f>
        <v>0.99898391302969303</v>
      </c>
      <c r="H166" s="153"/>
      <c r="I166" s="134">
        <v>15.6</v>
      </c>
      <c r="J166" s="134">
        <v>17.600000000000001</v>
      </c>
      <c r="K166" s="187">
        <f>J166/I166</f>
        <v>1.1282051282051284</v>
      </c>
      <c r="L166" s="55"/>
      <c r="O166" s="209"/>
    </row>
    <row r="167" spans="1:15" ht="35.25" customHeight="1" x14ac:dyDescent="0.25">
      <c r="A167" s="47"/>
      <c r="B167" s="49"/>
      <c r="C167" s="45"/>
      <c r="D167" s="20" t="s">
        <v>8</v>
      </c>
      <c r="E167" s="7">
        <v>31272</v>
      </c>
      <c r="F167" s="7">
        <v>25621.599999999999</v>
      </c>
      <c r="G167" s="31">
        <f t="shared" si="1"/>
        <v>0.81931440266052691</v>
      </c>
      <c r="H167" s="153"/>
      <c r="I167" s="135"/>
      <c r="J167" s="135"/>
      <c r="K167" s="188"/>
      <c r="L167" s="55"/>
      <c r="O167" s="209"/>
    </row>
    <row r="168" spans="1:15" ht="37.5" customHeight="1" x14ac:dyDescent="0.25">
      <c r="A168" s="47"/>
      <c r="B168" s="49"/>
      <c r="C168" s="45"/>
      <c r="D168" s="20" t="s">
        <v>9</v>
      </c>
      <c r="E168" s="7">
        <v>131124.6</v>
      </c>
      <c r="F168" s="7">
        <v>129424</v>
      </c>
      <c r="G168" s="31">
        <f t="shared" si="1"/>
        <v>0.98703065633755982</v>
      </c>
      <c r="H168" s="153"/>
      <c r="I168" s="136"/>
      <c r="J168" s="136"/>
      <c r="K168" s="189"/>
      <c r="L168" s="55"/>
    </row>
    <row r="169" spans="1:15" ht="20.25" customHeight="1" x14ac:dyDescent="0.25">
      <c r="A169" s="46" t="s">
        <v>81</v>
      </c>
      <c r="B169" s="48" t="s">
        <v>173</v>
      </c>
      <c r="C169" s="77" t="s">
        <v>18</v>
      </c>
      <c r="D169" s="112" t="s">
        <v>269</v>
      </c>
      <c r="E169" s="113"/>
      <c r="F169" s="113"/>
      <c r="G169" s="113"/>
      <c r="H169" s="114"/>
      <c r="I169" s="104" t="s">
        <v>174</v>
      </c>
      <c r="J169" s="105"/>
      <c r="K169" s="106"/>
      <c r="L169" s="54" t="s">
        <v>251</v>
      </c>
    </row>
    <row r="170" spans="1:15" ht="57" customHeight="1" x14ac:dyDescent="0.25">
      <c r="A170" s="47"/>
      <c r="B170" s="49"/>
      <c r="C170" s="45"/>
      <c r="D170" s="34" t="s">
        <v>6</v>
      </c>
      <c r="E170" s="35">
        <f>E171+E172+E173</f>
        <v>24885.739999999998</v>
      </c>
      <c r="F170" s="35">
        <f>F171+F172+F173</f>
        <v>24885.739999999998</v>
      </c>
      <c r="G170" s="5">
        <f>F170/E170</f>
        <v>1</v>
      </c>
      <c r="H170" s="85" t="s">
        <v>270</v>
      </c>
      <c r="I170" s="107"/>
      <c r="J170" s="108"/>
      <c r="K170" s="109"/>
      <c r="L170" s="55"/>
    </row>
    <row r="171" spans="1:15" ht="41.25" customHeight="1" x14ac:dyDescent="0.25">
      <c r="A171" s="47"/>
      <c r="B171" s="49"/>
      <c r="C171" s="45"/>
      <c r="D171" s="6" t="s">
        <v>10</v>
      </c>
      <c r="E171" s="7">
        <v>5217.2</v>
      </c>
      <c r="F171" s="7">
        <v>5217.2</v>
      </c>
      <c r="G171" s="31">
        <f>IFERROR(F171/E171,)</f>
        <v>1</v>
      </c>
      <c r="H171" s="86"/>
      <c r="I171" s="77">
        <v>1</v>
      </c>
      <c r="J171" s="134">
        <v>1</v>
      </c>
      <c r="K171" s="187">
        <f>J171/I171</f>
        <v>1</v>
      </c>
      <c r="L171" s="55"/>
    </row>
    <row r="172" spans="1:15" ht="42.75" customHeight="1" x14ac:dyDescent="0.25">
      <c r="A172" s="47"/>
      <c r="B172" s="49"/>
      <c r="C172" s="45"/>
      <c r="D172" s="6" t="s">
        <v>7</v>
      </c>
      <c r="E172" s="7">
        <v>8160.24</v>
      </c>
      <c r="F172" s="7">
        <v>8160.24</v>
      </c>
      <c r="G172" s="36">
        <f t="shared" ref="G172:G173" si="2">F172/E172</f>
        <v>1</v>
      </c>
      <c r="H172" s="86"/>
      <c r="I172" s="45"/>
      <c r="J172" s="135"/>
      <c r="K172" s="188"/>
      <c r="L172" s="55"/>
    </row>
    <row r="173" spans="1:15" ht="37.5" customHeight="1" x14ac:dyDescent="0.25">
      <c r="A173" s="47"/>
      <c r="B173" s="49"/>
      <c r="C173" s="45"/>
      <c r="D173" s="20" t="s">
        <v>8</v>
      </c>
      <c r="E173" s="23">
        <v>11508.3</v>
      </c>
      <c r="F173" s="23">
        <v>11508.3</v>
      </c>
      <c r="G173" s="36">
        <f t="shared" si="2"/>
        <v>1</v>
      </c>
      <c r="H173" s="87"/>
      <c r="I173" s="45"/>
      <c r="J173" s="135"/>
      <c r="K173" s="188"/>
      <c r="L173" s="55"/>
    </row>
    <row r="174" spans="1:15" ht="3.75" customHeight="1" x14ac:dyDescent="0.25">
      <c r="A174" s="47"/>
      <c r="B174" s="49"/>
      <c r="C174" s="45"/>
      <c r="D174" s="116" t="s">
        <v>111</v>
      </c>
      <c r="E174" s="117"/>
      <c r="F174" s="117"/>
      <c r="G174" s="117"/>
      <c r="H174" s="118"/>
      <c r="I174" s="45"/>
      <c r="J174" s="135"/>
      <c r="K174" s="188"/>
      <c r="L174" s="55"/>
    </row>
    <row r="175" spans="1:15" ht="18.75" customHeight="1" x14ac:dyDescent="0.25">
      <c r="A175" s="47"/>
      <c r="B175" s="49"/>
      <c r="C175" s="45"/>
      <c r="D175" s="119"/>
      <c r="E175" s="120"/>
      <c r="F175" s="120"/>
      <c r="G175" s="120"/>
      <c r="H175" s="121"/>
      <c r="I175" s="45"/>
      <c r="J175" s="135"/>
      <c r="K175" s="188"/>
      <c r="L175" s="55"/>
    </row>
    <row r="176" spans="1:15" ht="70.5" customHeight="1" x14ac:dyDescent="0.25">
      <c r="A176" s="47"/>
      <c r="B176" s="49"/>
      <c r="C176" s="45"/>
      <c r="D176" s="34" t="s">
        <v>6</v>
      </c>
      <c r="E176" s="35">
        <f>E177+E178+E179</f>
        <v>46320.4</v>
      </c>
      <c r="F176" s="35">
        <f>F177+F178+F179</f>
        <v>46315.1</v>
      </c>
      <c r="G176" s="5">
        <f>F176/E176</f>
        <v>0.99988557957185165</v>
      </c>
      <c r="H176" s="85" t="s">
        <v>271</v>
      </c>
      <c r="I176" s="45"/>
      <c r="J176" s="135"/>
      <c r="K176" s="188"/>
      <c r="L176" s="55"/>
    </row>
    <row r="177" spans="1:12" ht="52.5" customHeight="1" x14ac:dyDescent="0.25">
      <c r="A177" s="47"/>
      <c r="B177" s="49"/>
      <c r="C177" s="45"/>
      <c r="D177" s="6" t="s">
        <v>7</v>
      </c>
      <c r="E177" s="7">
        <f>738.1+3069.4</f>
        <v>3807.5</v>
      </c>
      <c r="F177" s="7">
        <f>734.5+3069.4</f>
        <v>3803.9</v>
      </c>
      <c r="G177" s="31">
        <f>F177/E177</f>
        <v>0.99905449770190413</v>
      </c>
      <c r="H177" s="86"/>
      <c r="I177" s="45"/>
      <c r="J177" s="135"/>
      <c r="K177" s="188"/>
      <c r="L177" s="55"/>
    </row>
    <row r="178" spans="1:12" ht="58.5" customHeight="1" x14ac:dyDescent="0.25">
      <c r="A178" s="47"/>
      <c r="B178" s="49"/>
      <c r="C178" s="45"/>
      <c r="D178" s="6" t="s">
        <v>8</v>
      </c>
      <c r="E178" s="7">
        <f>194.3</f>
        <v>194.3</v>
      </c>
      <c r="F178" s="7">
        <f>193.3</f>
        <v>193.3</v>
      </c>
      <c r="G178" s="31">
        <f>F178/E178</f>
        <v>0.99485331960885226</v>
      </c>
      <c r="H178" s="86"/>
      <c r="I178" s="45"/>
      <c r="J178" s="135"/>
      <c r="K178" s="188"/>
      <c r="L178" s="55"/>
    </row>
    <row r="179" spans="1:12" ht="54" customHeight="1" x14ac:dyDescent="0.25">
      <c r="A179" s="84"/>
      <c r="B179" s="51"/>
      <c r="C179" s="111"/>
      <c r="D179" s="6" t="s">
        <v>9</v>
      </c>
      <c r="E179" s="7">
        <f>123.6+42195</f>
        <v>42318.6</v>
      </c>
      <c r="F179" s="7">
        <f>122.9+42195</f>
        <v>42317.9</v>
      </c>
      <c r="G179" s="31">
        <f>F179/E179</f>
        <v>0.99998345881007411</v>
      </c>
      <c r="H179" s="87"/>
      <c r="I179" s="111"/>
      <c r="J179" s="136"/>
      <c r="K179" s="189"/>
      <c r="L179" s="56"/>
    </row>
    <row r="180" spans="1:12" ht="61.5" customHeight="1" x14ac:dyDescent="0.25">
      <c r="A180" s="46" t="s">
        <v>175</v>
      </c>
      <c r="B180" s="48" t="s">
        <v>177</v>
      </c>
      <c r="C180" s="60" t="s">
        <v>108</v>
      </c>
      <c r="D180" s="176" t="s">
        <v>302</v>
      </c>
      <c r="E180" s="177"/>
      <c r="F180" s="177"/>
      <c r="G180" s="177"/>
      <c r="H180" s="178"/>
      <c r="I180" s="50" t="s">
        <v>176</v>
      </c>
      <c r="J180" s="50"/>
      <c r="K180" s="57"/>
      <c r="L180" s="54" t="s">
        <v>301</v>
      </c>
    </row>
    <row r="181" spans="1:12" ht="23.25" customHeight="1" x14ac:dyDescent="0.25">
      <c r="A181" s="47"/>
      <c r="B181" s="49"/>
      <c r="C181" s="61"/>
      <c r="D181" s="182"/>
      <c r="E181" s="183"/>
      <c r="F181" s="183"/>
      <c r="G181" s="183"/>
      <c r="H181" s="184"/>
      <c r="I181" s="32">
        <v>15.6</v>
      </c>
      <c r="J181" s="32">
        <v>17.600000000000001</v>
      </c>
      <c r="K181" s="186">
        <f>J181/I181</f>
        <v>1.1282051282051284</v>
      </c>
      <c r="L181" s="55"/>
    </row>
    <row r="182" spans="1:12" ht="21" customHeight="1" x14ac:dyDescent="0.25">
      <c r="A182" s="78" t="s">
        <v>83</v>
      </c>
      <c r="B182" s="78"/>
      <c r="C182" s="78"/>
      <c r="D182" s="78"/>
      <c r="E182" s="78"/>
      <c r="F182" s="78"/>
      <c r="G182" s="78"/>
      <c r="H182" s="78"/>
      <c r="I182" s="78"/>
      <c r="J182" s="78"/>
      <c r="K182" s="78"/>
      <c r="L182" s="78"/>
    </row>
    <row r="183" spans="1:12" ht="18.75" customHeight="1" x14ac:dyDescent="0.25">
      <c r="A183" s="78" t="s">
        <v>84</v>
      </c>
      <c r="B183" s="78"/>
      <c r="C183" s="78"/>
      <c r="D183" s="78"/>
      <c r="E183" s="78"/>
      <c r="F183" s="78"/>
      <c r="G183" s="78"/>
      <c r="H183" s="78"/>
      <c r="I183" s="78"/>
      <c r="J183" s="78"/>
      <c r="K183" s="78"/>
      <c r="L183" s="78"/>
    </row>
    <row r="184" spans="1:12" ht="129" customHeight="1" x14ac:dyDescent="0.25">
      <c r="A184" s="47" t="s">
        <v>85</v>
      </c>
      <c r="B184" s="49" t="s">
        <v>178</v>
      </c>
      <c r="C184" s="45" t="s">
        <v>15</v>
      </c>
      <c r="D184" s="176" t="s">
        <v>105</v>
      </c>
      <c r="E184" s="177"/>
      <c r="F184" s="177"/>
      <c r="G184" s="178"/>
      <c r="H184" s="54" t="s">
        <v>254</v>
      </c>
      <c r="I184" s="57" t="s">
        <v>179</v>
      </c>
      <c r="J184" s="82"/>
      <c r="K184" s="83"/>
      <c r="L184" s="54" t="s">
        <v>255</v>
      </c>
    </row>
    <row r="185" spans="1:12" ht="142.5" customHeight="1" x14ac:dyDescent="0.25">
      <c r="A185" s="47"/>
      <c r="B185" s="49"/>
      <c r="C185" s="45"/>
      <c r="D185" s="179"/>
      <c r="E185" s="180"/>
      <c r="F185" s="180"/>
      <c r="G185" s="181"/>
      <c r="H185" s="55"/>
      <c r="I185" s="32">
        <v>43</v>
      </c>
      <c r="J185" s="32">
        <v>48</v>
      </c>
      <c r="K185" s="186">
        <f>J185/I185</f>
        <v>1.1162790697674418</v>
      </c>
      <c r="L185" s="55"/>
    </row>
    <row r="186" spans="1:12" ht="16.5" customHeight="1" x14ac:dyDescent="0.25">
      <c r="A186" s="78" t="s">
        <v>86</v>
      </c>
      <c r="B186" s="78"/>
      <c r="C186" s="78"/>
      <c r="D186" s="78"/>
      <c r="E186" s="78"/>
      <c r="F186" s="78"/>
      <c r="G186" s="78"/>
      <c r="H186" s="78"/>
      <c r="I186" s="78"/>
      <c r="J186" s="78"/>
      <c r="K186" s="78"/>
      <c r="L186" s="78"/>
    </row>
    <row r="187" spans="1:12" ht="16.5" customHeight="1" x14ac:dyDescent="0.25">
      <c r="A187" s="78" t="s">
        <v>87</v>
      </c>
      <c r="B187" s="78"/>
      <c r="C187" s="78"/>
      <c r="D187" s="78"/>
      <c r="E187" s="78"/>
      <c r="F187" s="78"/>
      <c r="G187" s="78"/>
      <c r="H187" s="78"/>
      <c r="I187" s="78"/>
      <c r="J187" s="78"/>
      <c r="K187" s="78"/>
      <c r="L187" s="78"/>
    </row>
    <row r="188" spans="1:12" ht="25.5" customHeight="1" x14ac:dyDescent="0.25">
      <c r="A188" s="84" t="s">
        <v>88</v>
      </c>
      <c r="B188" s="62" t="s">
        <v>89</v>
      </c>
      <c r="C188" s="111" t="s">
        <v>18</v>
      </c>
      <c r="D188" s="176" t="s">
        <v>114</v>
      </c>
      <c r="E188" s="177"/>
      <c r="F188" s="177"/>
      <c r="G188" s="177"/>
      <c r="H188" s="178"/>
      <c r="I188" s="146" t="s">
        <v>249</v>
      </c>
      <c r="J188" s="147"/>
      <c r="K188" s="148"/>
      <c r="L188" s="48" t="s">
        <v>291</v>
      </c>
    </row>
    <row r="189" spans="1:12" ht="3" customHeight="1" x14ac:dyDescent="0.25">
      <c r="A189" s="53"/>
      <c r="B189" s="52"/>
      <c r="C189" s="44"/>
      <c r="D189" s="179"/>
      <c r="E189" s="180"/>
      <c r="F189" s="180"/>
      <c r="G189" s="180"/>
      <c r="H189" s="181"/>
      <c r="I189" s="107"/>
      <c r="J189" s="108"/>
      <c r="K189" s="109"/>
      <c r="L189" s="49"/>
    </row>
    <row r="190" spans="1:12" ht="28.5" customHeight="1" x14ac:dyDescent="0.25">
      <c r="A190" s="53"/>
      <c r="B190" s="52"/>
      <c r="C190" s="44"/>
      <c r="D190" s="179"/>
      <c r="E190" s="180"/>
      <c r="F190" s="180"/>
      <c r="G190" s="180"/>
      <c r="H190" s="181"/>
      <c r="I190" s="32">
        <v>1</v>
      </c>
      <c r="J190" s="32">
        <v>1</v>
      </c>
      <c r="K190" s="165">
        <f>J190/I190</f>
        <v>1</v>
      </c>
      <c r="L190" s="49"/>
    </row>
    <row r="191" spans="1:12" ht="38.25" customHeight="1" x14ac:dyDescent="0.25">
      <c r="A191" s="53"/>
      <c r="B191" s="52"/>
      <c r="C191" s="44"/>
      <c r="D191" s="179"/>
      <c r="E191" s="180"/>
      <c r="F191" s="180"/>
      <c r="G191" s="180"/>
      <c r="H191" s="181"/>
      <c r="I191" s="50" t="s">
        <v>180</v>
      </c>
      <c r="J191" s="50"/>
      <c r="K191" s="50"/>
      <c r="L191" s="49"/>
    </row>
    <row r="192" spans="1:12" ht="33" customHeight="1" x14ac:dyDescent="0.25">
      <c r="A192" s="53"/>
      <c r="B192" s="52"/>
      <c r="C192" s="44"/>
      <c r="D192" s="179"/>
      <c r="E192" s="180"/>
      <c r="F192" s="180"/>
      <c r="G192" s="180"/>
      <c r="H192" s="181"/>
      <c r="I192" s="32">
        <v>205</v>
      </c>
      <c r="J192" s="32">
        <v>205</v>
      </c>
      <c r="K192" s="165">
        <f>J192/I192</f>
        <v>1</v>
      </c>
      <c r="L192" s="49"/>
    </row>
    <row r="193" spans="1:12" ht="46.5" customHeight="1" x14ac:dyDescent="0.25">
      <c r="A193" s="53"/>
      <c r="B193" s="52"/>
      <c r="C193" s="44"/>
      <c r="D193" s="179"/>
      <c r="E193" s="180"/>
      <c r="F193" s="180"/>
      <c r="G193" s="180"/>
      <c r="H193" s="181"/>
      <c r="I193" s="50" t="s">
        <v>250</v>
      </c>
      <c r="J193" s="50"/>
      <c r="K193" s="50"/>
      <c r="L193" s="49"/>
    </row>
    <row r="194" spans="1:12" ht="32.25" customHeight="1" x14ac:dyDescent="0.25">
      <c r="A194" s="46"/>
      <c r="B194" s="60"/>
      <c r="C194" s="77"/>
      <c r="D194" s="182"/>
      <c r="E194" s="183"/>
      <c r="F194" s="183"/>
      <c r="G194" s="183"/>
      <c r="H194" s="184"/>
      <c r="I194" s="27">
        <v>24</v>
      </c>
      <c r="J194" s="27">
        <v>32</v>
      </c>
      <c r="K194" s="165">
        <f>J194/I194</f>
        <v>1.3333333333333333</v>
      </c>
      <c r="L194" s="51"/>
    </row>
    <row r="195" spans="1:12" ht="16.5" customHeight="1" x14ac:dyDescent="0.25">
      <c r="A195" s="78" t="s">
        <v>90</v>
      </c>
      <c r="B195" s="78"/>
      <c r="C195" s="78"/>
      <c r="D195" s="78"/>
      <c r="E195" s="78"/>
      <c r="F195" s="78"/>
      <c r="G195" s="78"/>
      <c r="H195" s="78"/>
      <c r="I195" s="78"/>
      <c r="J195" s="78"/>
      <c r="K195" s="78"/>
      <c r="L195" s="78"/>
    </row>
    <row r="196" spans="1:12" ht="68.25" customHeight="1" x14ac:dyDescent="0.25">
      <c r="A196" s="46" t="s">
        <v>91</v>
      </c>
      <c r="B196" s="60" t="s">
        <v>92</v>
      </c>
      <c r="C196" s="77" t="s">
        <v>15</v>
      </c>
      <c r="D196" s="34" t="s">
        <v>6</v>
      </c>
      <c r="E196" s="35">
        <f>E197+E198</f>
        <v>2669.38</v>
      </c>
      <c r="F196" s="35">
        <f>F197+F198</f>
        <v>2669.38</v>
      </c>
      <c r="G196" s="163">
        <f>F196/E196</f>
        <v>1</v>
      </c>
      <c r="H196" s="48" t="s">
        <v>110</v>
      </c>
      <c r="I196" s="50" t="s">
        <v>181</v>
      </c>
      <c r="J196" s="50"/>
      <c r="K196" s="50"/>
      <c r="L196" s="79" t="s">
        <v>281</v>
      </c>
    </row>
    <row r="197" spans="1:12" ht="44.25" customHeight="1" x14ac:dyDescent="0.25">
      <c r="A197" s="47"/>
      <c r="B197" s="61"/>
      <c r="C197" s="45"/>
      <c r="D197" s="6" t="s">
        <v>7</v>
      </c>
      <c r="E197" s="7">
        <v>822.39</v>
      </c>
      <c r="F197" s="7">
        <v>822.39</v>
      </c>
      <c r="G197" s="8">
        <f>F197/E197</f>
        <v>1</v>
      </c>
      <c r="H197" s="49"/>
      <c r="I197" s="78">
        <v>22</v>
      </c>
      <c r="J197" s="78">
        <v>33</v>
      </c>
      <c r="K197" s="166">
        <f>J197/I197</f>
        <v>1.5</v>
      </c>
      <c r="L197" s="80"/>
    </row>
    <row r="198" spans="1:12" ht="3.75" customHeight="1" x14ac:dyDescent="0.25">
      <c r="A198" s="47"/>
      <c r="B198" s="61"/>
      <c r="C198" s="45"/>
      <c r="D198" s="48" t="s">
        <v>8</v>
      </c>
      <c r="E198" s="69">
        <v>1846.99</v>
      </c>
      <c r="F198" s="69">
        <v>1846.99</v>
      </c>
      <c r="G198" s="72">
        <f>F198/E198</f>
        <v>1</v>
      </c>
      <c r="H198" s="49"/>
      <c r="I198" s="78"/>
      <c r="J198" s="78"/>
      <c r="K198" s="166"/>
      <c r="L198" s="80"/>
    </row>
    <row r="199" spans="1:12" ht="48" customHeight="1" x14ac:dyDescent="0.25">
      <c r="A199" s="47"/>
      <c r="B199" s="61"/>
      <c r="C199" s="45"/>
      <c r="D199" s="49"/>
      <c r="E199" s="70"/>
      <c r="F199" s="70"/>
      <c r="G199" s="73"/>
      <c r="H199" s="49"/>
      <c r="I199" s="50" t="s">
        <v>182</v>
      </c>
      <c r="J199" s="50"/>
      <c r="K199" s="50"/>
      <c r="L199" s="80"/>
    </row>
    <row r="200" spans="1:12" ht="27" customHeight="1" x14ac:dyDescent="0.25">
      <c r="A200" s="84"/>
      <c r="B200" s="62"/>
      <c r="C200" s="111"/>
      <c r="D200" s="51"/>
      <c r="E200" s="71"/>
      <c r="F200" s="71"/>
      <c r="G200" s="74"/>
      <c r="H200" s="51"/>
      <c r="I200" s="26">
        <v>14</v>
      </c>
      <c r="J200" s="26">
        <v>14</v>
      </c>
      <c r="K200" s="165">
        <f>J200/I200</f>
        <v>1</v>
      </c>
      <c r="L200" s="81"/>
    </row>
    <row r="201" spans="1:12" ht="19.5" customHeight="1" x14ac:dyDescent="0.25">
      <c r="A201" s="78" t="s">
        <v>93</v>
      </c>
      <c r="B201" s="78"/>
      <c r="C201" s="78"/>
      <c r="D201" s="78"/>
      <c r="E201" s="78"/>
      <c r="F201" s="78"/>
      <c r="G201" s="78"/>
      <c r="H201" s="78"/>
      <c r="I201" s="78"/>
      <c r="J201" s="78"/>
      <c r="K201" s="78"/>
      <c r="L201" s="78"/>
    </row>
    <row r="202" spans="1:12" ht="71.25" customHeight="1" x14ac:dyDescent="0.25">
      <c r="A202" s="53" t="s">
        <v>94</v>
      </c>
      <c r="B202" s="42" t="s">
        <v>95</v>
      </c>
      <c r="C202" s="44" t="s">
        <v>15</v>
      </c>
      <c r="D202" s="185" t="s">
        <v>114</v>
      </c>
      <c r="E202" s="185"/>
      <c r="F202" s="185"/>
      <c r="G202" s="185"/>
      <c r="H202" s="103" t="s">
        <v>188</v>
      </c>
      <c r="I202" s="50" t="s">
        <v>183</v>
      </c>
      <c r="J202" s="50"/>
      <c r="K202" s="50"/>
      <c r="L202" s="103" t="s">
        <v>247</v>
      </c>
    </row>
    <row r="203" spans="1:12" ht="29.25" customHeight="1" x14ac:dyDescent="0.25">
      <c r="A203" s="53"/>
      <c r="B203" s="42"/>
      <c r="C203" s="44"/>
      <c r="D203" s="185"/>
      <c r="E203" s="185"/>
      <c r="F203" s="185"/>
      <c r="G203" s="185"/>
      <c r="H203" s="103"/>
      <c r="I203" s="25">
        <v>10826</v>
      </c>
      <c r="J203" s="25">
        <v>12475</v>
      </c>
      <c r="K203" s="192">
        <f>J203/I203</f>
        <v>1.1523184925180121</v>
      </c>
      <c r="L203" s="103"/>
    </row>
    <row r="204" spans="1:12" ht="81" customHeight="1" x14ac:dyDescent="0.25">
      <c r="A204" s="53"/>
      <c r="B204" s="42"/>
      <c r="C204" s="44"/>
      <c r="D204" s="185"/>
      <c r="E204" s="185"/>
      <c r="F204" s="185"/>
      <c r="G204" s="185"/>
      <c r="H204" s="103"/>
      <c r="I204" s="50" t="s">
        <v>184</v>
      </c>
      <c r="J204" s="50"/>
      <c r="K204" s="50"/>
      <c r="L204" s="103" t="s">
        <v>248</v>
      </c>
    </row>
    <row r="205" spans="1:12" ht="72" customHeight="1" x14ac:dyDescent="0.25">
      <c r="A205" s="53"/>
      <c r="B205" s="42"/>
      <c r="C205" s="44"/>
      <c r="D205" s="185"/>
      <c r="E205" s="185"/>
      <c r="F205" s="185"/>
      <c r="G205" s="185"/>
      <c r="H205" s="103"/>
      <c r="I205" s="26">
        <v>20</v>
      </c>
      <c r="J205" s="26">
        <v>22.7</v>
      </c>
      <c r="K205" s="192">
        <f>J205/I205</f>
        <v>1.135</v>
      </c>
      <c r="L205" s="103"/>
    </row>
    <row r="206" spans="1:12" ht="23.25" customHeight="1" x14ac:dyDescent="0.25">
      <c r="A206" s="78" t="s">
        <v>96</v>
      </c>
      <c r="B206" s="78"/>
      <c r="C206" s="78"/>
      <c r="D206" s="78"/>
      <c r="E206" s="78"/>
      <c r="F206" s="78"/>
      <c r="G206" s="78"/>
      <c r="H206" s="78"/>
      <c r="I206" s="78"/>
      <c r="J206" s="78"/>
      <c r="K206" s="78"/>
      <c r="L206" s="78"/>
    </row>
    <row r="207" spans="1:12" ht="23.25" customHeight="1" x14ac:dyDescent="0.25">
      <c r="A207" s="78" t="s">
        <v>97</v>
      </c>
      <c r="B207" s="78"/>
      <c r="C207" s="78"/>
      <c r="D207" s="78"/>
      <c r="E207" s="78"/>
      <c r="F207" s="78"/>
      <c r="G207" s="78"/>
      <c r="H207" s="78"/>
      <c r="I207" s="78"/>
      <c r="J207" s="78"/>
      <c r="K207" s="78"/>
      <c r="L207" s="78"/>
    </row>
    <row r="208" spans="1:12" ht="98.25" customHeight="1" x14ac:dyDescent="0.25">
      <c r="A208" s="53" t="s">
        <v>98</v>
      </c>
      <c r="B208" s="42" t="s">
        <v>185</v>
      </c>
      <c r="C208" s="44" t="s">
        <v>15</v>
      </c>
      <c r="D208" s="185" t="s">
        <v>114</v>
      </c>
      <c r="E208" s="185"/>
      <c r="F208" s="185"/>
      <c r="G208" s="185"/>
      <c r="H208" s="185"/>
      <c r="I208" s="50" t="s">
        <v>186</v>
      </c>
      <c r="J208" s="50"/>
      <c r="K208" s="50"/>
      <c r="L208" s="103" t="s">
        <v>244</v>
      </c>
    </row>
    <row r="209" spans="1:12" ht="38.25" customHeight="1" x14ac:dyDescent="0.25">
      <c r="A209" s="53"/>
      <c r="B209" s="42"/>
      <c r="C209" s="44"/>
      <c r="D209" s="185"/>
      <c r="E209" s="185"/>
      <c r="F209" s="185"/>
      <c r="G209" s="185"/>
      <c r="H209" s="185"/>
      <c r="I209" s="32">
        <v>21.7</v>
      </c>
      <c r="J209" s="32">
        <v>22.5</v>
      </c>
      <c r="K209" s="186">
        <f>J209/I209</f>
        <v>1.0368663594470047</v>
      </c>
      <c r="L209" s="103"/>
    </row>
    <row r="210" spans="1:12" ht="98.25" customHeight="1" x14ac:dyDescent="0.25">
      <c r="A210" s="53"/>
      <c r="B210" s="42"/>
      <c r="C210" s="44"/>
      <c r="D210" s="185"/>
      <c r="E210" s="185"/>
      <c r="F210" s="185"/>
      <c r="G210" s="185"/>
      <c r="H210" s="185"/>
      <c r="I210" s="50" t="s">
        <v>245</v>
      </c>
      <c r="J210" s="50"/>
      <c r="K210" s="50"/>
      <c r="L210" s="103" t="s">
        <v>246</v>
      </c>
    </row>
    <row r="211" spans="1:12" ht="35.25" customHeight="1" x14ac:dyDescent="0.25">
      <c r="A211" s="53"/>
      <c r="B211" s="42"/>
      <c r="C211" s="44"/>
      <c r="D211" s="185"/>
      <c r="E211" s="185"/>
      <c r="F211" s="185"/>
      <c r="G211" s="185"/>
      <c r="H211" s="185"/>
      <c r="I211" s="32">
        <v>5.5</v>
      </c>
      <c r="J211" s="32">
        <v>8</v>
      </c>
      <c r="K211" s="186">
        <f>J211/I211</f>
        <v>1.4545454545454546</v>
      </c>
      <c r="L211" s="103"/>
    </row>
    <row r="212" spans="1:12" ht="20.25" customHeight="1" x14ac:dyDescent="0.25">
      <c r="A212" s="210" t="s">
        <v>115</v>
      </c>
      <c r="B212" s="210"/>
      <c r="C212" s="210"/>
      <c r="D212" s="210"/>
      <c r="E212" s="211">
        <f>E213+E214+E215+E216</f>
        <v>824953.37000000011</v>
      </c>
      <c r="F212" s="211">
        <f>F213+F214+F215+F216</f>
        <v>816973.75000000012</v>
      </c>
      <c r="G212" s="5">
        <f>F212/E212</f>
        <v>0.99032718661419616</v>
      </c>
      <c r="H212" s="210" t="s">
        <v>120</v>
      </c>
      <c r="I212" s="210"/>
      <c r="J212" s="212">
        <f>J213+J214+J215+J216</f>
        <v>60</v>
      </c>
      <c r="K212" s="213"/>
      <c r="L212" s="214"/>
    </row>
    <row r="213" spans="1:12" ht="20.25" customHeight="1" x14ac:dyDescent="0.25">
      <c r="A213" s="215" t="s">
        <v>10</v>
      </c>
      <c r="B213" s="215"/>
      <c r="C213" s="215"/>
      <c r="D213" s="215"/>
      <c r="E213" s="216">
        <f>E12+E171</f>
        <v>5217.2</v>
      </c>
      <c r="F213" s="216">
        <f>F12+F171</f>
        <v>5217.2</v>
      </c>
      <c r="G213" s="31">
        <f t="shared" ref="G213:G215" si="3">F213/E213</f>
        <v>1</v>
      </c>
      <c r="H213" s="217" t="s">
        <v>119</v>
      </c>
      <c r="I213" s="217"/>
      <c r="J213" s="218">
        <v>50</v>
      </c>
      <c r="K213" s="213"/>
      <c r="L213" s="214"/>
    </row>
    <row r="214" spans="1:12" ht="21.75" customHeight="1" x14ac:dyDescent="0.25">
      <c r="A214" s="215" t="s">
        <v>7</v>
      </c>
      <c r="B214" s="215"/>
      <c r="C214" s="215"/>
      <c r="D214" s="215"/>
      <c r="E214" s="216">
        <f>E13+E17+E34+E54+E61+E73+E79+E166+E172+E177+E197</f>
        <v>516403.91</v>
      </c>
      <c r="F214" s="216">
        <f>F13+F17+F34+F54+F61+F73+F79+F166+F172+F177+F197</f>
        <v>516191.61000000004</v>
      </c>
      <c r="G214" s="31">
        <f t="shared" si="3"/>
        <v>0.99958888769839116</v>
      </c>
      <c r="H214" s="217" t="s">
        <v>121</v>
      </c>
      <c r="I214" s="217"/>
      <c r="J214" s="219">
        <v>3</v>
      </c>
      <c r="K214" s="220"/>
      <c r="L214" s="214"/>
    </row>
    <row r="215" spans="1:12" ht="23.25" customHeight="1" x14ac:dyDescent="0.25">
      <c r="A215" s="215" t="s">
        <v>8</v>
      </c>
      <c r="B215" s="215"/>
      <c r="C215" s="215"/>
      <c r="D215" s="215"/>
      <c r="E215" s="216">
        <f>E14+E19+E23+E35+E50+E55+E57+E62+E67+E74+E80+E92+E120+E135+E145+E167+E173+E178+E198+E156</f>
        <v>129889.06000000001</v>
      </c>
      <c r="F215" s="216">
        <f>F14+F19+F23+F35+F50+F55+F57+F62+F67+F74+F80+F92+F120+F135+F145+F167+F173+F178+F198+F156</f>
        <v>123823.04000000002</v>
      </c>
      <c r="G215" s="31">
        <f t="shared" si="3"/>
        <v>0.95329845331084861</v>
      </c>
      <c r="H215" s="217" t="s">
        <v>118</v>
      </c>
      <c r="I215" s="217"/>
      <c r="J215" s="219">
        <v>7</v>
      </c>
      <c r="K215" s="220"/>
      <c r="L215" s="214"/>
    </row>
    <row r="216" spans="1:12" ht="23.25" customHeight="1" x14ac:dyDescent="0.25">
      <c r="A216" s="215" t="s">
        <v>116</v>
      </c>
      <c r="B216" s="215"/>
      <c r="C216" s="215"/>
      <c r="D216" s="215"/>
      <c r="E216" s="216">
        <f>E36+E63+E95+E168+E179</f>
        <v>173443.20000000001</v>
      </c>
      <c r="F216" s="216">
        <f>F36+F63+F95+F168+F179</f>
        <v>171741.9</v>
      </c>
      <c r="G216" s="31">
        <f>F216/E216</f>
        <v>0.990191025073338</v>
      </c>
      <c r="H216" s="221"/>
      <c r="I216" s="221"/>
      <c r="J216" s="220"/>
      <c r="K216" s="220"/>
      <c r="L216" s="214"/>
    </row>
    <row r="217" spans="1:12" ht="30" customHeight="1" x14ac:dyDescent="0.25">
      <c r="A217" s="160"/>
      <c r="B217" s="160"/>
      <c r="C217" s="160"/>
      <c r="D217" s="160"/>
      <c r="E217" s="160"/>
      <c r="F217" s="160"/>
      <c r="G217" s="160"/>
      <c r="H217" s="222"/>
      <c r="I217" s="222"/>
      <c r="J217" s="209"/>
    </row>
    <row r="218" spans="1:12" ht="15" customHeight="1" x14ac:dyDescent="0.25">
      <c r="A218" s="160"/>
      <c r="B218" s="160"/>
      <c r="C218" s="160"/>
      <c r="D218" s="160"/>
      <c r="E218" s="223">
        <v>20</v>
      </c>
      <c r="F218" s="160" t="s">
        <v>192</v>
      </c>
      <c r="G218" s="160"/>
      <c r="H218" s="222"/>
      <c r="I218" s="222"/>
      <c r="J218" s="209"/>
      <c r="K218" s="209"/>
      <c r="L218" s="209"/>
    </row>
    <row r="219" spans="1:12" ht="15" hidden="1" customHeight="1" x14ac:dyDescent="0.25">
      <c r="A219" s="160"/>
      <c r="B219" s="160"/>
      <c r="C219" s="160"/>
      <c r="D219" s="160"/>
      <c r="E219" s="224">
        <v>0</v>
      </c>
      <c r="F219" s="225" t="s">
        <v>191</v>
      </c>
      <c r="G219" s="160"/>
      <c r="H219" s="222"/>
      <c r="I219" s="222"/>
      <c r="J219" s="209"/>
      <c r="K219" s="209"/>
      <c r="L219" s="209"/>
    </row>
    <row r="220" spans="1:12" ht="15" customHeight="1" x14ac:dyDescent="0.25">
      <c r="A220" s="160"/>
      <c r="B220" s="160"/>
      <c r="C220" s="160"/>
      <c r="D220" s="160"/>
      <c r="E220" s="223">
        <v>1</v>
      </c>
      <c r="F220" s="160" t="s">
        <v>193</v>
      </c>
      <c r="G220" s="160"/>
      <c r="H220" s="222"/>
      <c r="I220" s="222"/>
      <c r="J220" s="209"/>
      <c r="K220" s="209"/>
      <c r="L220" s="209"/>
    </row>
    <row r="221" spans="1:12" ht="15" customHeight="1" x14ac:dyDescent="0.25">
      <c r="A221" s="160"/>
      <c r="B221" s="160"/>
      <c r="C221" s="160"/>
      <c r="D221" s="160"/>
      <c r="E221" s="223">
        <v>13</v>
      </c>
      <c r="F221" s="160" t="s">
        <v>199</v>
      </c>
      <c r="G221" s="160"/>
      <c r="H221" s="222"/>
      <c r="I221" s="222"/>
      <c r="J221" s="209"/>
      <c r="K221" s="209"/>
      <c r="L221" s="209"/>
    </row>
    <row r="222" spans="1:12" ht="15" customHeight="1" x14ac:dyDescent="0.25">
      <c r="A222" s="160"/>
      <c r="B222" s="160"/>
      <c r="C222" s="160"/>
      <c r="D222" s="160"/>
      <c r="E222" s="223">
        <v>6</v>
      </c>
      <c r="F222" s="160" t="s">
        <v>194</v>
      </c>
      <c r="G222" s="160"/>
      <c r="H222" s="222"/>
      <c r="I222" s="222"/>
      <c r="J222" s="209"/>
      <c r="K222" s="209"/>
      <c r="L222" s="209"/>
    </row>
    <row r="223" spans="1:12" x14ac:dyDescent="0.25">
      <c r="A223" s="160"/>
      <c r="B223" s="160"/>
      <c r="C223" s="160"/>
      <c r="D223" s="160"/>
      <c r="E223" s="223">
        <v>4</v>
      </c>
      <c r="F223" s="160" t="s">
        <v>118</v>
      </c>
      <c r="G223" s="160"/>
      <c r="H223" s="160"/>
      <c r="I223" s="160"/>
    </row>
    <row r="224" spans="1:12" x14ac:dyDescent="0.25">
      <c r="A224" s="160"/>
      <c r="B224" s="160"/>
      <c r="C224" s="160"/>
      <c r="D224" s="160"/>
      <c r="E224" s="223">
        <f>SUM(E218:E223)</f>
        <v>44</v>
      </c>
      <c r="F224" s="160"/>
      <c r="G224" s="160"/>
      <c r="H224" s="160"/>
      <c r="I224" s="160"/>
    </row>
    <row r="225" spans="1:9" x14ac:dyDescent="0.25">
      <c r="A225" s="160"/>
      <c r="B225" s="160"/>
      <c r="C225" s="160"/>
      <c r="D225" s="160"/>
      <c r="E225" s="160"/>
      <c r="F225" s="160"/>
      <c r="G225" s="160"/>
      <c r="H225" s="160"/>
      <c r="I225" s="160"/>
    </row>
    <row r="232" spans="1:9" x14ac:dyDescent="0.25">
      <c r="F232" s="226"/>
    </row>
    <row r="233" spans="1:9" x14ac:dyDescent="0.25">
      <c r="F233" s="226"/>
    </row>
  </sheetData>
  <mergeCells count="473">
    <mergeCell ref="A186:L186"/>
    <mergeCell ref="A187:L187"/>
    <mergeCell ref="I166:I168"/>
    <mergeCell ref="J166:J168"/>
    <mergeCell ref="K166:K168"/>
    <mergeCell ref="C161:C163"/>
    <mergeCell ref="A180:A181"/>
    <mergeCell ref="D184:G185"/>
    <mergeCell ref="B184:B185"/>
    <mergeCell ref="C184:C185"/>
    <mergeCell ref="H184:H185"/>
    <mergeCell ref="A184:A185"/>
    <mergeCell ref="A183:L183"/>
    <mergeCell ref="I184:K184"/>
    <mergeCell ref="A165:A168"/>
    <mergeCell ref="B165:B168"/>
    <mergeCell ref="C165:C168"/>
    <mergeCell ref="H165:H168"/>
    <mergeCell ref="B169:B179"/>
    <mergeCell ref="L184:L185"/>
    <mergeCell ref="B158:B163"/>
    <mergeCell ref="L180:L181"/>
    <mergeCell ref="B180:B181"/>
    <mergeCell ref="L158:L163"/>
    <mergeCell ref="A132:A133"/>
    <mergeCell ref="D129:H131"/>
    <mergeCell ref="B132:B133"/>
    <mergeCell ref="C132:C133"/>
    <mergeCell ref="D140:D144"/>
    <mergeCell ref="E140:E144"/>
    <mergeCell ref="F140:F144"/>
    <mergeCell ref="G140:G144"/>
    <mergeCell ref="G145:G146"/>
    <mergeCell ref="A139:A146"/>
    <mergeCell ref="C139:C146"/>
    <mergeCell ref="A129:A131"/>
    <mergeCell ref="B129:B131"/>
    <mergeCell ref="C129:C131"/>
    <mergeCell ref="B119:B121"/>
    <mergeCell ref="C119:C121"/>
    <mergeCell ref="H119:H121"/>
    <mergeCell ref="I119:K119"/>
    <mergeCell ref="L119:L121"/>
    <mergeCell ref="I123:I125"/>
    <mergeCell ref="J123:J125"/>
    <mergeCell ref="K123:K125"/>
    <mergeCell ref="I120:I121"/>
    <mergeCell ref="J120:J121"/>
    <mergeCell ref="K120:K121"/>
    <mergeCell ref="D122:H125"/>
    <mergeCell ref="D188:H194"/>
    <mergeCell ref="L66:L67"/>
    <mergeCell ref="A59:A63"/>
    <mergeCell ref="B59:B63"/>
    <mergeCell ref="C59:C63"/>
    <mergeCell ref="H59:H63"/>
    <mergeCell ref="I59:K59"/>
    <mergeCell ref="L59:L63"/>
    <mergeCell ref="A66:A69"/>
    <mergeCell ref="B66:B69"/>
    <mergeCell ref="C66:C69"/>
    <mergeCell ref="H66:H69"/>
    <mergeCell ref="I66:K66"/>
    <mergeCell ref="A64:A65"/>
    <mergeCell ref="B64:B65"/>
    <mergeCell ref="C64:C65"/>
    <mergeCell ref="I64:K64"/>
    <mergeCell ref="L64:L65"/>
    <mergeCell ref="I60:I63"/>
    <mergeCell ref="J60:J63"/>
    <mergeCell ref="K60:K63"/>
    <mergeCell ref="I68:K68"/>
    <mergeCell ref="L68:L69"/>
    <mergeCell ref="A119:A121"/>
    <mergeCell ref="A122:A125"/>
    <mergeCell ref="B122:B125"/>
    <mergeCell ref="C122:C125"/>
    <mergeCell ref="I197:I198"/>
    <mergeCell ref="J197:J198"/>
    <mergeCell ref="K197:K198"/>
    <mergeCell ref="I188:K189"/>
    <mergeCell ref="I191:K191"/>
    <mergeCell ref="I196:K196"/>
    <mergeCell ref="I193:K193"/>
    <mergeCell ref="A188:A194"/>
    <mergeCell ref="B188:B194"/>
    <mergeCell ref="C188:C194"/>
    <mergeCell ref="A196:A200"/>
    <mergeCell ref="B196:B200"/>
    <mergeCell ref="C196:C200"/>
    <mergeCell ref="D198:D200"/>
    <mergeCell ref="E198:E200"/>
    <mergeCell ref="F198:F200"/>
    <mergeCell ref="G198:G200"/>
    <mergeCell ref="H196:H200"/>
    <mergeCell ref="I199:K199"/>
    <mergeCell ref="A195:L195"/>
    <mergeCell ref="L196:L200"/>
    <mergeCell ref="A112:A116"/>
    <mergeCell ref="I145:K145"/>
    <mergeCell ref="F145:F146"/>
    <mergeCell ref="L149:L152"/>
    <mergeCell ref="D145:D146"/>
    <mergeCell ref="E145:E146"/>
    <mergeCell ref="D82:H85"/>
    <mergeCell ref="D86:H89"/>
    <mergeCell ref="I82:K82"/>
    <mergeCell ref="I86:K86"/>
    <mergeCell ref="I132:K132"/>
    <mergeCell ref="A128:L128"/>
    <mergeCell ref="A117:L117"/>
    <mergeCell ref="A118:L118"/>
    <mergeCell ref="L122:L125"/>
    <mergeCell ref="I129:K129"/>
    <mergeCell ref="A106:L106"/>
    <mergeCell ref="L109:L111"/>
    <mergeCell ref="D109:H111"/>
    <mergeCell ref="A109:A111"/>
    <mergeCell ref="H112:H116"/>
    <mergeCell ref="L112:L113"/>
    <mergeCell ref="D107:H108"/>
    <mergeCell ref="J115:J116"/>
    <mergeCell ref="L82:L85"/>
    <mergeCell ref="L86:L89"/>
    <mergeCell ref="L114:L116"/>
    <mergeCell ref="L107:L108"/>
    <mergeCell ref="I83:I85"/>
    <mergeCell ref="J83:J85"/>
    <mergeCell ref="K83:K85"/>
    <mergeCell ref="I87:I89"/>
    <mergeCell ref="J87:J89"/>
    <mergeCell ref="K87:K89"/>
    <mergeCell ref="L102:L105"/>
    <mergeCell ref="L96:L101"/>
    <mergeCell ref="I107:K107"/>
    <mergeCell ref="I109:K109"/>
    <mergeCell ref="I112:K112"/>
    <mergeCell ref="I114:K114"/>
    <mergeCell ref="D112:G116"/>
    <mergeCell ref="K115:K116"/>
    <mergeCell ref="J97:J101"/>
    <mergeCell ref="K97:K101"/>
    <mergeCell ref="B109:B111"/>
    <mergeCell ref="C109:C111"/>
    <mergeCell ref="B96:B101"/>
    <mergeCell ref="I104:K104"/>
    <mergeCell ref="D92:D95"/>
    <mergeCell ref="E92:E95"/>
    <mergeCell ref="F92:F95"/>
    <mergeCell ref="G92:G95"/>
    <mergeCell ref="C107:C108"/>
    <mergeCell ref="F80:F81"/>
    <mergeCell ref="G80:G81"/>
    <mergeCell ref="A91:A95"/>
    <mergeCell ref="B91:B95"/>
    <mergeCell ref="A82:A85"/>
    <mergeCell ref="B82:B85"/>
    <mergeCell ref="A102:A105"/>
    <mergeCell ref="B102:B105"/>
    <mergeCell ref="C102:C105"/>
    <mergeCell ref="C91:C95"/>
    <mergeCell ref="A96:A101"/>
    <mergeCell ref="C96:C101"/>
    <mergeCell ref="D96:H101"/>
    <mergeCell ref="D102:H105"/>
    <mergeCell ref="A86:A89"/>
    <mergeCell ref="H5:H6"/>
    <mergeCell ref="B5:B6"/>
    <mergeCell ref="C5:C6"/>
    <mergeCell ref="B139:B146"/>
    <mergeCell ref="H16:H21"/>
    <mergeCell ref="L78:L79"/>
    <mergeCell ref="L80:L81"/>
    <mergeCell ref="L72:L74"/>
    <mergeCell ref="L75:L77"/>
    <mergeCell ref="I75:K76"/>
    <mergeCell ref="I72:K72"/>
    <mergeCell ref="I73:I74"/>
    <mergeCell ref="J73:J74"/>
    <mergeCell ref="K73:K74"/>
    <mergeCell ref="I78:K78"/>
    <mergeCell ref="G74:G77"/>
    <mergeCell ref="H72:H77"/>
    <mergeCell ref="I80:K80"/>
    <mergeCell ref="C82:C85"/>
    <mergeCell ref="B86:B89"/>
    <mergeCell ref="C86:C89"/>
    <mergeCell ref="A90:L90"/>
    <mergeCell ref="L91:L95"/>
    <mergeCell ref="C72:C81"/>
    <mergeCell ref="L5:L6"/>
    <mergeCell ref="L10:L11"/>
    <mergeCell ref="L12:L13"/>
    <mergeCell ref="L14:L15"/>
    <mergeCell ref="A8:L8"/>
    <mergeCell ref="A9:L9"/>
    <mergeCell ref="A5:A6"/>
    <mergeCell ref="A16:A21"/>
    <mergeCell ref="A10:A15"/>
    <mergeCell ref="B10:B15"/>
    <mergeCell ref="C10:C15"/>
    <mergeCell ref="D10:D11"/>
    <mergeCell ref="E10:E11"/>
    <mergeCell ref="F10:F11"/>
    <mergeCell ref="G10:G11"/>
    <mergeCell ref="H10:H15"/>
    <mergeCell ref="D14:D15"/>
    <mergeCell ref="E14:E15"/>
    <mergeCell ref="F14:F15"/>
    <mergeCell ref="B16:B21"/>
    <mergeCell ref="C16:C21"/>
    <mergeCell ref="L16:L17"/>
    <mergeCell ref="E5:G5"/>
    <mergeCell ref="D5:D6"/>
    <mergeCell ref="E17:E18"/>
    <mergeCell ref="F17:F18"/>
    <mergeCell ref="A32:A37"/>
    <mergeCell ref="A26:A31"/>
    <mergeCell ref="B26:B31"/>
    <mergeCell ref="C26:C31"/>
    <mergeCell ref="A22:A25"/>
    <mergeCell ref="B22:B25"/>
    <mergeCell ref="C22:C25"/>
    <mergeCell ref="D19:D21"/>
    <mergeCell ref="E19:E21"/>
    <mergeCell ref="F19:F21"/>
    <mergeCell ref="D26:H31"/>
    <mergeCell ref="G19:G21"/>
    <mergeCell ref="H32:H37"/>
    <mergeCell ref="D23:D25"/>
    <mergeCell ref="E23:E25"/>
    <mergeCell ref="F23:F25"/>
    <mergeCell ref="G23:G25"/>
    <mergeCell ref="A3:L3"/>
    <mergeCell ref="A2:L2"/>
    <mergeCell ref="A4:L4"/>
    <mergeCell ref="A45:A46"/>
    <mergeCell ref="B45:B46"/>
    <mergeCell ref="C45:C46"/>
    <mergeCell ref="A44:L44"/>
    <mergeCell ref="L45:L46"/>
    <mergeCell ref="I34:I37"/>
    <mergeCell ref="J34:J37"/>
    <mergeCell ref="K34:K37"/>
    <mergeCell ref="J30:J31"/>
    <mergeCell ref="K30:K31"/>
    <mergeCell ref="I32:K33"/>
    <mergeCell ref="I16:K16"/>
    <mergeCell ref="I18:K18"/>
    <mergeCell ref="I26:K27"/>
    <mergeCell ref="B32:B37"/>
    <mergeCell ref="C32:C37"/>
    <mergeCell ref="A38:A43"/>
    <mergeCell ref="D36:D37"/>
    <mergeCell ref="E36:E37"/>
    <mergeCell ref="F36:F37"/>
    <mergeCell ref="D17:D18"/>
    <mergeCell ref="D45:H46"/>
    <mergeCell ref="D47:H48"/>
    <mergeCell ref="B47:B48"/>
    <mergeCell ref="L22:L25"/>
    <mergeCell ref="A56:A58"/>
    <mergeCell ref="B56:B58"/>
    <mergeCell ref="C56:C58"/>
    <mergeCell ref="A47:A48"/>
    <mergeCell ref="L52:L55"/>
    <mergeCell ref="H49:H50"/>
    <mergeCell ref="A49:A50"/>
    <mergeCell ref="B49:B50"/>
    <mergeCell ref="C52:C55"/>
    <mergeCell ref="C47:C48"/>
    <mergeCell ref="L56:L58"/>
    <mergeCell ref="A52:A55"/>
    <mergeCell ref="B52:B55"/>
    <mergeCell ref="C49:C50"/>
    <mergeCell ref="I57:I58"/>
    <mergeCell ref="J57:J58"/>
    <mergeCell ref="K57:K58"/>
    <mergeCell ref="I53:I55"/>
    <mergeCell ref="J53:J55"/>
    <mergeCell ref="K53:K55"/>
    <mergeCell ref="I5:K5"/>
    <mergeCell ref="I12:K12"/>
    <mergeCell ref="I14:K14"/>
    <mergeCell ref="I10:K10"/>
    <mergeCell ref="I52:K52"/>
    <mergeCell ref="I56:K56"/>
    <mergeCell ref="H56:H58"/>
    <mergeCell ref="A70:L70"/>
    <mergeCell ref="I49:K49"/>
    <mergeCell ref="L49:L50"/>
    <mergeCell ref="I45:K45"/>
    <mergeCell ref="I47:K47"/>
    <mergeCell ref="I40:I43"/>
    <mergeCell ref="J40:J43"/>
    <mergeCell ref="K40:K43"/>
    <mergeCell ref="I30:I31"/>
    <mergeCell ref="L32:L37"/>
    <mergeCell ref="G17:G18"/>
    <mergeCell ref="L18:L19"/>
    <mergeCell ref="L20:L21"/>
    <mergeCell ref="I20:K20"/>
    <mergeCell ref="A51:L51"/>
    <mergeCell ref="G14:G15"/>
    <mergeCell ref="L47:L48"/>
    <mergeCell ref="L212:L216"/>
    <mergeCell ref="A212:D212"/>
    <mergeCell ref="A213:D213"/>
    <mergeCell ref="A214:D214"/>
    <mergeCell ref="A215:D215"/>
    <mergeCell ref="A216:D216"/>
    <mergeCell ref="H212:I212"/>
    <mergeCell ref="H213:I213"/>
    <mergeCell ref="H214:I214"/>
    <mergeCell ref="H215:I215"/>
    <mergeCell ref="H216:I216"/>
    <mergeCell ref="D208:H211"/>
    <mergeCell ref="A208:A211"/>
    <mergeCell ref="B208:B211"/>
    <mergeCell ref="C208:C211"/>
    <mergeCell ref="I208:K208"/>
    <mergeCell ref="I210:K210"/>
    <mergeCell ref="L208:L209"/>
    <mergeCell ref="I202:K202"/>
    <mergeCell ref="I204:K204"/>
    <mergeCell ref="A207:L207"/>
    <mergeCell ref="H202:H205"/>
    <mergeCell ref="D202:G205"/>
    <mergeCell ref="A202:A205"/>
    <mergeCell ref="B202:B205"/>
    <mergeCell ref="C202:C205"/>
    <mergeCell ref="L210:L211"/>
    <mergeCell ref="A206:L206"/>
    <mergeCell ref="L202:L203"/>
    <mergeCell ref="L204:L205"/>
    <mergeCell ref="A147:A148"/>
    <mergeCell ref="B147:B148"/>
    <mergeCell ref="C147:C148"/>
    <mergeCell ref="C180:C181"/>
    <mergeCell ref="A169:A179"/>
    <mergeCell ref="H170:H173"/>
    <mergeCell ref="D169:H169"/>
    <mergeCell ref="I165:K165"/>
    <mergeCell ref="I180:K180"/>
    <mergeCell ref="D180:H181"/>
    <mergeCell ref="C169:C179"/>
    <mergeCell ref="J162:J163"/>
    <mergeCell ref="K162:K163"/>
    <mergeCell ref="D174:H175"/>
    <mergeCell ref="G158:G160"/>
    <mergeCell ref="D161:D163"/>
    <mergeCell ref="E161:E163"/>
    <mergeCell ref="F161:F163"/>
    <mergeCell ref="G161:G163"/>
    <mergeCell ref="A158:A163"/>
    <mergeCell ref="A157:L157"/>
    <mergeCell ref="I169:K170"/>
    <mergeCell ref="I162:I163"/>
    <mergeCell ref="L165:L168"/>
    <mergeCell ref="A201:L201"/>
    <mergeCell ref="B134:B137"/>
    <mergeCell ref="C149:C150"/>
    <mergeCell ref="B151:B152"/>
    <mergeCell ref="A151:A152"/>
    <mergeCell ref="C151:C152"/>
    <mergeCell ref="B149:B150"/>
    <mergeCell ref="C134:C137"/>
    <mergeCell ref="I136:K136"/>
    <mergeCell ref="A138:L138"/>
    <mergeCell ref="I171:I179"/>
    <mergeCell ref="J171:J179"/>
    <mergeCell ref="K171:K179"/>
    <mergeCell ref="L139:L140"/>
    <mergeCell ref="I149:K151"/>
    <mergeCell ref="A154:L154"/>
    <mergeCell ref="L141:L146"/>
    <mergeCell ref="L188:L194"/>
    <mergeCell ref="A182:L182"/>
    <mergeCell ref="H155:H156"/>
    <mergeCell ref="I155:K155"/>
    <mergeCell ref="A164:L164"/>
    <mergeCell ref="L155:L156"/>
    <mergeCell ref="A149:A150"/>
    <mergeCell ref="B38:B43"/>
    <mergeCell ref="C38:C43"/>
    <mergeCell ref="L38:L43"/>
    <mergeCell ref="I22:K23"/>
    <mergeCell ref="I24:I25"/>
    <mergeCell ref="J24:J25"/>
    <mergeCell ref="K24:K25"/>
    <mergeCell ref="I38:K39"/>
    <mergeCell ref="H22:H25"/>
    <mergeCell ref="G36:G37"/>
    <mergeCell ref="L26:L31"/>
    <mergeCell ref="I29:K29"/>
    <mergeCell ref="D38:H43"/>
    <mergeCell ref="L169:L179"/>
    <mergeCell ref="H176:H179"/>
    <mergeCell ref="L129:L131"/>
    <mergeCell ref="L132:L133"/>
    <mergeCell ref="H132:H133"/>
    <mergeCell ref="D134:H137"/>
    <mergeCell ref="I147:K147"/>
    <mergeCell ref="H158:H163"/>
    <mergeCell ref="I158:K161"/>
    <mergeCell ref="D158:D160"/>
    <mergeCell ref="E158:E160"/>
    <mergeCell ref="F158:F160"/>
    <mergeCell ref="L147:L148"/>
    <mergeCell ref="I143:K143"/>
    <mergeCell ref="H139:H146"/>
    <mergeCell ref="A155:A156"/>
    <mergeCell ref="B155:B156"/>
    <mergeCell ref="C155:C156"/>
    <mergeCell ref="I110:I111"/>
    <mergeCell ref="J110:J111"/>
    <mergeCell ref="K110:K111"/>
    <mergeCell ref="I134:K134"/>
    <mergeCell ref="L134:L137"/>
    <mergeCell ref="I115:I116"/>
    <mergeCell ref="I122:K122"/>
    <mergeCell ref="I139:K139"/>
    <mergeCell ref="I141:K141"/>
    <mergeCell ref="I126:K126"/>
    <mergeCell ref="D126:H127"/>
    <mergeCell ref="I130:I131"/>
    <mergeCell ref="J130:J131"/>
    <mergeCell ref="K130:K131"/>
    <mergeCell ref="D147:H148"/>
    <mergeCell ref="D149:H150"/>
    <mergeCell ref="D151:H152"/>
    <mergeCell ref="A153:L153"/>
    <mergeCell ref="A134:A137"/>
    <mergeCell ref="A126:A127"/>
    <mergeCell ref="C112:C116"/>
    <mergeCell ref="D53:D55"/>
    <mergeCell ref="E53:E55"/>
    <mergeCell ref="F53:F55"/>
    <mergeCell ref="G53:G55"/>
    <mergeCell ref="H52:H55"/>
    <mergeCell ref="D67:D69"/>
    <mergeCell ref="E67:E69"/>
    <mergeCell ref="F67:F69"/>
    <mergeCell ref="G67:G69"/>
    <mergeCell ref="D57:D58"/>
    <mergeCell ref="E57:E58"/>
    <mergeCell ref="F57:F58"/>
    <mergeCell ref="G57:G58"/>
    <mergeCell ref="D64:H65"/>
    <mergeCell ref="E74:E77"/>
    <mergeCell ref="F74:F77"/>
    <mergeCell ref="D80:D81"/>
    <mergeCell ref="E80:E81"/>
    <mergeCell ref="B126:B127"/>
    <mergeCell ref="C126:C127"/>
    <mergeCell ref="L126:L127"/>
    <mergeCell ref="C158:C160"/>
    <mergeCell ref="A71:L71"/>
    <mergeCell ref="A72:A81"/>
    <mergeCell ref="B72:B81"/>
    <mergeCell ref="I91:K91"/>
    <mergeCell ref="H78:H81"/>
    <mergeCell ref="D74:D77"/>
    <mergeCell ref="A107:A108"/>
    <mergeCell ref="B107:B108"/>
    <mergeCell ref="I102:K102"/>
    <mergeCell ref="H91:H95"/>
    <mergeCell ref="I96:K96"/>
    <mergeCell ref="I92:I95"/>
    <mergeCell ref="J92:J95"/>
    <mergeCell ref="K92:K95"/>
    <mergeCell ref="I97:I101"/>
    <mergeCell ref="B112:B116"/>
  </mergeCells>
  <pageMargins left="0" right="0" top="0.39370078740157483" bottom="0.39370078740157483" header="0.31496062992125984" footer="0.31496062992125984"/>
  <pageSetup paperSize="9" scale="38" fitToHeight="9" orientation="landscape" horizontalDpi="4294967295" verticalDpi="4294967295" r:id="rId1"/>
  <rowBreaks count="6" manualBreakCount="6">
    <brk id="21" max="11" man="1"/>
    <brk id="46" max="11" man="1"/>
    <brk id="80" max="11" man="1"/>
    <brk id="137" max="11" man="1"/>
    <brk id="146" max="11" man="1"/>
    <brk id="20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2022 год</vt:lpstr>
      <vt:lpstr>'2022 год'!Область_печати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2023-08-15T07:02:07Z</dcterms:modified>
</cp:coreProperties>
</file>