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П ППиООПГ (10)" sheetId="2" r:id="rId1"/>
    <sheet name="Лист1" sheetId="1" r:id="rId2"/>
  </sheets>
  <definedNames>
    <definedName name="Z_0D272E02_703D_4F2C_9C79_5FDA4E2ABF3C_.wvu.Rows" localSheetId="0" hidden="1">'МП ППиООПГ (10)'!$158:$171</definedName>
    <definedName name="Z_152EA2B4_AFF6_41B3_8791_DDFCEEE6007B_.wvu.Rows" localSheetId="0" hidden="1">'МП ППиООПГ (10)'!$158:$171</definedName>
    <definedName name="Z_3880381D_0424_40DB_BA4A_863605F1C31E_.wvu.Rows" localSheetId="0" hidden="1">'МП ППиООПГ (10)'!$158:$171</definedName>
    <definedName name="Z_39787928_929D_4E7A_B15B_7FB89EB540D6_.wvu.Rows" localSheetId="0" hidden="1">'МП ППиООПГ (10)'!$158:$171</definedName>
    <definedName name="Z_3F0EBC09_C068_4D22_B0F9_1C3BC9B112A5_.wvu.Rows" localSheetId="0" hidden="1">'МП ППиООПГ (10)'!$158:$171</definedName>
    <definedName name="Z_49237A1B_A0BB_49B4_A785_93BCCE65D118_.wvu.Rows" localSheetId="0" hidden="1">'МП ППиООПГ (10)'!$158:$171</definedName>
    <definedName name="Z_4A645566_3991_40AF_9603_30CFEE5699D7_.wvu.Rows" localSheetId="0" hidden="1">'МП ППиООПГ (10)'!$158:$171</definedName>
    <definedName name="Z_5169451B_4D66_40C7_AC0F_BDC35D9F7D9C_.wvu.Rows" localSheetId="0" hidden="1">'МП ППиООПГ (10)'!$158:$171</definedName>
    <definedName name="Z_60E601D3_500F_4115_AAFE_CC7ADE992317_.wvu.Rows" localSheetId="0" hidden="1">'МП ППиООПГ (10)'!$158:$171</definedName>
    <definedName name="Z_6EA2B62A_15C1_47E5_99D7_551859900CCA_.wvu.Rows" localSheetId="0" hidden="1">'МП ППиООПГ (10)'!$158:$171</definedName>
    <definedName name="Z_785A5E8E_943B_46A4_ABA6_3F45E84CFB77_.wvu.Rows" localSheetId="0" hidden="1">'МП ППиООПГ (10)'!$158:$171</definedName>
    <definedName name="Z_93BB064E_9A23_4131_868E_110F50E068AF_.wvu.Rows" localSheetId="0" hidden="1">'МП ППиООПГ (10)'!$158:$171</definedName>
    <definedName name="Z_A19FE26F_0AFB_46C2_83E8_E8A30791E712_.wvu.Rows" localSheetId="0" hidden="1">'МП ППиООПГ (10)'!$158:$171</definedName>
    <definedName name="Z_A2BE47EE_3C67_44A3_93EF_35FC10624D61_.wvu.Rows" localSheetId="0" hidden="1">'МП ППиООПГ (10)'!$158:$171</definedName>
    <definedName name="Z_A81E302B_75AA_4687_8196_CB320B484337_.wvu.Rows" localSheetId="0" hidden="1">'МП ППиООПГ (10)'!$158:$171</definedName>
    <definedName name="Z_AD48BB01_E61F_4860_97A9_07481F3E16E7_.wvu.Rows" localSheetId="0" hidden="1">'МП ППиООПГ (10)'!$158:$171</definedName>
    <definedName name="Z_B2CA60F6_EB31_42AB_9AFD_75CD9F907839_.wvu.Rows" localSheetId="0" hidden="1">'МП ППиООПГ (10)'!$158:$171</definedName>
    <definedName name="Z_D90619F4_4B6D_468A_A3EF_6ACD71046298_.wvu.Rows" localSheetId="0" hidden="1">'МП ППиООПГ (10)'!$158:$171</definedName>
    <definedName name="Z_D972801E_0759_444E_BA85_CF18550A256F_.wvu.Rows" localSheetId="0" hidden="1">'МП ППиООПГ (10)'!$158:$171</definedName>
    <definedName name="Z_E8D282CA_F62B_45A8_A93F_7ADE51A8CC89_.wvu.Rows" localSheetId="0" hidden="1">'МП ППиООПГ (10)'!$158:$171</definedName>
    <definedName name="Z_F4F2A8F2_29A6_45D0_80B2_D5E5E0DA43F0_.wvu.Rows" localSheetId="0" hidden="1">'МП ППиООПГ (10)'!$158:$171</definedName>
    <definedName name="Z_F8FB7ACF_11AC_41AD_B7FD_B10B75B26045_.wvu.Rows" localSheetId="0" hidden="1">'МП ППиООПГ (10)'!$158:$171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8" i="2" l="1"/>
  <c r="AC276" i="2"/>
  <c r="AB276" i="2"/>
  <c r="M276" i="2"/>
  <c r="L276" i="2"/>
  <c r="AA275" i="2"/>
  <c r="Z275" i="2"/>
  <c r="K275" i="2"/>
  <c r="J275" i="2"/>
  <c r="C275" i="2"/>
  <c r="G271" i="2"/>
  <c r="F271" i="2"/>
  <c r="U269" i="2"/>
  <c r="U268" i="2" s="1"/>
  <c r="AD268" i="2"/>
  <c r="AC268" i="2"/>
  <c r="AB268" i="2"/>
  <c r="AA268" i="2"/>
  <c r="Z268" i="2"/>
  <c r="Y268" i="2"/>
  <c r="X268" i="2"/>
  <c r="W268" i="2"/>
  <c r="V268" i="2"/>
  <c r="T268" i="2"/>
  <c r="R268" i="2"/>
  <c r="P268" i="2"/>
  <c r="N268" i="2"/>
  <c r="L268" i="2"/>
  <c r="J268" i="2"/>
  <c r="H268" i="2"/>
  <c r="G264" i="2"/>
  <c r="F264" i="2"/>
  <c r="U262" i="2"/>
  <c r="U261" i="2" s="1"/>
  <c r="AD261" i="2"/>
  <c r="AC261" i="2"/>
  <c r="AB261" i="2"/>
  <c r="AA261" i="2"/>
  <c r="Z261" i="2"/>
  <c r="Y261" i="2"/>
  <c r="X261" i="2"/>
  <c r="W261" i="2"/>
  <c r="V261" i="2"/>
  <c r="T261" i="2"/>
  <c r="R261" i="2"/>
  <c r="P261" i="2"/>
  <c r="N261" i="2"/>
  <c r="L261" i="2"/>
  <c r="J261" i="2"/>
  <c r="H261" i="2"/>
  <c r="C259" i="2"/>
  <c r="B259" i="2"/>
  <c r="E258" i="2"/>
  <c r="D258" i="2" s="1"/>
  <c r="C258" i="2"/>
  <c r="G258" i="2" s="1"/>
  <c r="B258" i="2"/>
  <c r="F258" i="2" s="1"/>
  <c r="C257" i="2"/>
  <c r="B257" i="2"/>
  <c r="M256" i="2"/>
  <c r="K256" i="2"/>
  <c r="I256" i="2"/>
  <c r="B256" i="2"/>
  <c r="C252" i="2"/>
  <c r="B252" i="2"/>
  <c r="E251" i="2"/>
  <c r="C251" i="2"/>
  <c r="B251" i="2"/>
  <c r="C250" i="2"/>
  <c r="B250" i="2"/>
  <c r="B249" i="2"/>
  <c r="E245" i="2"/>
  <c r="D245" i="2"/>
  <c r="D242" i="2" s="1"/>
  <c r="C245" i="2"/>
  <c r="B245" i="2"/>
  <c r="F245" i="2" s="1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E242" i="2"/>
  <c r="B242" i="2"/>
  <c r="C236" i="2"/>
  <c r="B235" i="2"/>
  <c r="C234" i="2"/>
  <c r="C229" i="2"/>
  <c r="B229" i="2"/>
  <c r="B236" i="2" s="1"/>
  <c r="C228" i="2"/>
  <c r="C235" i="2" s="1"/>
  <c r="B228" i="2"/>
  <c r="C227" i="2"/>
  <c r="B227" i="2"/>
  <c r="C226" i="2"/>
  <c r="Q220" i="2"/>
  <c r="Q217" i="2" s="1"/>
  <c r="AE217" i="2"/>
  <c r="X217" i="2"/>
  <c r="O217" i="2"/>
  <c r="E216" i="2"/>
  <c r="F216" i="2" s="1"/>
  <c r="C216" i="2"/>
  <c r="B216" i="2"/>
  <c r="AA215" i="2"/>
  <c r="Z215" i="2"/>
  <c r="C215" i="2"/>
  <c r="B215" i="2"/>
  <c r="E211" i="2"/>
  <c r="D211" i="2"/>
  <c r="D208" i="2" s="1"/>
  <c r="C211" i="2"/>
  <c r="B211" i="2"/>
  <c r="F211" i="2" s="1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E208" i="2"/>
  <c r="B208" i="2"/>
  <c r="E204" i="2"/>
  <c r="F204" i="2" s="1"/>
  <c r="D204" i="2"/>
  <c r="D201" i="2" s="1"/>
  <c r="C204" i="2"/>
  <c r="B204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E201" i="2"/>
  <c r="B201" i="2"/>
  <c r="E197" i="2"/>
  <c r="D197" i="2"/>
  <c r="D194" i="2" s="1"/>
  <c r="C197" i="2"/>
  <c r="B197" i="2"/>
  <c r="F197" i="2" s="1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E194" i="2"/>
  <c r="B194" i="2"/>
  <c r="E190" i="2"/>
  <c r="D190" i="2"/>
  <c r="D187" i="2" s="1"/>
  <c r="C190" i="2"/>
  <c r="G190" i="2" s="1"/>
  <c r="B190" i="2"/>
  <c r="F190" i="2" s="1"/>
  <c r="AA187" i="2"/>
  <c r="Z187" i="2"/>
  <c r="E187" i="2"/>
  <c r="B187" i="2"/>
  <c r="F187" i="2" s="1"/>
  <c r="E183" i="2"/>
  <c r="C183" i="2"/>
  <c r="B183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C180" i="2"/>
  <c r="AE176" i="2"/>
  <c r="AD176" i="2"/>
  <c r="AC176" i="2"/>
  <c r="AB176" i="2"/>
  <c r="AA176" i="2"/>
  <c r="Z176" i="2"/>
  <c r="Y176" i="2"/>
  <c r="X176" i="2"/>
  <c r="W176" i="2"/>
  <c r="V176" i="2"/>
  <c r="V173" i="2" s="1"/>
  <c r="U176" i="2"/>
  <c r="T176" i="2"/>
  <c r="S176" i="2"/>
  <c r="R176" i="2"/>
  <c r="R173" i="2" s="1"/>
  <c r="Q176" i="2"/>
  <c r="P176" i="2"/>
  <c r="O176" i="2"/>
  <c r="N176" i="2"/>
  <c r="N173" i="2" s="1"/>
  <c r="M176" i="2"/>
  <c r="L176" i="2"/>
  <c r="K176" i="2"/>
  <c r="J176" i="2"/>
  <c r="J173" i="2" s="1"/>
  <c r="AE173" i="2"/>
  <c r="AD173" i="2"/>
  <c r="AC173" i="2"/>
  <c r="AB173" i="2"/>
  <c r="AA173" i="2"/>
  <c r="Z173" i="2"/>
  <c r="Y173" i="2"/>
  <c r="X173" i="2"/>
  <c r="W173" i="2"/>
  <c r="U173" i="2"/>
  <c r="T173" i="2"/>
  <c r="S173" i="2"/>
  <c r="Q173" i="2"/>
  <c r="P173" i="2"/>
  <c r="O173" i="2"/>
  <c r="M173" i="2"/>
  <c r="L173" i="2"/>
  <c r="K173" i="2"/>
  <c r="I173" i="2"/>
  <c r="H173" i="2"/>
  <c r="F169" i="2"/>
  <c r="E169" i="2"/>
  <c r="C169" i="2"/>
  <c r="G169" i="2" s="1"/>
  <c r="E162" i="2"/>
  <c r="D162" i="2"/>
  <c r="C162" i="2"/>
  <c r="F155" i="2"/>
  <c r="E155" i="2"/>
  <c r="C155" i="2"/>
  <c r="B155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C152" i="2"/>
  <c r="AE148" i="2"/>
  <c r="AD148" i="2"/>
  <c r="AD145" i="2" s="1"/>
  <c r="AC148" i="2"/>
  <c r="AB148" i="2"/>
  <c r="AA148" i="2"/>
  <c r="Z148" i="2"/>
  <c r="Z145" i="2" s="1"/>
  <c r="Y148" i="2"/>
  <c r="X148" i="2"/>
  <c r="W148" i="2"/>
  <c r="V148" i="2"/>
  <c r="V145" i="2" s="1"/>
  <c r="U148" i="2"/>
  <c r="T148" i="2"/>
  <c r="S148" i="2"/>
  <c r="R148" i="2"/>
  <c r="R145" i="2" s="1"/>
  <c r="Q148" i="2"/>
  <c r="Q145" i="2" s="1"/>
  <c r="P148" i="2"/>
  <c r="O148" i="2"/>
  <c r="N148" i="2"/>
  <c r="N145" i="2" s="1"/>
  <c r="M148" i="2"/>
  <c r="L148" i="2"/>
  <c r="K148" i="2"/>
  <c r="J148" i="2"/>
  <c r="J145" i="2" s="1"/>
  <c r="I148" i="2"/>
  <c r="H148" i="2"/>
  <c r="E148" i="2"/>
  <c r="C148" i="2"/>
  <c r="G147" i="2"/>
  <c r="AE145" i="2"/>
  <c r="AC145" i="2"/>
  <c r="AB145" i="2"/>
  <c r="AA145" i="2"/>
  <c r="Y145" i="2"/>
  <c r="X145" i="2"/>
  <c r="W145" i="2"/>
  <c r="U145" i="2"/>
  <c r="T145" i="2"/>
  <c r="S145" i="2"/>
  <c r="P145" i="2"/>
  <c r="O145" i="2"/>
  <c r="M145" i="2"/>
  <c r="L145" i="2"/>
  <c r="K145" i="2"/>
  <c r="I145" i="2"/>
  <c r="H145" i="2"/>
  <c r="C145" i="2"/>
  <c r="E141" i="2"/>
  <c r="D141" i="2" s="1"/>
  <c r="C141" i="2"/>
  <c r="G141" i="2" s="1"/>
  <c r="B141" i="2"/>
  <c r="B138" i="2" s="1"/>
  <c r="E134" i="2"/>
  <c r="C134" i="2"/>
  <c r="B134" i="2"/>
  <c r="B131" i="2" s="1"/>
  <c r="E127" i="2"/>
  <c r="D127" i="2"/>
  <c r="D124" i="2" s="1"/>
  <c r="C127" i="2"/>
  <c r="B127" i="2"/>
  <c r="AE124" i="2"/>
  <c r="AD124" i="2"/>
  <c r="AD120" i="2" s="1"/>
  <c r="AD220" i="2" s="1"/>
  <c r="AD217" i="2" s="1"/>
  <c r="AC124" i="2"/>
  <c r="AB124" i="2"/>
  <c r="AA124" i="2"/>
  <c r="AA120" i="2" s="1"/>
  <c r="Z124" i="2"/>
  <c r="Z120" i="2" s="1"/>
  <c r="Z220" i="2" s="1"/>
  <c r="Z217" i="2" s="1"/>
  <c r="Y124" i="2"/>
  <c r="X124" i="2"/>
  <c r="W124" i="2"/>
  <c r="W120" i="2" s="1"/>
  <c r="W220" i="2" s="1"/>
  <c r="W217" i="2" s="1"/>
  <c r="V124" i="2"/>
  <c r="V120" i="2" s="1"/>
  <c r="V220" i="2" s="1"/>
  <c r="V217" i="2" s="1"/>
  <c r="U124" i="2"/>
  <c r="T124" i="2"/>
  <c r="S124" i="2"/>
  <c r="S120" i="2" s="1"/>
  <c r="S220" i="2" s="1"/>
  <c r="S217" i="2" s="1"/>
  <c r="R124" i="2"/>
  <c r="R120" i="2" s="1"/>
  <c r="R117" i="2" s="1"/>
  <c r="Q124" i="2"/>
  <c r="P124" i="2"/>
  <c r="O124" i="2"/>
  <c r="O120" i="2" s="1"/>
  <c r="O220" i="2" s="1"/>
  <c r="N124" i="2"/>
  <c r="N120" i="2" s="1"/>
  <c r="N220" i="2" s="1"/>
  <c r="N217" i="2" s="1"/>
  <c r="M124" i="2"/>
  <c r="L124" i="2"/>
  <c r="K124" i="2"/>
  <c r="K120" i="2" s="1"/>
  <c r="K220" i="2" s="1"/>
  <c r="K217" i="2" s="1"/>
  <c r="J124" i="2"/>
  <c r="J120" i="2" s="1"/>
  <c r="J220" i="2" s="1"/>
  <c r="J217" i="2" s="1"/>
  <c r="I124" i="2"/>
  <c r="H124" i="2"/>
  <c r="C124" i="2"/>
  <c r="B124" i="2"/>
  <c r="AE120" i="2"/>
  <c r="AE220" i="2" s="1"/>
  <c r="AC120" i="2"/>
  <c r="AC220" i="2" s="1"/>
  <c r="AC217" i="2" s="1"/>
  <c r="AB120" i="2"/>
  <c r="AB220" i="2" s="1"/>
  <c r="AB217" i="2" s="1"/>
  <c r="Y120" i="2"/>
  <c r="Y117" i="2" s="1"/>
  <c r="X120" i="2"/>
  <c r="X220" i="2" s="1"/>
  <c r="U120" i="2"/>
  <c r="T120" i="2"/>
  <c r="Q120" i="2"/>
  <c r="Q117" i="2" s="1"/>
  <c r="P120" i="2"/>
  <c r="M120" i="2"/>
  <c r="L120" i="2"/>
  <c r="I120" i="2"/>
  <c r="I117" i="2" s="1"/>
  <c r="H120" i="2"/>
  <c r="C120" i="2"/>
  <c r="AE117" i="2"/>
  <c r="AC117" i="2"/>
  <c r="AB117" i="2"/>
  <c r="S117" i="2"/>
  <c r="K117" i="2"/>
  <c r="C117" i="2"/>
  <c r="AE112" i="2"/>
  <c r="AE278" i="2" s="1"/>
  <c r="AD112" i="2"/>
  <c r="AD278" i="2" s="1"/>
  <c r="AC112" i="2"/>
  <c r="AC278" i="2" s="1"/>
  <c r="AB112" i="2"/>
  <c r="AB278" i="2" s="1"/>
  <c r="AA112" i="2"/>
  <c r="AA278" i="2" s="1"/>
  <c r="Z112" i="2"/>
  <c r="Z278" i="2" s="1"/>
  <c r="Y112" i="2"/>
  <c r="Y278" i="2" s="1"/>
  <c r="X112" i="2"/>
  <c r="X278" i="2" s="1"/>
  <c r="W112" i="2"/>
  <c r="W278" i="2" s="1"/>
  <c r="V112" i="2"/>
  <c r="V278" i="2" s="1"/>
  <c r="U112" i="2"/>
  <c r="U278" i="2" s="1"/>
  <c r="T112" i="2"/>
  <c r="T278" i="2" s="1"/>
  <c r="S112" i="2"/>
  <c r="S278" i="2" s="1"/>
  <c r="R112" i="2"/>
  <c r="R278" i="2" s="1"/>
  <c r="Q112" i="2"/>
  <c r="Q278" i="2" s="1"/>
  <c r="P112" i="2"/>
  <c r="O112" i="2"/>
  <c r="O278" i="2" s="1"/>
  <c r="N112" i="2"/>
  <c r="N278" i="2" s="1"/>
  <c r="M112" i="2"/>
  <c r="M278" i="2" s="1"/>
  <c r="L112" i="2"/>
  <c r="L278" i="2" s="1"/>
  <c r="K112" i="2"/>
  <c r="K278" i="2" s="1"/>
  <c r="J112" i="2"/>
  <c r="J278" i="2" s="1"/>
  <c r="I112" i="2"/>
  <c r="I278" i="2" s="1"/>
  <c r="E278" i="2" s="1"/>
  <c r="H112" i="2"/>
  <c r="H278" i="2" s="1"/>
  <c r="AE111" i="2"/>
  <c r="AE108" i="2" s="1"/>
  <c r="W111" i="2"/>
  <c r="W108" i="2" s="1"/>
  <c r="O111" i="2"/>
  <c r="O108" i="2" s="1"/>
  <c r="AE110" i="2"/>
  <c r="AE276" i="2" s="1"/>
  <c r="AD110" i="2"/>
  <c r="AD276" i="2" s="1"/>
  <c r="AC110" i="2"/>
  <c r="AB110" i="2"/>
  <c r="AA110" i="2"/>
  <c r="AA276" i="2" s="1"/>
  <c r="Z110" i="2"/>
  <c r="Z276" i="2" s="1"/>
  <c r="Y110" i="2"/>
  <c r="Y276" i="2" s="1"/>
  <c r="X110" i="2"/>
  <c r="X276" i="2" s="1"/>
  <c r="W110" i="2"/>
  <c r="W276" i="2" s="1"/>
  <c r="V110" i="2"/>
  <c r="V276" i="2" s="1"/>
  <c r="U110" i="2"/>
  <c r="U276" i="2" s="1"/>
  <c r="T110" i="2"/>
  <c r="T276" i="2" s="1"/>
  <c r="S110" i="2"/>
  <c r="S276" i="2" s="1"/>
  <c r="R110" i="2"/>
  <c r="R276" i="2" s="1"/>
  <c r="Q110" i="2"/>
  <c r="Q276" i="2" s="1"/>
  <c r="P110" i="2"/>
  <c r="P276" i="2" s="1"/>
  <c r="O110" i="2"/>
  <c r="O276" i="2" s="1"/>
  <c r="N110" i="2"/>
  <c r="N276" i="2" s="1"/>
  <c r="M110" i="2"/>
  <c r="L110" i="2"/>
  <c r="J110" i="2"/>
  <c r="J276" i="2" s="1"/>
  <c r="H110" i="2"/>
  <c r="H276" i="2" s="1"/>
  <c r="AE109" i="2"/>
  <c r="AE275" i="2" s="1"/>
  <c r="AD109" i="2"/>
  <c r="AD275" i="2" s="1"/>
  <c r="AC109" i="2"/>
  <c r="AC275" i="2" s="1"/>
  <c r="AB109" i="2"/>
  <c r="AB275" i="2" s="1"/>
  <c r="AA109" i="2"/>
  <c r="Z109" i="2"/>
  <c r="Y109" i="2"/>
  <c r="Y275" i="2" s="1"/>
  <c r="X109" i="2"/>
  <c r="X275" i="2" s="1"/>
  <c r="W109" i="2"/>
  <c r="W275" i="2" s="1"/>
  <c r="V109" i="2"/>
  <c r="V275" i="2" s="1"/>
  <c r="U109" i="2"/>
  <c r="U275" i="2" s="1"/>
  <c r="T109" i="2"/>
  <c r="T275" i="2" s="1"/>
  <c r="S109" i="2"/>
  <c r="S275" i="2" s="1"/>
  <c r="R109" i="2"/>
  <c r="R275" i="2" s="1"/>
  <c r="Q109" i="2"/>
  <c r="Q275" i="2" s="1"/>
  <c r="P109" i="2"/>
  <c r="P275" i="2" s="1"/>
  <c r="O109" i="2"/>
  <c r="O275" i="2" s="1"/>
  <c r="N109" i="2"/>
  <c r="N275" i="2" s="1"/>
  <c r="M109" i="2"/>
  <c r="M275" i="2" s="1"/>
  <c r="L109" i="2"/>
  <c r="L275" i="2" s="1"/>
  <c r="K109" i="2"/>
  <c r="J109" i="2"/>
  <c r="I109" i="2"/>
  <c r="I275" i="2" s="1"/>
  <c r="H109" i="2"/>
  <c r="H275" i="2" s="1"/>
  <c r="X108" i="2"/>
  <c r="P108" i="2"/>
  <c r="H108" i="2"/>
  <c r="G105" i="2"/>
  <c r="F105" i="2"/>
  <c r="E105" i="2"/>
  <c r="D105" i="2" s="1"/>
  <c r="D102" i="2" s="1"/>
  <c r="C105" i="2"/>
  <c r="C102" i="2" s="1"/>
  <c r="B105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L102" i="2"/>
  <c r="J102" i="2"/>
  <c r="H102" i="2"/>
  <c r="E102" i="2"/>
  <c r="G102" i="2" s="1"/>
  <c r="B102" i="2"/>
  <c r="F102" i="2" s="1"/>
  <c r="G98" i="2"/>
  <c r="E98" i="2"/>
  <c r="D98" i="2"/>
  <c r="C98" i="2"/>
  <c r="C95" i="2" s="1"/>
  <c r="B98" i="2"/>
  <c r="F98" i="2" s="1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L95" i="2"/>
  <c r="K95" i="2"/>
  <c r="J95" i="2"/>
  <c r="I95" i="2"/>
  <c r="H95" i="2"/>
  <c r="E95" i="2"/>
  <c r="D95" i="2"/>
  <c r="AE91" i="2"/>
  <c r="AE88" i="2" s="1"/>
  <c r="AD91" i="2"/>
  <c r="AD88" i="2" s="1"/>
  <c r="AC91" i="2"/>
  <c r="AC111" i="2" s="1"/>
  <c r="AC277" i="2" s="1"/>
  <c r="AB91" i="2"/>
  <c r="AA91" i="2"/>
  <c r="AA88" i="2" s="1"/>
  <c r="Z91" i="2"/>
  <c r="Z88" i="2" s="1"/>
  <c r="Y91" i="2"/>
  <c r="Y111" i="2" s="1"/>
  <c r="X91" i="2"/>
  <c r="W91" i="2"/>
  <c r="W88" i="2" s="1"/>
  <c r="V91" i="2"/>
  <c r="V88" i="2" s="1"/>
  <c r="U91" i="2"/>
  <c r="U111" i="2" s="1"/>
  <c r="T91" i="2"/>
  <c r="S91" i="2"/>
  <c r="S88" i="2" s="1"/>
  <c r="R91" i="2"/>
  <c r="R88" i="2" s="1"/>
  <c r="Q91" i="2"/>
  <c r="Q111" i="2" s="1"/>
  <c r="Q277" i="2" s="1"/>
  <c r="P91" i="2"/>
  <c r="P111" i="2" s="1"/>
  <c r="O91" i="2"/>
  <c r="O88" i="2" s="1"/>
  <c r="N91" i="2"/>
  <c r="N88" i="2" s="1"/>
  <c r="M91" i="2"/>
  <c r="M111" i="2" s="1"/>
  <c r="L91" i="2"/>
  <c r="L111" i="2" s="1"/>
  <c r="L108" i="2" s="1"/>
  <c r="K91" i="2"/>
  <c r="K88" i="2" s="1"/>
  <c r="J91" i="2"/>
  <c r="J88" i="2" s="1"/>
  <c r="I91" i="2"/>
  <c r="I111" i="2" s="1"/>
  <c r="H91" i="2"/>
  <c r="H111" i="2" s="1"/>
  <c r="E91" i="2"/>
  <c r="AC88" i="2"/>
  <c r="AB88" i="2"/>
  <c r="Y88" i="2"/>
  <c r="X88" i="2"/>
  <c r="U88" i="2"/>
  <c r="T88" i="2"/>
  <c r="Q88" i="2"/>
  <c r="P88" i="2"/>
  <c r="M88" i="2"/>
  <c r="L88" i="2"/>
  <c r="I88" i="2"/>
  <c r="H88" i="2"/>
  <c r="E88" i="2"/>
  <c r="E84" i="2"/>
  <c r="D84" i="2" s="1"/>
  <c r="C84" i="2"/>
  <c r="C81" i="2" s="1"/>
  <c r="B84" i="2"/>
  <c r="B81" i="2" s="1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E81" i="2"/>
  <c r="D81" i="2"/>
  <c r="G77" i="2"/>
  <c r="E77" i="2"/>
  <c r="D77" i="2" s="1"/>
  <c r="C77" i="2"/>
  <c r="B77" i="2"/>
  <c r="B74" i="2" s="1"/>
  <c r="E74" i="2"/>
  <c r="D74" i="2"/>
  <c r="C74" i="2"/>
  <c r="G74" i="2" s="1"/>
  <c r="E70" i="2"/>
  <c r="D70" i="2" s="1"/>
  <c r="D67" i="2" s="1"/>
  <c r="C70" i="2"/>
  <c r="C67" i="2" s="1"/>
  <c r="B70" i="2"/>
  <c r="B56" i="2" s="1"/>
  <c r="AE67" i="2"/>
  <c r="AD67" i="2"/>
  <c r="B67" i="2"/>
  <c r="E63" i="2"/>
  <c r="D63" i="2"/>
  <c r="D60" i="2" s="1"/>
  <c r="C63" i="2"/>
  <c r="G63" i="2" s="1"/>
  <c r="B63" i="2"/>
  <c r="AE60" i="2"/>
  <c r="AD60" i="2"/>
  <c r="AC60" i="2"/>
  <c r="AB60" i="2"/>
  <c r="E60" i="2"/>
  <c r="B60" i="2"/>
  <c r="AD56" i="2"/>
  <c r="AD111" i="2" s="1"/>
  <c r="AB56" i="2"/>
  <c r="AB111" i="2" s="1"/>
  <c r="AB277" i="2" s="1"/>
  <c r="Z56" i="2"/>
  <c r="X56" i="2"/>
  <c r="X111" i="2" s="1"/>
  <c r="X277" i="2" s="1"/>
  <c r="V56" i="2"/>
  <c r="V111" i="2" s="1"/>
  <c r="T56" i="2"/>
  <c r="T111" i="2" s="1"/>
  <c r="R56" i="2"/>
  <c r="D56" i="2"/>
  <c r="D53" i="2" s="1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E47" i="2"/>
  <c r="E109" i="2" s="1"/>
  <c r="D47" i="2"/>
  <c r="D109" i="2" s="1"/>
  <c r="C47" i="2"/>
  <c r="C46" i="2" s="1"/>
  <c r="B47" i="2"/>
  <c r="B109" i="2" s="1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E46" i="2"/>
  <c r="G46" i="2" s="1"/>
  <c r="D46" i="2"/>
  <c r="G41" i="2"/>
  <c r="F41" i="2"/>
  <c r="U39" i="2"/>
  <c r="AD38" i="2"/>
  <c r="AC38" i="2"/>
  <c r="AB38" i="2"/>
  <c r="AA38" i="2"/>
  <c r="Z38" i="2"/>
  <c r="Y38" i="2"/>
  <c r="X38" i="2"/>
  <c r="W38" i="2"/>
  <c r="V38" i="2"/>
  <c r="U38" i="2"/>
  <c r="T38" i="2"/>
  <c r="R38" i="2"/>
  <c r="P38" i="2"/>
  <c r="N38" i="2"/>
  <c r="L38" i="2"/>
  <c r="J38" i="2"/>
  <c r="H38" i="2"/>
  <c r="F35" i="2"/>
  <c r="E35" i="2"/>
  <c r="C35" i="2"/>
  <c r="G35" i="2" s="1"/>
  <c r="F34" i="2"/>
  <c r="E34" i="2"/>
  <c r="C34" i="2"/>
  <c r="D34" i="2" s="1"/>
  <c r="AA32" i="2"/>
  <c r="Y32" i="2"/>
  <c r="W32" i="2"/>
  <c r="U32" i="2"/>
  <c r="S32" i="2"/>
  <c r="Q32" i="2"/>
  <c r="O32" i="2"/>
  <c r="M32" i="2"/>
  <c r="E32" i="2" s="1"/>
  <c r="K32" i="2"/>
  <c r="I32" i="2"/>
  <c r="E28" i="2"/>
  <c r="D28" i="2"/>
  <c r="C28" i="2"/>
  <c r="G28" i="2" s="1"/>
  <c r="B28" i="2"/>
  <c r="F28" i="2" s="1"/>
  <c r="K27" i="2"/>
  <c r="K110" i="2" s="1"/>
  <c r="K276" i="2" s="1"/>
  <c r="I27" i="2"/>
  <c r="I110" i="2" s="1"/>
  <c r="I276" i="2" s="1"/>
  <c r="C27" i="2"/>
  <c r="C25" i="2" s="1"/>
  <c r="B27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B25" i="2"/>
  <c r="C22" i="2"/>
  <c r="E21" i="2"/>
  <c r="G21" i="2" s="1"/>
  <c r="D21" i="2"/>
  <c r="D18" i="2" s="1"/>
  <c r="C21" i="2"/>
  <c r="B21" i="2"/>
  <c r="C20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C18" i="2"/>
  <c r="B18" i="2"/>
  <c r="E15" i="2"/>
  <c r="D15" i="2" s="1"/>
  <c r="D112" i="2" s="1"/>
  <c r="C15" i="2"/>
  <c r="B15" i="2"/>
  <c r="B112" i="2" s="1"/>
  <c r="E14" i="2"/>
  <c r="D14" i="2"/>
  <c r="C14" i="2"/>
  <c r="G14" i="2" s="1"/>
  <c r="B14" i="2"/>
  <c r="F14" i="2" s="1"/>
  <c r="E13" i="2"/>
  <c r="D13" i="2" s="1"/>
  <c r="C13" i="2"/>
  <c r="B13" i="2"/>
  <c r="B110" i="2" s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E11" i="2" s="1"/>
  <c r="J11" i="2"/>
  <c r="I11" i="2"/>
  <c r="H11" i="2"/>
  <c r="C11" i="2"/>
  <c r="AD108" i="2" l="1"/>
  <c r="AD277" i="2"/>
  <c r="E276" i="2"/>
  <c r="C278" i="2"/>
  <c r="B278" i="2"/>
  <c r="F278" i="2" s="1"/>
  <c r="F11" i="2"/>
  <c r="G11" i="2"/>
  <c r="V108" i="2"/>
  <c r="V277" i="2"/>
  <c r="B53" i="2"/>
  <c r="G278" i="2"/>
  <c r="D278" i="2"/>
  <c r="AA220" i="2"/>
  <c r="AA217" i="2" s="1"/>
  <c r="AA117" i="2"/>
  <c r="B275" i="2"/>
  <c r="G34" i="2"/>
  <c r="F47" i="2"/>
  <c r="T277" i="2"/>
  <c r="G95" i="2"/>
  <c r="F95" i="2"/>
  <c r="H220" i="2"/>
  <c r="B120" i="2"/>
  <c r="B117" i="2" s="1"/>
  <c r="H117" i="2"/>
  <c r="P220" i="2"/>
  <c r="P217" i="2" s="1"/>
  <c r="P117" i="2"/>
  <c r="C233" i="2"/>
  <c r="C232" i="2" s="1"/>
  <c r="F242" i="2"/>
  <c r="D11" i="2"/>
  <c r="F13" i="2"/>
  <c r="D111" i="2"/>
  <c r="F15" i="2"/>
  <c r="G47" i="2"/>
  <c r="F60" i="2"/>
  <c r="Q108" i="2"/>
  <c r="C109" i="2"/>
  <c r="J111" i="2"/>
  <c r="Z111" i="2"/>
  <c r="N117" i="2"/>
  <c r="G148" i="2"/>
  <c r="E145" i="2"/>
  <c r="D169" i="2"/>
  <c r="G194" i="2"/>
  <c r="F194" i="2"/>
  <c r="F208" i="2"/>
  <c r="R220" i="2"/>
  <c r="R217" i="2" s="1"/>
  <c r="O277" i="2"/>
  <c r="C110" i="2"/>
  <c r="G13" i="2"/>
  <c r="E111" i="2"/>
  <c r="C112" i="2"/>
  <c r="G15" i="2"/>
  <c r="E18" i="2"/>
  <c r="F21" i="2"/>
  <c r="E27" i="2"/>
  <c r="D35" i="2"/>
  <c r="B46" i="2"/>
  <c r="F46" i="2"/>
  <c r="F63" i="2"/>
  <c r="E56" i="2"/>
  <c r="E67" i="2"/>
  <c r="F70" i="2"/>
  <c r="F74" i="2"/>
  <c r="G81" i="2"/>
  <c r="F81" i="2"/>
  <c r="F84" i="2"/>
  <c r="B91" i="2"/>
  <c r="B111" i="2" s="1"/>
  <c r="B108" i="2" s="1"/>
  <c r="D91" i="2"/>
  <c r="D88" i="2" s="1"/>
  <c r="T108" i="2"/>
  <c r="AB108" i="2"/>
  <c r="F109" i="2"/>
  <c r="C276" i="2"/>
  <c r="B276" i="2"/>
  <c r="C111" i="2"/>
  <c r="K111" i="2"/>
  <c r="S111" i="2"/>
  <c r="AA111" i="2"/>
  <c r="E112" i="2"/>
  <c r="O117" i="2"/>
  <c r="W117" i="2"/>
  <c r="L220" i="2"/>
  <c r="L217" i="2" s="1"/>
  <c r="L117" i="2"/>
  <c r="T220" i="2"/>
  <c r="T217" i="2" s="1"/>
  <c r="T117" i="2"/>
  <c r="F148" i="2"/>
  <c r="C176" i="2"/>
  <c r="C173" i="2" s="1"/>
  <c r="I220" i="2"/>
  <c r="I217" i="2" s="1"/>
  <c r="Y220" i="2"/>
  <c r="Y217" i="2" s="1"/>
  <c r="C242" i="2"/>
  <c r="G242" i="2" s="1"/>
  <c r="G245" i="2"/>
  <c r="D251" i="2"/>
  <c r="G251" i="2"/>
  <c r="F251" i="2"/>
  <c r="I277" i="2"/>
  <c r="D134" i="2"/>
  <c r="D120" i="2" s="1"/>
  <c r="D117" i="2" s="1"/>
  <c r="G134" i="2"/>
  <c r="F134" i="2"/>
  <c r="D216" i="2"/>
  <c r="D215" i="2" s="1"/>
  <c r="G216" i="2"/>
  <c r="E215" i="2"/>
  <c r="I108" i="2"/>
  <c r="Y108" i="2"/>
  <c r="R111" i="2"/>
  <c r="V117" i="2"/>
  <c r="G127" i="2"/>
  <c r="F127" i="2"/>
  <c r="E124" i="2"/>
  <c r="B152" i="2"/>
  <c r="B148" i="2"/>
  <c r="B145" i="2" s="1"/>
  <c r="C201" i="2"/>
  <c r="G201" i="2" s="1"/>
  <c r="G204" i="2"/>
  <c r="B234" i="2"/>
  <c r="B233" i="2" s="1"/>
  <c r="B232" i="2" s="1"/>
  <c r="B226" i="2"/>
  <c r="AE277" i="2"/>
  <c r="B11" i="2"/>
  <c r="C56" i="2"/>
  <c r="C53" i="2" s="1"/>
  <c r="C60" i="2"/>
  <c r="G60" i="2" s="1"/>
  <c r="G70" i="2"/>
  <c r="F77" i="2"/>
  <c r="G84" i="2"/>
  <c r="C91" i="2"/>
  <c r="H277" i="2"/>
  <c r="M108" i="2"/>
  <c r="U108" i="2"/>
  <c r="AC108" i="2"/>
  <c r="N111" i="2"/>
  <c r="J117" i="2"/>
  <c r="Z117" i="2"/>
  <c r="AD117" i="2"/>
  <c r="M117" i="2"/>
  <c r="M220" i="2"/>
  <c r="M217" i="2" s="1"/>
  <c r="U117" i="2"/>
  <c r="U220" i="2"/>
  <c r="U217" i="2" s="1"/>
  <c r="B180" i="2"/>
  <c r="B176" i="2"/>
  <c r="B173" i="2" s="1"/>
  <c r="F183" i="2"/>
  <c r="C187" i="2"/>
  <c r="G187" i="2" s="1"/>
  <c r="C194" i="2"/>
  <c r="G197" i="2"/>
  <c r="F201" i="2"/>
  <c r="C208" i="2"/>
  <c r="G208" i="2" s="1"/>
  <c r="G211" i="2"/>
  <c r="W277" i="2"/>
  <c r="B95" i="2"/>
  <c r="X117" i="2"/>
  <c r="F141" i="2"/>
  <c r="D183" i="2"/>
  <c r="G183" i="2"/>
  <c r="E180" i="2"/>
  <c r="E176" i="2"/>
  <c r="C249" i="2"/>
  <c r="C256" i="2"/>
  <c r="E275" i="2"/>
  <c r="C220" i="2"/>
  <c r="C217" i="2" s="1"/>
  <c r="D155" i="2"/>
  <c r="G155" i="2"/>
  <c r="E152" i="2"/>
  <c r="G162" i="2"/>
  <c r="F162" i="2"/>
  <c r="F176" i="2" l="1"/>
  <c r="G176" i="2"/>
  <c r="E173" i="2"/>
  <c r="C277" i="2"/>
  <c r="G215" i="2"/>
  <c r="F215" i="2"/>
  <c r="G112" i="2"/>
  <c r="F112" i="2"/>
  <c r="C108" i="2"/>
  <c r="D275" i="2"/>
  <c r="G275" i="2"/>
  <c r="F275" i="2"/>
  <c r="F180" i="2"/>
  <c r="G180" i="2"/>
  <c r="F67" i="2"/>
  <c r="G67" i="2"/>
  <c r="F18" i="2"/>
  <c r="G18" i="2"/>
  <c r="Z277" i="2"/>
  <c r="Z108" i="2"/>
  <c r="P277" i="2"/>
  <c r="Y277" i="2"/>
  <c r="S277" i="2"/>
  <c r="S108" i="2"/>
  <c r="E53" i="2"/>
  <c r="G56" i="2"/>
  <c r="F56" i="2"/>
  <c r="G145" i="2"/>
  <c r="F145" i="2"/>
  <c r="J277" i="2"/>
  <c r="B277" i="2" s="1"/>
  <c r="J108" i="2"/>
  <c r="U277" i="2"/>
  <c r="G109" i="2"/>
  <c r="F111" i="2"/>
  <c r="G111" i="2"/>
  <c r="F152" i="2"/>
  <c r="G152" i="2"/>
  <c r="N108" i="2"/>
  <c r="N277" i="2"/>
  <c r="C88" i="2"/>
  <c r="G88" i="2" s="1"/>
  <c r="G91" i="2"/>
  <c r="AA277" i="2"/>
  <c r="AA108" i="2"/>
  <c r="D148" i="2"/>
  <c r="D145" i="2" s="1"/>
  <c r="D152" i="2"/>
  <c r="D180" i="2"/>
  <c r="D176" i="2"/>
  <c r="D173" i="2" s="1"/>
  <c r="L277" i="2"/>
  <c r="E120" i="2"/>
  <c r="G124" i="2"/>
  <c r="F124" i="2"/>
  <c r="R277" i="2"/>
  <c r="R108" i="2"/>
  <c r="K277" i="2"/>
  <c r="E277" i="2" s="1"/>
  <c r="K108" i="2"/>
  <c r="B88" i="2"/>
  <c r="F88" i="2" s="1"/>
  <c r="F91" i="2"/>
  <c r="F27" i="2"/>
  <c r="D27" i="2"/>
  <c r="G27" i="2"/>
  <c r="E25" i="2"/>
  <c r="E110" i="2"/>
  <c r="H217" i="2"/>
  <c r="B220" i="2"/>
  <c r="B217" i="2" s="1"/>
  <c r="M277" i="2"/>
  <c r="G276" i="2"/>
  <c r="F276" i="2"/>
  <c r="D276" i="2"/>
  <c r="D277" i="2" l="1"/>
  <c r="G277" i="2"/>
  <c r="F277" i="2"/>
  <c r="F25" i="2"/>
  <c r="G25" i="2"/>
  <c r="G173" i="2"/>
  <c r="F173" i="2"/>
  <c r="G120" i="2"/>
  <c r="E117" i="2"/>
  <c r="E220" i="2"/>
  <c r="F120" i="2"/>
  <c r="G53" i="2"/>
  <c r="F53" i="2"/>
  <c r="G110" i="2"/>
  <c r="F110" i="2"/>
  <c r="E108" i="2"/>
  <c r="D25" i="2"/>
  <c r="D110" i="2"/>
  <c r="D108" i="2" s="1"/>
  <c r="G108" i="2" l="1"/>
  <c r="F108" i="2"/>
  <c r="D220" i="2"/>
  <c r="D217" i="2" s="1"/>
  <c r="G220" i="2"/>
  <c r="E217" i="2"/>
  <c r="F220" i="2"/>
  <c r="G117" i="2"/>
  <c r="F117" i="2"/>
  <c r="F217" i="2" l="1"/>
  <c r="G217" i="2"/>
</calcChain>
</file>

<file path=xl/comments1.xml><?xml version="1.0" encoding="utf-8"?>
<comments xmlns="http://schemas.openxmlformats.org/spreadsheetml/2006/main">
  <authors>
    <author>Автор</author>
  </authors>
  <commentList>
    <comment ref="C13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14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15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20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21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22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27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I27" authorId="0" shapeId="0">
      <text>
        <r>
          <rPr>
            <i/>
            <sz val="9"/>
            <color indexed="81"/>
            <rFont val="Tahoma"/>
            <family val="2"/>
            <charset val="204"/>
          </rPr>
          <t>502,35</t>
        </r>
      </text>
    </comment>
    <comment ref="C28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29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47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63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70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77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C84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Автор:</t>
        </r>
        <r>
          <rPr>
            <i/>
            <sz val="9"/>
            <color indexed="81"/>
            <rFont val="Tahoma"/>
            <family val="2"/>
            <charset val="204"/>
          </rPr>
          <t xml:space="preserve">
Ежемесячно добавлять отчетный месяц
</t>
        </r>
      </text>
    </comment>
    <comment ref="I258" authorId="0" shapeId="0">
      <text>
        <r>
          <rPr>
            <b/>
            <i/>
            <sz val="9"/>
            <color indexed="81"/>
            <rFont val="Tahoma"/>
            <family val="2"/>
            <charset val="204"/>
          </rPr>
          <t>13,77</t>
        </r>
      </text>
    </comment>
  </commentList>
</comments>
</file>

<file path=xl/sharedStrings.xml><?xml version="1.0" encoding="utf-8"?>
<sst xmlns="http://schemas.openxmlformats.org/spreadsheetml/2006/main" count="326" uniqueCount="81">
  <si>
    <t>Отчет о ходе реализации муниципальной программы (сетевой график)</t>
  </si>
  <si>
    <t>«Профилактика правонарушений и обеспечение отдельных прав граждан в городе Когалыме» (постановление Администрации города Когалыма от 15.10.2013 №2928)</t>
  </si>
  <si>
    <t>тыс.рублей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</si>
  <si>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</si>
  <si>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</si>
  <si>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</si>
  <si>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</si>
  <si>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</si>
  <si>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</si>
  <si>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</si>
  <si>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</si>
  <si>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</si>
  <si>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</si>
  <si>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</si>
  <si>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</si>
  <si>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</si>
  <si>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</si>
  <si>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</si>
  <si>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</si>
  <si>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</si>
  <si>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</si>
  <si>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</si>
  <si>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</si>
  <si>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</si>
  <si>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</si>
  <si>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 xml:space="preserve">Подпрограмма 1. Профилактика правонарушений </t>
  </si>
  <si>
    <t>Процессная часть</t>
  </si>
  <si>
    <t>1.1 Создание условий для деятельности народных дружин (VI)</t>
  </si>
  <si>
    <t>Всего</t>
  </si>
  <si>
    <t>федеральный бюджет</t>
  </si>
  <si>
    <t>бюджет Ханты-Мансийского автономного округа - Югры (50%)</t>
  </si>
  <si>
    <t>бюджет города Когалыма</t>
  </si>
  <si>
    <t>в т.ч. бюджет города Когалыма в части софинансирования (50%)</t>
  </si>
  <si>
    <t>иные источники финансирования</t>
  </si>
  <si>
    <t>1.2 Обеспечение функционирования и развития систем видеонаблюдения в сфере общественного порядка (I)</t>
  </si>
  <si>
    <t>бюджет Ханты-Мансийского автономного округа - Югры</t>
  </si>
  <si>
    <t>в т.ч. бюджет города Когалыма в части софинансирования</t>
  </si>
  <si>
    <t>1.3 Реализация отдельных государственных полномочий, предусмотренных Законом Ханты- Мансийского автономного округа - Югры от 02.03. 2009 №5-оз «Об административных комиссиях в Ханты- Мансийском автономном округе – Югре» (I)</t>
  </si>
  <si>
    <t>Исполнитель Административная комиссия</t>
  </si>
  <si>
    <t>Исполнитель МКУ "УОДОМС"</t>
  </si>
  <si>
    <t>1.4 Осуществление государственных полномочий по составлению (изменению и дополнению) списков кандидатов в присяжные заседатели федеральных судов общей
юрисдикции (I)</t>
  </si>
  <si>
    <t xml:space="preserve">1.5 Совершенствование информационного и методического обеспечения профилактики правонарушений, повышения
правосознания граждан (I)
</t>
  </si>
  <si>
    <t xml:space="preserve">1.5.1 Проведение городских конкурсов «Государство. Право. Я.», «Юный помощник полиции», «День правовой помощи детям» </t>
  </si>
  <si>
    <t>1.5.2 Проведение семинаров, семинаров - тренингов, конференций, конкурсов, «круглых столов», совещаний для специалистов, преподавателей общественных организаций, волонтёров, занимающихся решением вопросов профилактики правонарушений среди подростков. Повышение профессионального уровня, квалификации специалистов субъектов профилактики правонарушений</t>
  </si>
  <si>
    <t xml:space="preserve">1.5.3 Проведение разъяснительной работы с несовершеннолетними и семьями, находящимися в социально опасном положении, с целью профилактики совершения рецидива преступлений и правонарушений </t>
  </si>
  <si>
    <t>1.5.4 Создание, распространение, проведение конкурса социальных видеороликов и иной тематической рекламы, направленной на профилактику правонарушений</t>
  </si>
  <si>
    <t>1.6 Тематическая социальная реклама в сфере безопасности дорожного движения (I)</t>
  </si>
  <si>
    <t>1.6.1 Приобретение световозвращающих приспособлений для распространения среди воспитанников и обучающихся образовательных организаций.
Приобретение оборудования для обучения грамотного поведения детей на дороге и участие в окружном конкурсе «Безопасное колесо»</t>
  </si>
  <si>
    <t xml:space="preserve">В соответствии сзаключенными договорами </t>
  </si>
  <si>
    <t>1.6.2 Организация и проведение игровой тематической программы среди детей и подростков «Азбука дорог»</t>
  </si>
  <si>
    <t xml:space="preserve">Итого по Подпрограмме 1 </t>
  </si>
  <si>
    <t>Подпрограмма 2. Профилактика незаконного оборота и потребления наркотических средств и психотропных веществ, наркомании</t>
  </si>
  <si>
    <t>2.1 Организация и проведение мероприятий с субъектами профилактики, в том числе с участием общественности (III,IV)</t>
  </si>
  <si>
    <t>2.1.1 Проведение семинаров, семинаров- тренингов, конференций, конкурсов, «круглых столов», совещаний для специалистов, представителей общественных организаций, волонтёров, занимающихся решением вопросов по проблемам наркомании.
Повышение профессионального уровня, квалификации специалистов субъектов профилактики, занимающихся пропагандой здорового образа жизни.
Приобретение учебно- методических программ, пособий по профилактике
наркомании</t>
  </si>
  <si>
    <t>2.1.2 Оказание поддержки детско - юношеским, молодёжным волонтёрским (добровольческим) объединениям, в том числе в части профилактики незаконного потребления наркотических и психотропных веществ</t>
  </si>
  <si>
    <t>2.1.3 Организация проведения проверок образовательных организаций, учреждений культуры, на предмет реализации мероприятий по ограничению доступа к сайтам, пропагандирующим наркотические
вещества</t>
  </si>
  <si>
    <t>2.2 Проведение информационной антинаркотической пропаганды (III, IV)</t>
  </si>
  <si>
    <t>2.2.1 Создание и распространение в городе Когалыме социальной рекламы: антинаркотических баннеров, видеороликов, видеофильмов, радио- и телепередач, печатных материалов по профилактике наркомании и токсикомании</t>
  </si>
  <si>
    <t>ОМВвсООПиБ</t>
  </si>
  <si>
    <t>всего</t>
  </si>
  <si>
    <t>УКСиМП (МАУ "МКЦ "Феникс")</t>
  </si>
  <si>
    <t>2.3 Формирование негативного отношения к незаконному обороту и потреблению наркотиков (III,IV)</t>
  </si>
  <si>
    <t>2.3.1 Реализация мероприятий «Спорт - основа здорового образа жизни»</t>
  </si>
  <si>
    <t>В соответсвии с письмом от 06.03.2023 №38-Исх-276, расход средств запланированный на февраль месяц будет реализован в марте 2023 года</t>
  </si>
  <si>
    <t>2.3.2 Организация и проведение детско- юношеского марафона «Прекрасное слово - жизнь»</t>
  </si>
  <si>
    <t xml:space="preserve">2.3.3 Организация профильной смены для лидеров детско- юношеских волонтёрских движений, с целью формирования негативного отношения к незаконному обороту и
потреблению наркотиков
</t>
  </si>
  <si>
    <t>2.3.4 Организация и проведение мероприятий среди детей, подростков, молодёжи, направленных на здоровый образ жизни, профилактику наркомании, в том числе, проведение массовых профилактических мероприятий, направленных на пропаганду здорового образа жизни (международный день борьбы с наркоманией и незаконным оборотом наркотиков, всемирный день без табачного дыма, международный день отказа от курения, всероссийский день трезвости, день зимних видов спорта в России, международный
Олимпийский день и др.)</t>
  </si>
  <si>
    <t>2.3.5 Проведение акции «Шаг навстречу»</t>
  </si>
  <si>
    <t>2.3.6 Цикл мероприятий «Альтернатива»</t>
  </si>
  <si>
    <t xml:space="preserve">Итого по Подпрограмме 2 </t>
  </si>
  <si>
    <t>Подпрограмма 3. Обеспечение защиты прав потребителей</t>
  </si>
  <si>
    <t>3.1 Информирование и консультирование в сфере защиты прав потребителей (I,II)</t>
  </si>
  <si>
    <t xml:space="preserve">Итого по Подпрограмме 3  </t>
  </si>
  <si>
    <t>Подпрограмма 4. Создание условий для выполнения функций, направленных на обеспечение прав и законных интересов жителей города Когалыма в отдельных сферах жизнедеятельности</t>
  </si>
  <si>
    <t>4.1 Обеспечение выполнения полномочий и функций отдела межведомственного взаимодействия в сфере обеспечения общественного порядка и безопасности Администрации города Когалыма (I,V)</t>
  </si>
  <si>
    <t>4.2 Выполнение полномочий органа местного самоуправления по развитию форм непосредственного осуществления населением местного самоуправления и участия населения в осуществлении
местного самоуправления (V)</t>
  </si>
  <si>
    <t>4.3 Исполнение отдельных 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(I)</t>
  </si>
  <si>
    <t>Исполнитель ОДМКДН</t>
  </si>
  <si>
    <t xml:space="preserve">Руководитель структурного подразделения </t>
  </si>
  <si>
    <t>Ответственный за составление сетевого графика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</si>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</sst>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_ ;[Red]\-#,##0.0\ "/>
    <numFmt numFmtId="165" formatCode="#,##0_ ;[Red]\-#,##0\ "/>
    <numFmt numFmtId="166" formatCode="#,##0.00_ ;[Red]\-#,##0.00\ "/>
    <numFmt numFmtId="167" formatCode="#,##0.0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Calibri"/>
      <family val="2"/>
      <scheme val="minor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b/>
      <i/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FF0000"/>
      <name val="Calibri"/>
      <family val="2"/>
      <scheme val="minor"/>
    </font>
    <font>
      <sz val="13"/>
      <color rgb="FFFF0000"/>
      <name val="Times New Roman"/>
      <family val="1"/>
      <charset val="204"/>
    </font>
    <font>
      <i/>
      <sz val="9"/>
      <color indexed="81"/>
      <name val="Tahoma"/>
      <family val="2"/>
      <charset val="204"/>
    </font>
    <font>
      <b/>
      <i/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BF3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164" fontId="4" fillId="0" borderId="0" xfId="0" applyNumberFormat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vertical="center" wrapText="1"/>
    </xf>
    <xf numFmtId="0" fontId="8" fillId="0" borderId="0" xfId="0" applyFont="1"/>
    <xf numFmtId="0" fontId="4" fillId="2" borderId="10" xfId="0" applyFont="1" applyFill="1" applyBorder="1" applyAlignment="1">
      <alignment horizontal="left" vertical="center" wrapText="1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 applyProtection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/>
    </xf>
    <xf numFmtId="4" fontId="4" fillId="0" borderId="9" xfId="2" applyNumberFormat="1" applyFont="1" applyFill="1" applyBorder="1" applyAlignment="1" applyProtection="1">
      <alignment horizontal="center" vertical="center"/>
      <protection hidden="1"/>
    </xf>
    <xf numFmtId="2" fontId="9" fillId="0" borderId="9" xfId="0" applyNumberFormat="1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 applyProtection="1">
      <alignment horizontal="center" vertical="center" wrapText="1"/>
    </xf>
    <xf numFmtId="2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justify" vertical="center" wrapText="1"/>
    </xf>
    <xf numFmtId="2" fontId="2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 wrapText="1"/>
    </xf>
    <xf numFmtId="2" fontId="4" fillId="7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right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9" fillId="8" borderId="9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 applyProtection="1">
      <alignment horizontal="center" vertical="center" wrapText="1"/>
    </xf>
    <xf numFmtId="4" fontId="9" fillId="8" borderId="9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66" fontId="9" fillId="9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left" vertical="center" wrapText="1"/>
    </xf>
    <xf numFmtId="4" fontId="7" fillId="6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2" fontId="2" fillId="8" borderId="9" xfId="0" applyNumberFormat="1" applyFont="1" applyFill="1" applyBorder="1" applyAlignment="1">
      <alignment horizontal="center" vertical="center" wrapText="1"/>
    </xf>
    <xf numFmtId="166" fontId="4" fillId="9" borderId="9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 applyProtection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9" fillId="8" borderId="9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4" fillId="8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166" fontId="2" fillId="2" borderId="9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/>
    </xf>
    <xf numFmtId="4" fontId="4" fillId="0" borderId="11" xfId="0" applyNumberFormat="1" applyFont="1" applyFill="1" applyBorder="1" applyAlignment="1">
      <alignment horizontal="left" vertical="center"/>
    </xf>
    <xf numFmtId="4" fontId="4" fillId="0" borderId="11" xfId="0" applyNumberFormat="1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9" xfId="0" applyFont="1" applyFill="1" applyBorder="1" applyAlignment="1">
      <alignment horizontal="right" vertical="center" wrapText="1"/>
    </xf>
    <xf numFmtId="2" fontId="7" fillId="8" borderId="9" xfId="0" applyNumberFormat="1" applyFont="1" applyFill="1" applyBorder="1" applyAlignment="1">
      <alignment horizontal="center" vertical="center" wrapText="1"/>
    </xf>
    <xf numFmtId="2" fontId="9" fillId="8" borderId="9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 wrapText="1"/>
    </xf>
    <xf numFmtId="164" fontId="4" fillId="2" borderId="9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8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7" fillId="0" borderId="0" xfId="0" applyNumberFormat="1" applyFont="1" applyAlignment="1">
      <alignment horizontal="center" vertical="center"/>
    </xf>
    <xf numFmtId="166" fontId="9" fillId="1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wrapText="1"/>
    </xf>
    <xf numFmtId="167" fontId="4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center" vertical="top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</xf>
  </cellXfs>
  <cellStyles count="4">
    <cellStyle name="Обычный" xfId="0" builtinId="0"/>
    <cellStyle name="Обычный 2 5" xfId="2"/>
    <cellStyle name="Обычный 3 3" xfId="1"/>
    <cellStyle name="Финансов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84"/>
  <sheetViews>
    <sheetView tabSelected="1" view="pageBreakPreview" zoomScale="85" zoomScaleNormal="100" zoomScaleSheetLayoutView="85" workbookViewId="0">
      <pane xSplit="1" ySplit="6" topLeftCell="L247" activePane="bottomRight" state="frozen"/>
      <selection pane="topRight" activeCell="B1" sqref="B1"/>
      <selection pane="bottomLeft" activeCell="A7" sqref="A7"/>
      <selection pane="bottomRight" activeCell="U260" sqref="U260"/>
    </sheetView>
  </sheetViews>
  <sheetFormatPr defaultColWidth="9.140625" defaultRowHeight="17.25" x14ac:dyDescent="0.3"/>
  <cols>
    <col min="1" max="1" width="53.5703125" style="31" customWidth="1"/>
    <col min="2" max="2" width="19.7109375" style="31" customWidth="1"/>
    <col min="3" max="3" width="14.7109375" style="31" customWidth="1"/>
    <col min="4" max="4" width="28.28515625" style="31" customWidth="1"/>
    <col min="5" max="5" width="14.7109375" style="31" customWidth="1"/>
    <col min="6" max="6" width="23" style="31" customWidth="1"/>
    <col min="7" max="7" width="14.28515625" style="31" customWidth="1"/>
    <col min="8" max="13" width="15.28515625" style="31" customWidth="1"/>
    <col min="14" max="15" width="12.7109375" style="31" customWidth="1"/>
    <col min="16" max="16" width="13" style="31" customWidth="1"/>
    <col min="17" max="17" width="12.7109375" style="31" customWidth="1"/>
    <col min="18" max="31" width="11.42578125" style="31" customWidth="1"/>
    <col min="32" max="32" width="67.140625" style="31" customWidth="1"/>
    <col min="33" max="16384" width="9.140625" style="31"/>
  </cols>
  <sheetData>
    <row r="1" spans="1:35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5" s="2" customFormat="1" x14ac:dyDescent="0.3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s="2" customForma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6" t="s">
        <v>2</v>
      </c>
    </row>
    <row r="4" spans="1:35" s="2" customFormat="1" x14ac:dyDescent="0.3">
      <c r="A4" s="7" t="s">
        <v>3</v>
      </c>
      <c r="B4" s="8" t="s">
        <v>4</v>
      </c>
      <c r="C4" s="8" t="s">
        <v>4</v>
      </c>
      <c r="D4" s="8" t="s">
        <v>5</v>
      </c>
      <c r="E4" s="9" t="s">
        <v>6</v>
      </c>
      <c r="F4" s="10" t="s">
        <v>7</v>
      </c>
      <c r="G4" s="11"/>
      <c r="H4" s="10" t="s">
        <v>8</v>
      </c>
      <c r="I4" s="11"/>
      <c r="J4" s="10" t="s">
        <v>9</v>
      </c>
      <c r="K4" s="11"/>
      <c r="L4" s="10" t="s">
        <v>10</v>
      </c>
      <c r="M4" s="11"/>
      <c r="N4" s="10" t="s">
        <v>11</v>
      </c>
      <c r="O4" s="11"/>
      <c r="P4" s="10" t="s">
        <v>12</v>
      </c>
      <c r="Q4" s="11"/>
      <c r="R4" s="10" t="s">
        <v>13</v>
      </c>
      <c r="S4" s="11"/>
      <c r="T4" s="10" t="s">
        <v>14</v>
      </c>
      <c r="U4" s="11"/>
      <c r="V4" s="10" t="s">
        <v>15</v>
      </c>
      <c r="W4" s="11"/>
      <c r="X4" s="10" t="s">
        <v>16</v>
      </c>
      <c r="Y4" s="11"/>
      <c r="Z4" s="10" t="s">
        <v>17</v>
      </c>
      <c r="AA4" s="11"/>
      <c r="AB4" s="10" t="s">
        <v>18</v>
      </c>
      <c r="AC4" s="11"/>
      <c r="AD4" s="10" t="s">
        <v>19</v>
      </c>
      <c r="AE4" s="11"/>
      <c r="AF4" s="12" t="s">
        <v>20</v>
      </c>
    </row>
    <row r="5" spans="1:35" s="2" customFormat="1" ht="24.75" customHeight="1" x14ac:dyDescent="0.3">
      <c r="A5" s="13"/>
      <c r="B5" s="14"/>
      <c r="C5" s="14"/>
      <c r="D5" s="14"/>
      <c r="E5" s="15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6"/>
      <c r="U5" s="17"/>
      <c r="V5" s="16"/>
      <c r="W5" s="17"/>
      <c r="X5" s="16"/>
      <c r="Y5" s="17"/>
      <c r="Z5" s="16"/>
      <c r="AA5" s="17"/>
      <c r="AB5" s="16"/>
      <c r="AC5" s="17"/>
      <c r="AD5" s="16"/>
      <c r="AE5" s="17"/>
      <c r="AF5" s="18"/>
    </row>
    <row r="6" spans="1:35" s="2" customFormat="1" ht="49.5" x14ac:dyDescent="0.3">
      <c r="A6" s="19"/>
      <c r="B6" s="20">
        <v>2023</v>
      </c>
      <c r="C6" s="21">
        <v>45108</v>
      </c>
      <c r="D6" s="21">
        <v>45108</v>
      </c>
      <c r="E6" s="21">
        <v>45108</v>
      </c>
      <c r="F6" s="22" t="s">
        <v>21</v>
      </c>
      <c r="G6" s="22" t="s">
        <v>22</v>
      </c>
      <c r="H6" s="22" t="s">
        <v>23</v>
      </c>
      <c r="I6" s="22" t="s">
        <v>24</v>
      </c>
      <c r="J6" s="22" t="s">
        <v>23</v>
      </c>
      <c r="K6" s="22" t="s">
        <v>24</v>
      </c>
      <c r="L6" s="22" t="s">
        <v>23</v>
      </c>
      <c r="M6" s="22" t="s">
        <v>24</v>
      </c>
      <c r="N6" s="22" t="s">
        <v>23</v>
      </c>
      <c r="O6" s="22" t="s">
        <v>24</v>
      </c>
      <c r="P6" s="22" t="s">
        <v>23</v>
      </c>
      <c r="Q6" s="22" t="s">
        <v>24</v>
      </c>
      <c r="R6" s="22" t="s">
        <v>23</v>
      </c>
      <c r="S6" s="22" t="s">
        <v>24</v>
      </c>
      <c r="T6" s="22" t="s">
        <v>23</v>
      </c>
      <c r="U6" s="22" t="s">
        <v>24</v>
      </c>
      <c r="V6" s="22" t="s">
        <v>23</v>
      </c>
      <c r="W6" s="22" t="s">
        <v>24</v>
      </c>
      <c r="X6" s="22" t="s">
        <v>23</v>
      </c>
      <c r="Y6" s="22" t="s">
        <v>24</v>
      </c>
      <c r="Z6" s="22" t="s">
        <v>23</v>
      </c>
      <c r="AA6" s="22" t="s">
        <v>24</v>
      </c>
      <c r="AB6" s="22" t="s">
        <v>23</v>
      </c>
      <c r="AC6" s="22" t="s">
        <v>24</v>
      </c>
      <c r="AD6" s="22" t="s">
        <v>23</v>
      </c>
      <c r="AE6" s="22" t="s">
        <v>24</v>
      </c>
      <c r="AF6" s="23"/>
    </row>
    <row r="7" spans="1:35" s="2" customFormat="1" x14ac:dyDescent="0.3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  <c r="T7" s="25">
        <v>20</v>
      </c>
      <c r="U7" s="25">
        <v>21</v>
      </c>
      <c r="V7" s="25">
        <v>22</v>
      </c>
      <c r="W7" s="25">
        <v>23</v>
      </c>
      <c r="X7" s="25">
        <v>24</v>
      </c>
      <c r="Y7" s="25">
        <v>25</v>
      </c>
      <c r="Z7" s="25">
        <v>26</v>
      </c>
      <c r="AA7" s="25">
        <v>27</v>
      </c>
      <c r="AB7" s="25">
        <v>28</v>
      </c>
      <c r="AC7" s="25">
        <v>29</v>
      </c>
      <c r="AD7" s="25">
        <v>30</v>
      </c>
      <c r="AE7" s="25">
        <v>31</v>
      </c>
      <c r="AF7" s="25">
        <v>32</v>
      </c>
      <c r="AG7" s="26"/>
      <c r="AH7" s="26"/>
      <c r="AI7" s="26"/>
    </row>
    <row r="8" spans="1:35" x14ac:dyDescent="0.3">
      <c r="A8" s="27" t="s">
        <v>25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30"/>
    </row>
    <row r="9" spans="1:35" x14ac:dyDescent="0.3">
      <c r="A9" s="32" t="s">
        <v>26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4"/>
      <c r="AF9" s="35"/>
    </row>
    <row r="10" spans="1:35" s="2" customFormat="1" x14ac:dyDescent="0.3">
      <c r="A10" s="36" t="s">
        <v>27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s="2" customFormat="1" x14ac:dyDescent="0.3">
      <c r="A11" s="40" t="s">
        <v>28</v>
      </c>
      <c r="B11" s="41">
        <f>B13+B14</f>
        <v>656.09999999999991</v>
      </c>
      <c r="C11" s="41">
        <f>C13+C14</f>
        <v>164.03</v>
      </c>
      <c r="D11" s="41">
        <f>I11+K11+M11+O11</f>
        <v>112.36</v>
      </c>
      <c r="E11" s="41">
        <f>I11+K11+M11+O11</f>
        <v>112.36</v>
      </c>
      <c r="F11" s="42">
        <f>IFERROR(E11/B11*100,0)</f>
        <v>17.125438195397045</v>
      </c>
      <c r="G11" s="42">
        <f>IFERROR(E11/C11*100,0)</f>
        <v>68.499664695482537</v>
      </c>
      <c r="H11" s="41">
        <f t="shared" ref="H11:M11" si="0">H12+H13+H15+H16+H14</f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>L12+L13+L15+L16+L14</f>
        <v>0</v>
      </c>
      <c r="M11" s="41">
        <f t="shared" si="0"/>
        <v>0</v>
      </c>
      <c r="N11" s="41">
        <f>N12+N13+N14</f>
        <v>164.03</v>
      </c>
      <c r="O11" s="41">
        <f>O12+O13+O14+O15+O16</f>
        <v>112.36</v>
      </c>
      <c r="P11" s="41">
        <f>P12+P13+P14</f>
        <v>0</v>
      </c>
      <c r="Q11" s="41">
        <f t="shared" ref="Q11:AE11" si="1">Q12+Q13+Q14</f>
        <v>0</v>
      </c>
      <c r="R11" s="41">
        <f t="shared" si="1"/>
        <v>0</v>
      </c>
      <c r="S11" s="41">
        <f t="shared" si="1"/>
        <v>0</v>
      </c>
      <c r="T11" s="41">
        <f>T12+T13+T14</f>
        <v>164.03</v>
      </c>
      <c r="U11" s="41">
        <f>U12+U13+U14</f>
        <v>95.7</v>
      </c>
      <c r="V11" s="41">
        <f t="shared" si="1"/>
        <v>0</v>
      </c>
      <c r="W11" s="41">
        <f t="shared" si="1"/>
        <v>0</v>
      </c>
      <c r="X11" s="41">
        <f t="shared" si="1"/>
        <v>0</v>
      </c>
      <c r="Y11" s="41">
        <f t="shared" si="1"/>
        <v>0</v>
      </c>
      <c r="Z11" s="41">
        <f>Z12+Z13+Z14</f>
        <v>164.03</v>
      </c>
      <c r="AA11" s="41">
        <f>AA12+AA13+AA14</f>
        <v>0</v>
      </c>
      <c r="AB11" s="41">
        <f t="shared" si="1"/>
        <v>0</v>
      </c>
      <c r="AC11" s="41">
        <f t="shared" si="1"/>
        <v>0</v>
      </c>
      <c r="AD11" s="41">
        <f>AD12+AD13+AD14</f>
        <v>164.01</v>
      </c>
      <c r="AE11" s="41">
        <f t="shared" si="1"/>
        <v>0</v>
      </c>
      <c r="AF11" s="43"/>
    </row>
    <row r="12" spans="1:35" s="2" customFormat="1" x14ac:dyDescent="0.3">
      <c r="A12" s="44" t="s">
        <v>29</v>
      </c>
      <c r="B12" s="45"/>
      <c r="C12" s="46"/>
      <c r="D12" s="46"/>
      <c r="E12" s="46"/>
      <c r="F12" s="46"/>
      <c r="G12" s="45"/>
      <c r="H12" s="47"/>
      <c r="I12" s="48"/>
      <c r="J12" s="47"/>
      <c r="K12" s="48"/>
      <c r="L12" s="47"/>
      <c r="M12" s="48"/>
      <c r="N12" s="47"/>
      <c r="O12" s="48"/>
      <c r="P12" s="47"/>
      <c r="Q12" s="48"/>
      <c r="R12" s="47"/>
      <c r="S12" s="48"/>
      <c r="T12" s="47"/>
      <c r="U12" s="48"/>
      <c r="V12" s="47"/>
      <c r="W12" s="48"/>
      <c r="X12" s="47"/>
      <c r="Y12" s="48"/>
      <c r="Z12" s="47"/>
      <c r="AA12" s="48"/>
      <c r="AB12" s="47"/>
      <c r="AC12" s="48"/>
      <c r="AD12" s="47"/>
      <c r="AE12" s="49"/>
      <c r="AF12" s="43"/>
    </row>
    <row r="13" spans="1:35" s="2" customFormat="1" ht="33" x14ac:dyDescent="0.3">
      <c r="A13" s="44" t="s">
        <v>30</v>
      </c>
      <c r="B13" s="50">
        <f>H13+J13+L13+N13+P13+R13+T13+V13+X13+Z13+AB13+AD13</f>
        <v>168.70999999999998</v>
      </c>
      <c r="C13" s="46">
        <f>H13+J13+L13+N13</f>
        <v>42.18</v>
      </c>
      <c r="D13" s="51">
        <f>E13</f>
        <v>137.88</v>
      </c>
      <c r="E13" s="46">
        <f>SUM(I13,K13,M13,O13,Q13,S13,U13,W13,Y13,AA13,AC13,AE13)</f>
        <v>137.88</v>
      </c>
      <c r="F13" s="51">
        <f>IFERROR(E13/B13*100,0)</f>
        <v>81.726038764744246</v>
      </c>
      <c r="G13" s="51">
        <f>IFERROR(E13/C13*100,0)</f>
        <v>326.88477951635844</v>
      </c>
      <c r="H13" s="47"/>
      <c r="I13" s="48"/>
      <c r="J13" s="47"/>
      <c r="K13" s="48"/>
      <c r="L13" s="47"/>
      <c r="M13" s="48"/>
      <c r="N13" s="47">
        <v>42.18</v>
      </c>
      <c r="O13" s="48">
        <v>42.18</v>
      </c>
      <c r="P13" s="47"/>
      <c r="Q13" s="48"/>
      <c r="R13" s="47"/>
      <c r="S13" s="48"/>
      <c r="T13" s="47">
        <v>42.18</v>
      </c>
      <c r="U13" s="48">
        <v>95.7</v>
      </c>
      <c r="V13" s="47"/>
      <c r="W13" s="48"/>
      <c r="X13" s="47"/>
      <c r="Y13" s="48"/>
      <c r="Z13" s="47">
        <v>42.18</v>
      </c>
      <c r="AA13" s="48"/>
      <c r="AB13" s="47"/>
      <c r="AC13" s="48"/>
      <c r="AD13" s="47">
        <v>42.17</v>
      </c>
      <c r="AE13" s="49"/>
      <c r="AF13" s="43"/>
    </row>
    <row r="14" spans="1:35" s="2" customFormat="1" x14ac:dyDescent="0.3">
      <c r="A14" s="44" t="s">
        <v>31</v>
      </c>
      <c r="B14" s="50">
        <f>H14+J14+L14+N14+P14+R14+T14+V14+X14+Z14+AB14+AD14</f>
        <v>487.39</v>
      </c>
      <c r="C14" s="46">
        <f>H14+J14+L14+N14</f>
        <v>121.85</v>
      </c>
      <c r="D14" s="51">
        <f>E14</f>
        <v>25.3</v>
      </c>
      <c r="E14" s="46">
        <f>SUM(I14,K14,M14,O14,Q14,S14,U14,W14,Y14,AA14,AC14,AE14)</f>
        <v>25.3</v>
      </c>
      <c r="F14" s="51">
        <f>IFERROR(E14/B14*100,0)</f>
        <v>5.1909148730995716</v>
      </c>
      <c r="G14" s="51">
        <f>IFERROR(E14/C14*100,0)</f>
        <v>20.763233483791549</v>
      </c>
      <c r="H14" s="47"/>
      <c r="I14" s="48"/>
      <c r="J14" s="47"/>
      <c r="K14" s="52"/>
      <c r="L14" s="47"/>
      <c r="M14" s="48"/>
      <c r="N14" s="47">
        <v>121.85</v>
      </c>
      <c r="O14" s="48">
        <v>25.3</v>
      </c>
      <c r="P14" s="47"/>
      <c r="Q14" s="48"/>
      <c r="R14" s="47"/>
      <c r="S14" s="48"/>
      <c r="T14" s="47">
        <v>121.85</v>
      </c>
      <c r="U14" s="48"/>
      <c r="V14" s="47"/>
      <c r="W14" s="48"/>
      <c r="X14" s="47"/>
      <c r="Y14" s="48"/>
      <c r="Z14" s="47">
        <v>121.85</v>
      </c>
      <c r="AA14" s="48"/>
      <c r="AB14" s="47"/>
      <c r="AC14" s="48"/>
      <c r="AD14" s="47">
        <v>121.84</v>
      </c>
      <c r="AE14" s="49"/>
      <c r="AF14" s="43"/>
    </row>
    <row r="15" spans="1:35" s="2" customFormat="1" ht="33" x14ac:dyDescent="0.3">
      <c r="A15" s="44" t="s">
        <v>32</v>
      </c>
      <c r="B15" s="50">
        <f>H15+J15+L15+N15+P15+R15+T15+V15+X15+Z15+AB15+AD15</f>
        <v>168.72</v>
      </c>
      <c r="C15" s="46">
        <f>H15+J15+L15+N15</f>
        <v>42.18</v>
      </c>
      <c r="D15" s="51">
        <f>E15</f>
        <v>42.18</v>
      </c>
      <c r="E15" s="46">
        <f>SUM(I15,K15,M15,O15,Q15,S15,U15,W15,Y15,AA15,AC15,AE15)</f>
        <v>42.18</v>
      </c>
      <c r="F15" s="51">
        <f>IFERROR(E15/B15*100,0)</f>
        <v>25</v>
      </c>
      <c r="G15" s="51">
        <f>IFERROR(E15/C15*100,0)</f>
        <v>100</v>
      </c>
      <c r="H15" s="47"/>
      <c r="I15" s="48"/>
      <c r="J15" s="47"/>
      <c r="K15" s="48"/>
      <c r="L15" s="47"/>
      <c r="M15" s="48"/>
      <c r="N15" s="47">
        <v>42.18</v>
      </c>
      <c r="O15" s="48">
        <v>42.18</v>
      </c>
      <c r="P15" s="47"/>
      <c r="Q15" s="48"/>
      <c r="R15" s="47"/>
      <c r="S15" s="48"/>
      <c r="T15" s="47">
        <v>42.18</v>
      </c>
      <c r="U15" s="48"/>
      <c r="V15" s="47"/>
      <c r="W15" s="48"/>
      <c r="X15" s="47"/>
      <c r="Y15" s="48"/>
      <c r="Z15" s="47">
        <v>42.18</v>
      </c>
      <c r="AA15" s="48"/>
      <c r="AB15" s="47"/>
      <c r="AC15" s="48"/>
      <c r="AD15" s="47">
        <v>42.18</v>
      </c>
      <c r="AE15" s="49"/>
      <c r="AF15" s="43"/>
    </row>
    <row r="16" spans="1:35" x14ac:dyDescent="0.3">
      <c r="A16" s="44" t="s">
        <v>33</v>
      </c>
      <c r="B16" s="53"/>
      <c r="C16" s="53"/>
      <c r="D16" s="53"/>
      <c r="E16" s="53"/>
      <c r="F16" s="53"/>
      <c r="G16" s="53"/>
      <c r="H16" s="54"/>
      <c r="I16" s="55"/>
      <c r="J16" s="54"/>
      <c r="K16" s="55"/>
      <c r="L16" s="54"/>
      <c r="M16" s="55"/>
      <c r="N16" s="54"/>
      <c r="O16" s="55">
        <v>2.7</v>
      </c>
      <c r="P16" s="54"/>
      <c r="Q16" s="55"/>
      <c r="R16" s="54"/>
      <c r="S16" s="55"/>
      <c r="T16" s="54"/>
      <c r="U16" s="55"/>
      <c r="V16" s="54"/>
      <c r="W16" s="55"/>
      <c r="X16" s="54"/>
      <c r="Y16" s="55"/>
      <c r="Z16" s="54"/>
      <c r="AA16" s="55"/>
      <c r="AB16" s="54"/>
      <c r="AC16" s="55"/>
      <c r="AD16" s="54"/>
      <c r="AE16" s="56"/>
      <c r="AF16" s="57"/>
    </row>
    <row r="17" spans="1:32" s="2" customFormat="1" x14ac:dyDescent="0.3">
      <c r="A17" s="58" t="s">
        <v>34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60"/>
      <c r="AF17" s="61"/>
    </row>
    <row r="18" spans="1:32" s="2" customFormat="1" x14ac:dyDescent="0.3">
      <c r="A18" s="62" t="s">
        <v>28</v>
      </c>
      <c r="B18" s="45">
        <f>B21</f>
        <v>9940.4000000000015</v>
      </c>
      <c r="C18" s="45">
        <f>C21</f>
        <v>678.68</v>
      </c>
      <c r="D18" s="45">
        <f>D20+D21</f>
        <v>3823.2709999999997</v>
      </c>
      <c r="E18" s="45">
        <f>E21</f>
        <v>3823.2709999999997</v>
      </c>
      <c r="F18" s="51">
        <f>IFERROR(E18/B18*100,0)</f>
        <v>38.461943181360901</v>
      </c>
      <c r="G18" s="51">
        <f>IFERROR(E18/C18*100,0)</f>
        <v>563.33927624211708</v>
      </c>
      <c r="H18" s="45">
        <f>H21</f>
        <v>678.68</v>
      </c>
      <c r="I18" s="45">
        <f>I21</f>
        <v>660.32899999999995</v>
      </c>
      <c r="J18" s="63">
        <f>J20+J21</f>
        <v>746.08</v>
      </c>
      <c r="K18" s="63">
        <f>K20+K21</f>
        <v>737.92200000000003</v>
      </c>
      <c r="L18" s="63">
        <f>L20+L21</f>
        <v>746.08</v>
      </c>
      <c r="M18" s="63">
        <f>M20+M21</f>
        <v>0</v>
      </c>
      <c r="N18" s="63">
        <f>N20+N21</f>
        <v>744.8</v>
      </c>
      <c r="O18" s="45">
        <f>O21</f>
        <v>727.08</v>
      </c>
      <c r="P18" s="63">
        <f>P20+P21</f>
        <v>744.8</v>
      </c>
      <c r="Q18" s="63">
        <f t="shared" ref="Q18:AE18" si="2">Q20+Q21</f>
        <v>747.99</v>
      </c>
      <c r="R18" s="63">
        <f t="shared" si="2"/>
        <v>744.8</v>
      </c>
      <c r="S18" s="63">
        <f t="shared" si="2"/>
        <v>949.95</v>
      </c>
      <c r="T18" s="63">
        <f t="shared" si="2"/>
        <v>744.8</v>
      </c>
      <c r="U18" s="63">
        <f t="shared" si="2"/>
        <v>0</v>
      </c>
      <c r="V18" s="63">
        <f t="shared" si="2"/>
        <v>744.8</v>
      </c>
      <c r="W18" s="63">
        <f t="shared" si="2"/>
        <v>0</v>
      </c>
      <c r="X18" s="63">
        <f t="shared" si="2"/>
        <v>744.8</v>
      </c>
      <c r="Y18" s="63">
        <f t="shared" si="2"/>
        <v>0</v>
      </c>
      <c r="Z18" s="63">
        <f t="shared" si="2"/>
        <v>744.8</v>
      </c>
      <c r="AA18" s="63">
        <f t="shared" si="2"/>
        <v>0</v>
      </c>
      <c r="AB18" s="63">
        <f t="shared" si="2"/>
        <v>1744.8</v>
      </c>
      <c r="AC18" s="63">
        <f t="shared" si="2"/>
        <v>0</v>
      </c>
      <c r="AD18" s="63">
        <f>AD20+AD21</f>
        <v>811.16</v>
      </c>
      <c r="AE18" s="63">
        <f t="shared" si="2"/>
        <v>0</v>
      </c>
      <c r="AF18" s="64"/>
    </row>
    <row r="19" spans="1:32" s="2" customFormat="1" x14ac:dyDescent="0.3">
      <c r="A19" s="65" t="s">
        <v>29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66"/>
    </row>
    <row r="20" spans="1:32" s="2" customFormat="1" ht="33" x14ac:dyDescent="0.3">
      <c r="A20" s="65" t="s">
        <v>35</v>
      </c>
      <c r="B20" s="45"/>
      <c r="C20" s="46">
        <f>H20</f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66"/>
    </row>
    <row r="21" spans="1:32" s="2" customFormat="1" x14ac:dyDescent="0.3">
      <c r="A21" s="65" t="s">
        <v>31</v>
      </c>
      <c r="B21" s="50">
        <f>H21+J21+L21+N21+P21+R21+T21+V21+X21+Z21+AB21+AD21</f>
        <v>9940.4000000000015</v>
      </c>
      <c r="C21" s="46">
        <f>H21</f>
        <v>678.68</v>
      </c>
      <c r="D21" s="51">
        <f>E21</f>
        <v>3823.2709999999997</v>
      </c>
      <c r="E21" s="46">
        <f>SUM(I21,K21,M21,O21,Q21,S21,U21,W21,Y21,AA21,AC21,AE21)</f>
        <v>3823.2709999999997</v>
      </c>
      <c r="F21" s="51">
        <f>IFERROR(E21/B21*100,0)</f>
        <v>38.461943181360901</v>
      </c>
      <c r="G21" s="51">
        <f>IFERROR(E21/C21*100,0)</f>
        <v>563.33927624211708</v>
      </c>
      <c r="H21" s="46">
        <v>678.68</v>
      </c>
      <c r="I21" s="67">
        <v>660.32899999999995</v>
      </c>
      <c r="J21" s="46">
        <v>746.08</v>
      </c>
      <c r="K21" s="46">
        <v>737.92200000000003</v>
      </c>
      <c r="L21" s="68">
        <v>746.08</v>
      </c>
      <c r="M21" s="46"/>
      <c r="N21" s="68">
        <v>744.8</v>
      </c>
      <c r="O21" s="46">
        <v>727.08</v>
      </c>
      <c r="P21" s="46">
        <v>744.8</v>
      </c>
      <c r="Q21" s="46">
        <v>747.99</v>
      </c>
      <c r="R21" s="46">
        <v>744.8</v>
      </c>
      <c r="S21" s="46">
        <v>949.95</v>
      </c>
      <c r="T21" s="46">
        <v>744.8</v>
      </c>
      <c r="U21" s="46"/>
      <c r="V21" s="46">
        <v>744.8</v>
      </c>
      <c r="W21" s="46"/>
      <c r="X21" s="46">
        <v>744.8</v>
      </c>
      <c r="Y21" s="46"/>
      <c r="Z21" s="46">
        <v>744.8</v>
      </c>
      <c r="AA21" s="46"/>
      <c r="AB21" s="46">
        <v>1744.8</v>
      </c>
      <c r="AC21" s="46"/>
      <c r="AD21" s="68">
        <v>811.16</v>
      </c>
      <c r="AE21" s="46"/>
      <c r="AF21" s="66"/>
    </row>
    <row r="22" spans="1:32" s="2" customFormat="1" ht="33" x14ac:dyDescent="0.3">
      <c r="A22" s="65" t="s">
        <v>36</v>
      </c>
      <c r="B22" s="45"/>
      <c r="C22" s="46">
        <f>H22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66"/>
    </row>
    <row r="23" spans="1:32" s="2" customFormat="1" x14ac:dyDescent="0.3">
      <c r="A23" s="65" t="s">
        <v>33</v>
      </c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66"/>
    </row>
    <row r="24" spans="1:32" s="2" customFormat="1" x14ac:dyDescent="0.3">
      <c r="A24" s="69" t="s">
        <v>37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1"/>
      <c r="AF24" s="40"/>
    </row>
    <row r="25" spans="1:32" s="2" customFormat="1" x14ac:dyDescent="0.3">
      <c r="A25" s="62" t="s">
        <v>28</v>
      </c>
      <c r="B25" s="63">
        <f>B27+B28</f>
        <v>4027.2999999999993</v>
      </c>
      <c r="C25" s="72">
        <f>C27+C28</f>
        <v>569.62</v>
      </c>
      <c r="D25" s="45">
        <f>D27+D28</f>
        <v>1982.5109999999997</v>
      </c>
      <c r="E25" s="72">
        <f>E27+E28</f>
        <v>1982.5109999999997</v>
      </c>
      <c r="F25" s="51">
        <f>IFERROR(E25/B25*100,0)</f>
        <v>49.226802075832445</v>
      </c>
      <c r="G25" s="51">
        <f>IFERROR(E25/C25*100,0)</f>
        <v>348.0409746848776</v>
      </c>
      <c r="H25" s="73">
        <f>H27+H28</f>
        <v>569.62</v>
      </c>
      <c r="I25" s="73">
        <f>I27+I28</f>
        <v>502.351</v>
      </c>
      <c r="J25" s="74">
        <f t="shared" ref="J25:AE25" si="3">J27+J28</f>
        <v>295.52999999999997</v>
      </c>
      <c r="K25" s="63">
        <f t="shared" si="3"/>
        <v>345.06</v>
      </c>
      <c r="L25" s="74">
        <f t="shared" si="3"/>
        <v>197.97</v>
      </c>
      <c r="M25" s="63">
        <f t="shared" si="3"/>
        <v>111.89</v>
      </c>
      <c r="N25" s="73">
        <f>N27+N28</f>
        <v>499.07</v>
      </c>
      <c r="O25" s="63">
        <f t="shared" si="3"/>
        <v>425.48</v>
      </c>
      <c r="P25" s="74">
        <f t="shared" si="3"/>
        <v>400.39</v>
      </c>
      <c r="Q25" s="74">
        <f t="shared" si="3"/>
        <v>180.51</v>
      </c>
      <c r="R25" s="74">
        <f t="shared" si="3"/>
        <v>449.78</v>
      </c>
      <c r="S25" s="74">
        <f t="shared" si="3"/>
        <v>202.04</v>
      </c>
      <c r="T25" s="74">
        <f t="shared" si="3"/>
        <v>456.40000000000003</v>
      </c>
      <c r="U25" s="73">
        <f>U27+U28</f>
        <v>215.18</v>
      </c>
      <c r="V25" s="74">
        <f t="shared" si="3"/>
        <v>153.13</v>
      </c>
      <c r="W25" s="74">
        <f t="shared" si="3"/>
        <v>0</v>
      </c>
      <c r="X25" s="74">
        <f t="shared" si="3"/>
        <v>240.01</v>
      </c>
      <c r="Y25" s="74">
        <f t="shared" si="3"/>
        <v>0</v>
      </c>
      <c r="Z25" s="74">
        <f t="shared" si="3"/>
        <v>266.46999999999997</v>
      </c>
      <c r="AA25" s="73">
        <f>AA27+AA28</f>
        <v>0</v>
      </c>
      <c r="AB25" s="74">
        <f t="shared" si="3"/>
        <v>175.14</v>
      </c>
      <c r="AC25" s="74">
        <f t="shared" si="3"/>
        <v>0</v>
      </c>
      <c r="AD25" s="74">
        <f t="shared" si="3"/>
        <v>323.79000000000002</v>
      </c>
      <c r="AE25" s="74">
        <f t="shared" si="3"/>
        <v>0</v>
      </c>
      <c r="AF25" s="64"/>
    </row>
    <row r="26" spans="1:32" s="2" customFormat="1" x14ac:dyDescent="0.3">
      <c r="A26" s="65" t="s">
        <v>29</v>
      </c>
      <c r="B26" s="72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66"/>
    </row>
    <row r="27" spans="1:32" s="2" customFormat="1" ht="33" x14ac:dyDescent="0.3">
      <c r="A27" s="65" t="s">
        <v>35</v>
      </c>
      <c r="B27" s="50">
        <f>H27+J27+L27+N27+P27+R27+T27+V27+X27+Z27+AB27+AD27</f>
        <v>3923.0999999999995</v>
      </c>
      <c r="C27" s="46">
        <f>H27</f>
        <v>569.62</v>
      </c>
      <c r="D27" s="51">
        <f>E27</f>
        <v>1937.4109999999998</v>
      </c>
      <c r="E27" s="46">
        <f>SUM(I27,K27,M27,O27,Q27,S27,U27,W27,Y27,AA27,AC27,AE27)</f>
        <v>1937.4109999999998</v>
      </c>
      <c r="F27" s="51">
        <f>IFERROR(E27/B27*100,0)</f>
        <v>49.38469577629936</v>
      </c>
      <c r="G27" s="51">
        <f>IFERROR(E27/C27*100,0)</f>
        <v>340.12341561040688</v>
      </c>
      <c r="H27" s="75">
        <v>569.62</v>
      </c>
      <c r="I27" s="76">
        <f>I34+I41</f>
        <v>502.351</v>
      </c>
      <c r="J27" s="75">
        <v>295.52999999999997</v>
      </c>
      <c r="K27" s="75">
        <f>K34+K41</f>
        <v>345.06</v>
      </c>
      <c r="L27" s="75">
        <v>197.97</v>
      </c>
      <c r="M27" s="75">
        <v>111.89</v>
      </c>
      <c r="N27" s="77">
        <v>488.02</v>
      </c>
      <c r="O27" s="75">
        <v>425.48</v>
      </c>
      <c r="P27" s="75">
        <v>400.39</v>
      </c>
      <c r="Q27" s="75">
        <v>180.51</v>
      </c>
      <c r="R27" s="75">
        <v>449.78</v>
      </c>
      <c r="S27" s="75">
        <v>202.04</v>
      </c>
      <c r="T27" s="75">
        <v>385.35</v>
      </c>
      <c r="U27" s="75">
        <v>170.08</v>
      </c>
      <c r="V27" s="75">
        <v>153.13</v>
      </c>
      <c r="W27" s="75"/>
      <c r="X27" s="75">
        <v>240.01</v>
      </c>
      <c r="Y27" s="75"/>
      <c r="Z27" s="75">
        <v>255.42</v>
      </c>
      <c r="AA27" s="75"/>
      <c r="AB27" s="75">
        <v>175.14</v>
      </c>
      <c r="AC27" s="75"/>
      <c r="AD27" s="75">
        <v>312.74</v>
      </c>
      <c r="AE27" s="75"/>
      <c r="AF27" s="66"/>
    </row>
    <row r="28" spans="1:32" s="2" customFormat="1" x14ac:dyDescent="0.3">
      <c r="A28" s="65" t="s">
        <v>31</v>
      </c>
      <c r="B28" s="50">
        <f>H28+J28+L28+N28+P28+R28+T28+V28+X28+Z28+AB28+AD28</f>
        <v>104.19999999999999</v>
      </c>
      <c r="C28" s="46">
        <f>H28</f>
        <v>0</v>
      </c>
      <c r="D28" s="51">
        <f>E28</f>
        <v>45.1</v>
      </c>
      <c r="E28" s="46">
        <f>SUM(I28,K28,M28,O28,Q28,S28,U28,W28,Y28,AA28,AC28,AE28)</f>
        <v>45.1</v>
      </c>
      <c r="F28" s="51">
        <f>IFERROR(E28/B28*100,0)</f>
        <v>43.282149712092135</v>
      </c>
      <c r="G28" s="51">
        <f>IFERROR(E28/C28*100,0)</f>
        <v>0</v>
      </c>
      <c r="H28" s="75"/>
      <c r="I28" s="75"/>
      <c r="J28" s="75"/>
      <c r="K28" s="75"/>
      <c r="L28" s="75"/>
      <c r="M28" s="75"/>
      <c r="N28" s="75">
        <v>11.05</v>
      </c>
      <c r="O28" s="75"/>
      <c r="P28" s="75"/>
      <c r="Q28" s="75"/>
      <c r="R28" s="75"/>
      <c r="S28" s="75"/>
      <c r="T28" s="77">
        <v>71.05</v>
      </c>
      <c r="U28" s="75">
        <v>45.1</v>
      </c>
      <c r="V28" s="75"/>
      <c r="W28" s="75"/>
      <c r="X28" s="75"/>
      <c r="Y28" s="75"/>
      <c r="Z28" s="75">
        <v>11.05</v>
      </c>
      <c r="AA28" s="75"/>
      <c r="AB28" s="75"/>
      <c r="AC28" s="75"/>
      <c r="AD28" s="75">
        <v>11.05</v>
      </c>
      <c r="AE28" s="75"/>
      <c r="AF28" s="66"/>
    </row>
    <row r="29" spans="1:32" s="2" customFormat="1" ht="33" x14ac:dyDescent="0.3">
      <c r="A29" s="65" t="s">
        <v>36</v>
      </c>
      <c r="B29" s="75"/>
      <c r="C29" s="46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66"/>
    </row>
    <row r="30" spans="1:32" ht="45.75" customHeight="1" x14ac:dyDescent="0.25">
      <c r="A30" s="65" t="s">
        <v>33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9"/>
    </row>
    <row r="31" spans="1:32" ht="17.25" customHeight="1" x14ac:dyDescent="0.25">
      <c r="A31" s="80" t="s">
        <v>38</v>
      </c>
      <c r="B31" s="81"/>
      <c r="C31" s="81"/>
      <c r="D31" s="81"/>
      <c r="E31" s="81"/>
      <c r="F31" s="81"/>
      <c r="G31" s="81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3"/>
    </row>
    <row r="32" spans="1:32" ht="12" customHeight="1" x14ac:dyDescent="0.25">
      <c r="A32" s="84" t="s">
        <v>28</v>
      </c>
      <c r="B32" s="85"/>
      <c r="C32" s="78"/>
      <c r="D32" s="78"/>
      <c r="E32" s="78">
        <f>I32+K32+M32+O32+Q32+U32+W32+S32+Y32+AA32+AE32</f>
        <v>3426.8159999999998</v>
      </c>
      <c r="F32" s="78"/>
      <c r="G32" s="78"/>
      <c r="H32" s="78"/>
      <c r="I32" s="78">
        <f>I34</f>
        <v>489.98099999999999</v>
      </c>
      <c r="J32" s="78"/>
      <c r="K32" s="78">
        <f>K34</f>
        <v>343.97</v>
      </c>
      <c r="L32" s="78"/>
      <c r="M32" s="78">
        <f>M34</f>
        <v>152.161</v>
      </c>
      <c r="N32" s="78"/>
      <c r="O32" s="78">
        <f>O34+O35</f>
        <v>435.83499999999998</v>
      </c>
      <c r="P32" s="78"/>
      <c r="Q32" s="78">
        <f>Q34</f>
        <v>237.09800000000001</v>
      </c>
      <c r="R32" s="78"/>
      <c r="S32" s="78">
        <f>S34</f>
        <v>161.17599999999999</v>
      </c>
      <c r="T32" s="78"/>
      <c r="U32" s="78">
        <f>U34+U35</f>
        <v>678.01499999999999</v>
      </c>
      <c r="V32" s="78"/>
      <c r="W32" s="78">
        <f>W34+W35</f>
        <v>507.07299999999998</v>
      </c>
      <c r="X32" s="78"/>
      <c r="Y32" s="78">
        <f>Y34</f>
        <v>234.15799999999999</v>
      </c>
      <c r="Z32" s="78"/>
      <c r="AA32" s="78">
        <f>AA34+AA35</f>
        <v>187.34900000000002</v>
      </c>
      <c r="AB32" s="78"/>
      <c r="AC32" s="78"/>
      <c r="AD32" s="78"/>
      <c r="AE32" s="86"/>
      <c r="AF32" s="87"/>
    </row>
    <row r="33" spans="1:32" ht="21" customHeight="1" x14ac:dyDescent="0.25">
      <c r="A33" s="84" t="s">
        <v>29</v>
      </c>
      <c r="B33" s="85"/>
      <c r="C33" s="78"/>
      <c r="D33" s="78"/>
      <c r="E33" s="78"/>
      <c r="F33" s="78"/>
      <c r="G33" s="7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9"/>
      <c r="AF33" s="90"/>
    </row>
    <row r="34" spans="1:32" ht="30" customHeight="1" x14ac:dyDescent="0.25">
      <c r="A34" s="84" t="s">
        <v>35</v>
      </c>
      <c r="B34" s="91">
        <v>3638.9</v>
      </c>
      <c r="C34" s="53">
        <f>H34+J34</f>
        <v>0</v>
      </c>
      <c r="D34" s="78">
        <f>C34</f>
        <v>0</v>
      </c>
      <c r="E34" s="78">
        <f>I34+K34+M34+O34+Q34+S34+U34+W34+Y34+AA34+AC34+AE34</f>
        <v>3913.6170000000002</v>
      </c>
      <c r="F34" s="92">
        <f>IFERROR(E34/B34*100,0)</f>
        <v>107.54945175739921</v>
      </c>
      <c r="G34" s="92">
        <f>IFERROR(E34/C34*100,0)</f>
        <v>0</v>
      </c>
      <c r="H34" s="88"/>
      <c r="I34" s="88">
        <v>489.98099999999999</v>
      </c>
      <c r="J34" s="88"/>
      <c r="K34" s="88">
        <v>343.97</v>
      </c>
      <c r="L34" s="88"/>
      <c r="M34" s="88">
        <v>152.161</v>
      </c>
      <c r="N34" s="88"/>
      <c r="O34" s="88">
        <v>430.31</v>
      </c>
      <c r="P34" s="88"/>
      <c r="Q34" s="88">
        <v>237.09800000000001</v>
      </c>
      <c r="R34" s="88"/>
      <c r="S34" s="88">
        <v>161.17599999999999</v>
      </c>
      <c r="T34" s="88"/>
      <c r="U34" s="88">
        <v>637.33600000000001</v>
      </c>
      <c r="V34" s="88"/>
      <c r="W34" s="88">
        <v>503.56</v>
      </c>
      <c r="X34" s="88"/>
      <c r="Y34" s="88">
        <v>234.15799999999999</v>
      </c>
      <c r="Z34" s="88"/>
      <c r="AA34" s="88">
        <v>181.82400000000001</v>
      </c>
      <c r="AB34" s="88"/>
      <c r="AC34" s="88">
        <v>148.554</v>
      </c>
      <c r="AD34" s="88"/>
      <c r="AE34" s="88">
        <v>393.48899999999998</v>
      </c>
      <c r="AF34" s="90"/>
    </row>
    <row r="35" spans="1:32" ht="49.5" customHeight="1" x14ac:dyDescent="0.25">
      <c r="A35" s="84" t="s">
        <v>31</v>
      </c>
      <c r="B35" s="91">
        <v>52.1</v>
      </c>
      <c r="C35" s="53">
        <f>H35+J35</f>
        <v>0</v>
      </c>
      <c r="D35" s="78">
        <f>C35</f>
        <v>0</v>
      </c>
      <c r="E35" s="78">
        <f>I35+K35+M35+O35+Q35+S35+U35+W35+Y35+AA35+AC35+AE35</f>
        <v>125.82</v>
      </c>
      <c r="F35" s="92">
        <f>IFERROR(E35/B35*100,0)</f>
        <v>241.49712092130517</v>
      </c>
      <c r="G35" s="92">
        <f>IFERROR(E35/C35*100,0)</f>
        <v>0</v>
      </c>
      <c r="H35" s="88"/>
      <c r="I35" s="88"/>
      <c r="J35" s="88"/>
      <c r="K35" s="88"/>
      <c r="L35" s="88"/>
      <c r="M35" s="88"/>
      <c r="N35" s="88"/>
      <c r="O35" s="88">
        <v>5.5250000000000004</v>
      </c>
      <c r="P35" s="88"/>
      <c r="Q35" s="88"/>
      <c r="R35" s="88"/>
      <c r="S35" s="88"/>
      <c r="T35" s="88"/>
      <c r="U35" s="88">
        <v>40.679000000000002</v>
      </c>
      <c r="V35" s="88"/>
      <c r="W35" s="88">
        <v>3.5129999999999999</v>
      </c>
      <c r="X35" s="88"/>
      <c r="Y35" s="88"/>
      <c r="Z35" s="88"/>
      <c r="AA35" s="88">
        <v>5.5250000000000004</v>
      </c>
      <c r="AB35" s="88"/>
      <c r="AC35" s="88"/>
      <c r="AD35" s="88"/>
      <c r="AE35" s="88">
        <v>70.578000000000003</v>
      </c>
      <c r="AF35" s="90"/>
    </row>
    <row r="36" spans="1:32" ht="39" customHeight="1" x14ac:dyDescent="0.25">
      <c r="A36" s="84" t="s">
        <v>36</v>
      </c>
      <c r="B36" s="85"/>
      <c r="C36" s="78"/>
      <c r="D36" s="78"/>
      <c r="E36" s="78"/>
      <c r="F36" s="78"/>
      <c r="G36" s="7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9"/>
      <c r="AF36" s="90"/>
    </row>
    <row r="37" spans="1:32" ht="24.75" customHeight="1" x14ac:dyDescent="0.25">
      <c r="A37" s="93" t="s">
        <v>33</v>
      </c>
      <c r="B37" s="85"/>
      <c r="C37" s="78"/>
      <c r="D37" s="78"/>
      <c r="E37" s="78"/>
      <c r="F37" s="78"/>
      <c r="G37" s="7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9"/>
      <c r="AF37" s="94"/>
    </row>
    <row r="38" spans="1:32" ht="30" customHeight="1" x14ac:dyDescent="0.25">
      <c r="A38" s="80" t="s">
        <v>39</v>
      </c>
      <c r="B38" s="95"/>
      <c r="C38" s="81"/>
      <c r="D38" s="81"/>
      <c r="E38" s="81"/>
      <c r="F38" s="81"/>
      <c r="G38" s="81"/>
      <c r="H38" s="82">
        <f>H41</f>
        <v>12.39</v>
      </c>
      <c r="I38" s="82"/>
      <c r="J38" s="82">
        <f>J41</f>
        <v>3.83</v>
      </c>
      <c r="K38" s="82"/>
      <c r="L38" s="82">
        <f>L41</f>
        <v>50.5</v>
      </c>
      <c r="M38" s="82"/>
      <c r="N38" s="82">
        <f>N41</f>
        <v>29.9</v>
      </c>
      <c r="O38" s="82"/>
      <c r="P38" s="82">
        <f>P41</f>
        <v>3.82</v>
      </c>
      <c r="Q38" s="82"/>
      <c r="R38" s="82">
        <f>R41</f>
        <v>3.82</v>
      </c>
      <c r="S38" s="82"/>
      <c r="T38" s="82">
        <f>T41</f>
        <v>12.38</v>
      </c>
      <c r="U38" s="82">
        <f>U39</f>
        <v>0</v>
      </c>
      <c r="V38" s="82">
        <f t="shared" ref="V38:AB38" si="4">V41</f>
        <v>3.83</v>
      </c>
      <c r="W38" s="82">
        <f t="shared" si="4"/>
        <v>0</v>
      </c>
      <c r="X38" s="82">
        <f t="shared" si="4"/>
        <v>3.82</v>
      </c>
      <c r="Y38" s="82">
        <f t="shared" si="4"/>
        <v>0</v>
      </c>
      <c r="Z38" s="82">
        <f t="shared" si="4"/>
        <v>12.37</v>
      </c>
      <c r="AA38" s="82">
        <f t="shared" si="4"/>
        <v>0</v>
      </c>
      <c r="AB38" s="82">
        <f t="shared" si="4"/>
        <v>10.82</v>
      </c>
      <c r="AC38" s="82">
        <f>AC41</f>
        <v>0</v>
      </c>
      <c r="AD38" s="82">
        <f>AD41</f>
        <v>3.82</v>
      </c>
      <c r="AE38" s="82"/>
      <c r="AF38" s="83"/>
    </row>
    <row r="39" spans="1:32" ht="24.75" customHeight="1" x14ac:dyDescent="0.25">
      <c r="A39" s="84" t="s">
        <v>28</v>
      </c>
      <c r="B39" s="85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>
        <f>U41</f>
        <v>0</v>
      </c>
      <c r="V39" s="78"/>
      <c r="W39" s="78"/>
      <c r="X39" s="78"/>
      <c r="Y39" s="78"/>
      <c r="Z39" s="78"/>
      <c r="AA39" s="86"/>
      <c r="AB39" s="78"/>
      <c r="AC39" s="78"/>
      <c r="AD39" s="78"/>
      <c r="AE39" s="78"/>
      <c r="AF39" s="87"/>
    </row>
    <row r="40" spans="1:32" ht="26.25" customHeight="1" x14ac:dyDescent="0.25">
      <c r="A40" s="84" t="s">
        <v>29</v>
      </c>
      <c r="B40" s="85"/>
      <c r="C40" s="78"/>
      <c r="D40" s="78"/>
      <c r="E40" s="78"/>
      <c r="F40" s="78"/>
      <c r="G40" s="7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9"/>
      <c r="AB40" s="88"/>
      <c r="AC40" s="88"/>
      <c r="AD40" s="88"/>
      <c r="AE40" s="88"/>
      <c r="AF40" s="90"/>
    </row>
    <row r="41" spans="1:32" ht="36.75" customHeight="1" x14ac:dyDescent="0.25">
      <c r="A41" s="84" t="s">
        <v>35</v>
      </c>
      <c r="B41" s="96">
        <v>151.30000000000001</v>
      </c>
      <c r="C41" s="53">
        <v>66.72</v>
      </c>
      <c r="D41" s="86">
        <v>66.72</v>
      </c>
      <c r="E41" s="78">
        <v>56.84</v>
      </c>
      <c r="F41" s="92">
        <f>IFERROR(E41/B41*100,0)</f>
        <v>37.567746199603434</v>
      </c>
      <c r="G41" s="92">
        <f>IFERROR(E41/C41*100,0)</f>
        <v>85.191846522781773</v>
      </c>
      <c r="H41" s="88">
        <v>12.39</v>
      </c>
      <c r="I41" s="88">
        <v>12.37</v>
      </c>
      <c r="J41" s="88">
        <v>3.83</v>
      </c>
      <c r="K41" s="88">
        <v>1.0900000000000001</v>
      </c>
      <c r="L41" s="88">
        <v>50.5</v>
      </c>
      <c r="M41" s="88">
        <v>43.38</v>
      </c>
      <c r="N41" s="88">
        <v>29.9</v>
      </c>
      <c r="O41" s="88">
        <v>0</v>
      </c>
      <c r="P41" s="88">
        <v>3.82</v>
      </c>
      <c r="Q41" s="88">
        <v>0.2</v>
      </c>
      <c r="R41" s="88">
        <v>3.82</v>
      </c>
      <c r="S41" s="88">
        <v>0</v>
      </c>
      <c r="T41" s="88">
        <v>12.38</v>
      </c>
      <c r="U41" s="88">
        <v>0</v>
      </c>
      <c r="V41" s="88">
        <v>3.83</v>
      </c>
      <c r="W41" s="88">
        <v>0</v>
      </c>
      <c r="X41" s="88">
        <v>3.82</v>
      </c>
      <c r="Y41" s="89">
        <v>0</v>
      </c>
      <c r="Z41" s="88">
        <v>12.37</v>
      </c>
      <c r="AA41" s="89">
        <v>0</v>
      </c>
      <c r="AB41" s="88">
        <v>10.82</v>
      </c>
      <c r="AC41" s="88">
        <v>0</v>
      </c>
      <c r="AD41" s="88">
        <v>3.82</v>
      </c>
      <c r="AE41" s="88">
        <v>0</v>
      </c>
      <c r="AF41" s="90"/>
    </row>
    <row r="42" spans="1:32" ht="30" customHeight="1" x14ac:dyDescent="0.25">
      <c r="A42" s="84" t="s">
        <v>31</v>
      </c>
      <c r="B42" s="78"/>
      <c r="C42" s="78"/>
      <c r="D42" s="78"/>
      <c r="E42" s="78"/>
      <c r="F42" s="78"/>
      <c r="G42" s="7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9"/>
      <c r="AB42" s="88"/>
      <c r="AC42" s="88"/>
      <c r="AD42" s="88"/>
      <c r="AE42" s="88"/>
      <c r="AF42" s="90"/>
    </row>
    <row r="43" spans="1:32" ht="36.75" customHeight="1" x14ac:dyDescent="0.25">
      <c r="A43" s="84" t="s">
        <v>36</v>
      </c>
      <c r="B43" s="78"/>
      <c r="C43" s="78"/>
      <c r="D43" s="78"/>
      <c r="E43" s="78"/>
      <c r="F43" s="78"/>
      <c r="G43" s="7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9"/>
      <c r="AB43" s="88"/>
      <c r="AC43" s="88"/>
      <c r="AD43" s="88"/>
      <c r="AE43" s="88"/>
      <c r="AF43" s="90"/>
    </row>
    <row r="44" spans="1:32" ht="28.5" customHeight="1" x14ac:dyDescent="0.25">
      <c r="A44" s="93" t="s">
        <v>33</v>
      </c>
      <c r="B44" s="78"/>
      <c r="C44" s="78"/>
      <c r="D44" s="78"/>
      <c r="E44" s="78"/>
      <c r="F44" s="78"/>
      <c r="G44" s="7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9"/>
      <c r="AB44" s="88"/>
      <c r="AC44" s="88"/>
      <c r="AD44" s="88"/>
      <c r="AE44" s="88"/>
      <c r="AF44" s="94"/>
    </row>
    <row r="45" spans="1:32" ht="16.5" x14ac:dyDescent="0.25">
      <c r="A45" s="36" t="s">
        <v>40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8"/>
      <c r="AF45" s="87"/>
    </row>
    <row r="46" spans="1:32" s="2" customFormat="1" x14ac:dyDescent="0.3">
      <c r="A46" s="62" t="s">
        <v>28</v>
      </c>
      <c r="B46" s="45">
        <f>SUM(B47:B51)</f>
        <v>1.8</v>
      </c>
      <c r="C46" s="45">
        <f>C47</f>
        <v>0</v>
      </c>
      <c r="D46" s="45">
        <f>D47</f>
        <v>0</v>
      </c>
      <c r="E46" s="45">
        <f>E47</f>
        <v>0</v>
      </c>
      <c r="F46" s="97">
        <f>IFERROR(E46/B46*100,0)</f>
        <v>0</v>
      </c>
      <c r="G46" s="97">
        <f>IFERROR(E46/C46*100,0)</f>
        <v>0</v>
      </c>
      <c r="H46" s="45">
        <f>H47</f>
        <v>0</v>
      </c>
      <c r="I46" s="45">
        <f>SUM(I47:I51)</f>
        <v>0</v>
      </c>
      <c r="J46" s="45">
        <f>SUM(J47:J51)</f>
        <v>0</v>
      </c>
      <c r="K46" s="45">
        <f>K47</f>
        <v>0</v>
      </c>
      <c r="L46" s="45">
        <f>SUM(L47:L51)</f>
        <v>0</v>
      </c>
      <c r="M46" s="45">
        <f>SUM(M47:M51)</f>
        <v>0</v>
      </c>
      <c r="N46" s="45">
        <f>SUM(N47:N51)</f>
        <v>0</v>
      </c>
      <c r="O46" s="45">
        <f>O47</f>
        <v>0</v>
      </c>
      <c r="P46" s="45">
        <f>SUM(P47:P51)</f>
        <v>1.8</v>
      </c>
      <c r="Q46" s="45">
        <f>SUM(Q47:Q51)</f>
        <v>0</v>
      </c>
      <c r="R46" s="45">
        <f>R47</f>
        <v>0</v>
      </c>
      <c r="S46" s="45">
        <f>SUM(S47:S51)</f>
        <v>1.8</v>
      </c>
      <c r="T46" s="45">
        <f>SUM(T47:T51)</f>
        <v>0</v>
      </c>
      <c r="U46" s="45">
        <f>U47</f>
        <v>0</v>
      </c>
      <c r="V46" s="45">
        <f>SUM(V47:V51)</f>
        <v>0</v>
      </c>
      <c r="W46" s="45">
        <f>SUM(W47:W51)</f>
        <v>0</v>
      </c>
      <c r="X46" s="45">
        <f>X47</f>
        <v>0</v>
      </c>
      <c r="Y46" s="45">
        <f>SUM(Y47:Y51)</f>
        <v>0</v>
      </c>
      <c r="Z46" s="45">
        <f>SUM(Z47:Z51)</f>
        <v>0</v>
      </c>
      <c r="AA46" s="98">
        <f>AA47</f>
        <v>0</v>
      </c>
      <c r="AB46" s="45">
        <f>SUM(AB47:AB51)</f>
        <v>0</v>
      </c>
      <c r="AC46" s="45">
        <f>SUM(AC47:AC51)</f>
        <v>0</v>
      </c>
      <c r="AD46" s="45">
        <f>AD47</f>
        <v>0</v>
      </c>
      <c r="AE46" s="45">
        <f>SUM(AE47:AE51)</f>
        <v>0</v>
      </c>
      <c r="AF46" s="90"/>
    </row>
    <row r="47" spans="1:32" s="2" customFormat="1" x14ac:dyDescent="0.3">
      <c r="A47" s="65" t="s">
        <v>29</v>
      </c>
      <c r="B47" s="50">
        <f>H47+J47+L47+N47+P47+R47+T47+V47+X47+Z47+AB47+AD47</f>
        <v>1.8</v>
      </c>
      <c r="C47" s="46">
        <f>H47</f>
        <v>0</v>
      </c>
      <c r="D47" s="51">
        <f>E47</f>
        <v>0</v>
      </c>
      <c r="E47" s="46">
        <f>SUM(I47,K47,M47,O47,Q47,S47,U47,W47,Y47,AA47,AC47,AE47)</f>
        <v>0</v>
      </c>
      <c r="F47" s="99">
        <f>IFERROR(E47/B47*100,0)</f>
        <v>0</v>
      </c>
      <c r="G47" s="99">
        <f>IFERROR(E47/C47*100,0)</f>
        <v>0</v>
      </c>
      <c r="H47" s="48"/>
      <c r="I47" s="48"/>
      <c r="J47" s="48"/>
      <c r="K47" s="48"/>
      <c r="L47" s="48"/>
      <c r="M47" s="48"/>
      <c r="N47" s="48"/>
      <c r="O47" s="48"/>
      <c r="P47" s="48">
        <v>1.8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100"/>
      <c r="AB47" s="48"/>
      <c r="AC47" s="48"/>
      <c r="AD47" s="48"/>
      <c r="AE47" s="49"/>
      <c r="AF47" s="90"/>
    </row>
    <row r="48" spans="1:32" s="2" customFormat="1" ht="33" x14ac:dyDescent="0.3">
      <c r="A48" s="65" t="s">
        <v>35</v>
      </c>
      <c r="B48" s="45"/>
      <c r="C48" s="46"/>
      <c r="D48" s="46"/>
      <c r="E48" s="46"/>
      <c r="F48" s="46"/>
      <c r="G48" s="46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100"/>
      <c r="AB48" s="48"/>
      <c r="AC48" s="48"/>
      <c r="AD48" s="48"/>
      <c r="AE48" s="49"/>
      <c r="AF48" s="90"/>
    </row>
    <row r="49" spans="1:32" s="2" customFormat="1" x14ac:dyDescent="0.3">
      <c r="A49" s="65" t="s">
        <v>31</v>
      </c>
      <c r="B49" s="50"/>
      <c r="C49" s="46"/>
      <c r="D49" s="46"/>
      <c r="E49" s="46"/>
      <c r="F49" s="97"/>
      <c r="G49" s="97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>
        <v>1.8</v>
      </c>
      <c r="T49" s="48"/>
      <c r="U49" s="48"/>
      <c r="V49" s="48"/>
      <c r="W49" s="48"/>
      <c r="X49" s="48"/>
      <c r="Y49" s="48"/>
      <c r="Z49" s="48"/>
      <c r="AA49" s="100"/>
      <c r="AB49" s="48"/>
      <c r="AC49" s="48"/>
      <c r="AD49" s="48"/>
      <c r="AE49" s="49"/>
      <c r="AF49" s="90"/>
    </row>
    <row r="50" spans="1:32" s="2" customFormat="1" ht="33" x14ac:dyDescent="0.3">
      <c r="A50" s="65" t="s">
        <v>36</v>
      </c>
      <c r="B50" s="45"/>
      <c r="C50" s="46"/>
      <c r="D50" s="46"/>
      <c r="E50" s="46"/>
      <c r="F50" s="46"/>
      <c r="G50" s="46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100"/>
      <c r="AB50" s="48"/>
      <c r="AC50" s="48"/>
      <c r="AD50" s="48"/>
      <c r="AE50" s="49"/>
      <c r="AF50" s="90"/>
    </row>
    <row r="51" spans="1:32" ht="16.5" x14ac:dyDescent="0.25">
      <c r="A51" s="65" t="s">
        <v>33</v>
      </c>
      <c r="B51" s="101"/>
      <c r="C51" s="53"/>
      <c r="D51" s="53"/>
      <c r="E51" s="53"/>
      <c r="F51" s="53"/>
      <c r="G51" s="53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102"/>
      <c r="AB51" s="55"/>
      <c r="AC51" s="55"/>
      <c r="AD51" s="55"/>
      <c r="AE51" s="56"/>
      <c r="AF51" s="94"/>
    </row>
    <row r="52" spans="1:32" s="2" customFormat="1" x14ac:dyDescent="0.3">
      <c r="A52" s="69" t="s">
        <v>41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  <c r="AF52" s="64"/>
    </row>
    <row r="53" spans="1:32" s="2" customFormat="1" x14ac:dyDescent="0.3">
      <c r="A53" s="62" t="s">
        <v>28</v>
      </c>
      <c r="B53" s="45">
        <f>B56</f>
        <v>266.8</v>
      </c>
      <c r="C53" s="45">
        <f>C56</f>
        <v>0</v>
      </c>
      <c r="D53" s="45">
        <f>D56</f>
        <v>2.08</v>
      </c>
      <c r="E53" s="45">
        <f>E56</f>
        <v>2.08</v>
      </c>
      <c r="F53" s="97">
        <f>IFERROR(E53/B53*100,0)</f>
        <v>0.77961019490254868</v>
      </c>
      <c r="G53" s="97">
        <f>IFERROR(E53/C53*100,0)</f>
        <v>0</v>
      </c>
      <c r="H53" s="45">
        <f t="shared" ref="H53:AE53" si="5">H56</f>
        <v>0</v>
      </c>
      <c r="I53" s="45">
        <f t="shared" si="5"/>
        <v>0</v>
      </c>
      <c r="J53" s="45">
        <f t="shared" si="5"/>
        <v>0</v>
      </c>
      <c r="K53" s="45">
        <f t="shared" si="5"/>
        <v>0</v>
      </c>
      <c r="L53" s="45">
        <f>L56</f>
        <v>0</v>
      </c>
      <c r="M53" s="45">
        <f t="shared" si="5"/>
        <v>0</v>
      </c>
      <c r="N53" s="45">
        <f t="shared" si="5"/>
        <v>0</v>
      </c>
      <c r="O53" s="45">
        <f t="shared" si="5"/>
        <v>0</v>
      </c>
      <c r="P53" s="45">
        <f>P56</f>
        <v>0</v>
      </c>
      <c r="Q53" s="45">
        <f t="shared" si="5"/>
        <v>0</v>
      </c>
      <c r="R53" s="45">
        <f t="shared" si="5"/>
        <v>11.96</v>
      </c>
      <c r="S53" s="45">
        <f t="shared" si="5"/>
        <v>0</v>
      </c>
      <c r="T53" s="45">
        <f t="shared" si="5"/>
        <v>11.96</v>
      </c>
      <c r="U53" s="45">
        <f t="shared" si="5"/>
        <v>0</v>
      </c>
      <c r="V53" s="45">
        <f t="shared" si="5"/>
        <v>11.96</v>
      </c>
      <c r="W53" s="45">
        <f t="shared" si="5"/>
        <v>0</v>
      </c>
      <c r="X53" s="45">
        <f t="shared" si="5"/>
        <v>11.96</v>
      </c>
      <c r="Y53" s="45">
        <f t="shared" si="5"/>
        <v>0</v>
      </c>
      <c r="Z53" s="45">
        <f t="shared" si="5"/>
        <v>11.96</v>
      </c>
      <c r="AA53" s="45">
        <f t="shared" si="5"/>
        <v>0</v>
      </c>
      <c r="AB53" s="45">
        <f t="shared" si="5"/>
        <v>96.960000000000008</v>
      </c>
      <c r="AC53" s="45">
        <f>AC56</f>
        <v>0</v>
      </c>
      <c r="AD53" s="45">
        <f t="shared" si="5"/>
        <v>110.03999999999999</v>
      </c>
      <c r="AE53" s="45">
        <f t="shared" si="5"/>
        <v>0</v>
      </c>
      <c r="AF53" s="64"/>
    </row>
    <row r="54" spans="1:32" s="2" customFormat="1" x14ac:dyDescent="0.3">
      <c r="A54" s="65" t="s">
        <v>29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66"/>
    </row>
    <row r="55" spans="1:32" s="2" customFormat="1" ht="33" x14ac:dyDescent="0.3">
      <c r="A55" s="65" t="s">
        <v>35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66"/>
    </row>
    <row r="56" spans="1:32" s="2" customFormat="1" x14ac:dyDescent="0.3">
      <c r="A56" s="65" t="s">
        <v>31</v>
      </c>
      <c r="B56" s="103">
        <f>B63+B70+B77+B84</f>
        <v>266.8</v>
      </c>
      <c r="C56" s="46">
        <f>C63+C70+C77+C84</f>
        <v>0</v>
      </c>
      <c r="D56" s="46">
        <f>D60+D67+D74+D81</f>
        <v>2.08</v>
      </c>
      <c r="E56" s="103">
        <f>E63+E70+E77+E84</f>
        <v>2.08</v>
      </c>
      <c r="F56" s="99">
        <f>IFERROR(E56/B56*100,0)</f>
        <v>0.77961019490254868</v>
      </c>
      <c r="G56" s="99">
        <f>IFERROR(E56/C56*100,0)</f>
        <v>0</v>
      </c>
      <c r="H56" s="46"/>
      <c r="I56" s="46"/>
      <c r="J56" s="103"/>
      <c r="K56" s="46"/>
      <c r="L56" s="46"/>
      <c r="M56" s="46"/>
      <c r="N56" s="103"/>
      <c r="O56" s="46"/>
      <c r="P56" s="104"/>
      <c r="Q56" s="46"/>
      <c r="R56" s="103">
        <f>R63+R70+R77+R84</f>
        <v>11.96</v>
      </c>
      <c r="S56" s="46"/>
      <c r="T56" s="103">
        <f>T63+T70+T77+T84</f>
        <v>11.96</v>
      </c>
      <c r="U56" s="46"/>
      <c r="V56" s="103">
        <f>V63+V70+V77+V84</f>
        <v>11.96</v>
      </c>
      <c r="W56" s="46"/>
      <c r="X56" s="103">
        <f>X63+X70+X77+X84</f>
        <v>11.96</v>
      </c>
      <c r="Y56" s="46"/>
      <c r="Z56" s="103">
        <f>Z63+Z70+Z77+Z84</f>
        <v>11.96</v>
      </c>
      <c r="AA56" s="46"/>
      <c r="AB56" s="103">
        <f>AB63+AB70+AB77+AB84</f>
        <v>96.960000000000008</v>
      </c>
      <c r="AC56" s="46"/>
      <c r="AD56" s="103">
        <f>AD63+AD70+AD77+AD84</f>
        <v>110.03999999999999</v>
      </c>
      <c r="AE56" s="46"/>
      <c r="AF56" s="66"/>
    </row>
    <row r="57" spans="1:32" s="2" customFormat="1" ht="33" x14ac:dyDescent="0.3">
      <c r="A57" s="65" t="s">
        <v>36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66"/>
    </row>
    <row r="58" spans="1:32" ht="16.5" x14ac:dyDescent="0.25">
      <c r="A58" s="65" t="s">
        <v>33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79"/>
    </row>
    <row r="59" spans="1:32" s="2" customFormat="1" x14ac:dyDescent="0.3">
      <c r="A59" s="105" t="s">
        <v>42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7"/>
      <c r="AF59" s="87"/>
    </row>
    <row r="60" spans="1:32" s="2" customFormat="1" x14ac:dyDescent="0.3">
      <c r="A60" s="62" t="s">
        <v>28</v>
      </c>
      <c r="B60" s="45">
        <f>B63</f>
        <v>100</v>
      </c>
      <c r="C60" s="45">
        <f>C63</f>
        <v>0</v>
      </c>
      <c r="D60" s="45">
        <f>D63</f>
        <v>0</v>
      </c>
      <c r="E60" s="45">
        <f>E63</f>
        <v>0</v>
      </c>
      <c r="F60" s="97">
        <f>IFERROR(E60/B60*100,0)</f>
        <v>0</v>
      </c>
      <c r="G60" s="97">
        <f>IFERROR(E60/C60*100,0)</f>
        <v>0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6"/>
      <c r="AB60" s="46">
        <f>AB63</f>
        <v>85</v>
      </c>
      <c r="AC60" s="46">
        <f>AC63</f>
        <v>0</v>
      </c>
      <c r="AD60" s="46">
        <f>AD63</f>
        <v>15</v>
      </c>
      <c r="AE60" s="46">
        <f>AE63</f>
        <v>0</v>
      </c>
      <c r="AF60" s="90"/>
    </row>
    <row r="61" spans="1:32" s="2" customFormat="1" x14ac:dyDescent="0.3">
      <c r="A61" s="65" t="s">
        <v>29</v>
      </c>
      <c r="B61" s="46"/>
      <c r="C61" s="46"/>
      <c r="D61" s="46"/>
      <c r="E61" s="46"/>
      <c r="F61" s="46"/>
      <c r="G61" s="45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9"/>
      <c r="AF61" s="90"/>
    </row>
    <row r="62" spans="1:32" s="2" customFormat="1" ht="33" x14ac:dyDescent="0.3">
      <c r="A62" s="65" t="s">
        <v>35</v>
      </c>
      <c r="B62" s="46"/>
      <c r="C62" s="46"/>
      <c r="D62" s="46"/>
      <c r="E62" s="46"/>
      <c r="F62" s="46"/>
      <c r="G62" s="45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9"/>
      <c r="AF62" s="90"/>
    </row>
    <row r="63" spans="1:32" s="2" customFormat="1" x14ac:dyDescent="0.3">
      <c r="A63" s="65" t="s">
        <v>31</v>
      </c>
      <c r="B63" s="50">
        <f>H63+J63+L63+N63+P63+R63+T63+V63+X63+Z63+AB63+AD63</f>
        <v>100</v>
      </c>
      <c r="C63" s="46">
        <f>H63</f>
        <v>0</v>
      </c>
      <c r="D63" s="51">
        <f>E63</f>
        <v>0</v>
      </c>
      <c r="E63" s="46">
        <f>SUM(I63,K63,M63,O63,Q63,S63,U63,W63,Y63,AA63,AC63,AE63)</f>
        <v>0</v>
      </c>
      <c r="F63" s="99">
        <f>IFERROR(E63/B63*100,0)</f>
        <v>0</v>
      </c>
      <c r="G63" s="99">
        <f>IFERROR(E63/C63*100,0)</f>
        <v>0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>
        <v>85</v>
      </c>
      <c r="AC63" s="48"/>
      <c r="AD63" s="48">
        <v>15</v>
      </c>
      <c r="AE63" s="49"/>
      <c r="AF63" s="90"/>
    </row>
    <row r="64" spans="1:32" s="2" customFormat="1" ht="33" x14ac:dyDescent="0.3">
      <c r="A64" s="65" t="s">
        <v>36</v>
      </c>
      <c r="B64" s="46"/>
      <c r="C64" s="46"/>
      <c r="D64" s="46"/>
      <c r="E64" s="46"/>
      <c r="F64" s="46"/>
      <c r="G64" s="46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9"/>
      <c r="AF64" s="90"/>
    </row>
    <row r="65" spans="1:32" ht="16.5" x14ac:dyDescent="0.25">
      <c r="A65" s="65" t="s">
        <v>33</v>
      </c>
      <c r="B65" s="53"/>
      <c r="C65" s="53"/>
      <c r="D65" s="53"/>
      <c r="E65" s="53"/>
      <c r="F65" s="53"/>
      <c r="G65" s="53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6"/>
      <c r="AF65" s="94"/>
    </row>
    <row r="66" spans="1:32" ht="16.5" x14ac:dyDescent="0.25">
      <c r="A66" s="105" t="s">
        <v>43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08"/>
    </row>
    <row r="67" spans="1:32" s="2" customFormat="1" x14ac:dyDescent="0.3">
      <c r="A67" s="62" t="s">
        <v>28</v>
      </c>
      <c r="B67" s="45">
        <f>B70</f>
        <v>83.1</v>
      </c>
      <c r="C67" s="45">
        <f>C70</f>
        <v>0</v>
      </c>
      <c r="D67" s="45">
        <f>D70</f>
        <v>0</v>
      </c>
      <c r="E67" s="45">
        <f>E70</f>
        <v>0</v>
      </c>
      <c r="F67" s="97">
        <f>IFERROR(E67/B67*100,0)</f>
        <v>0</v>
      </c>
      <c r="G67" s="97">
        <f>IFERROR(E67/C67*100,0)</f>
        <v>0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>
        <f>AD70</f>
        <v>83.1</v>
      </c>
      <c r="AE67" s="45">
        <f>AE70</f>
        <v>0</v>
      </c>
      <c r="AF67" s="64"/>
    </row>
    <row r="68" spans="1:32" s="2" customFormat="1" x14ac:dyDescent="0.3">
      <c r="A68" s="65" t="s">
        <v>29</v>
      </c>
      <c r="B68" s="46"/>
      <c r="C68" s="46"/>
      <c r="D68" s="46"/>
      <c r="E68" s="46"/>
      <c r="F68" s="46"/>
      <c r="G68" s="45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9"/>
      <c r="AF68" s="64"/>
    </row>
    <row r="69" spans="1:32" s="2" customFormat="1" ht="33" x14ac:dyDescent="0.3">
      <c r="A69" s="65" t="s">
        <v>35</v>
      </c>
      <c r="B69" s="46"/>
      <c r="C69" s="46"/>
      <c r="D69" s="46"/>
      <c r="E69" s="46"/>
      <c r="F69" s="46"/>
      <c r="G69" s="45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9"/>
      <c r="AF69" s="64"/>
    </row>
    <row r="70" spans="1:32" s="2" customFormat="1" x14ac:dyDescent="0.3">
      <c r="A70" s="65" t="s">
        <v>31</v>
      </c>
      <c r="B70" s="50">
        <f>H70+J70+L70+N70+P70+R70+T70+V70+X70+Z70+AB70+AD70</f>
        <v>83.1</v>
      </c>
      <c r="C70" s="46">
        <f>H70</f>
        <v>0</v>
      </c>
      <c r="D70" s="51">
        <f>E70</f>
        <v>0</v>
      </c>
      <c r="E70" s="46">
        <f>SUM(I70,K70,M70,O70,Q70,S70,U70,W70,Y70,AA70,AC70,AE70)</f>
        <v>0</v>
      </c>
      <c r="F70" s="99">
        <f>IFERROR(E70/B70*100,0)</f>
        <v>0</v>
      </c>
      <c r="G70" s="99">
        <f>IFERROR(E70/C70*100,0)</f>
        <v>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>
        <v>83.1</v>
      </c>
      <c r="AE70" s="49"/>
      <c r="AF70" s="64"/>
    </row>
    <row r="71" spans="1:32" s="2" customFormat="1" ht="33" x14ac:dyDescent="0.3">
      <c r="A71" s="65" t="s">
        <v>36</v>
      </c>
      <c r="B71" s="46"/>
      <c r="C71" s="46"/>
      <c r="D71" s="46"/>
      <c r="E71" s="46"/>
      <c r="F71" s="46"/>
      <c r="G71" s="46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9"/>
      <c r="AF71" s="64"/>
    </row>
    <row r="72" spans="1:32" ht="16.5" x14ac:dyDescent="0.25">
      <c r="A72" s="65" t="s">
        <v>33</v>
      </c>
      <c r="B72" s="53"/>
      <c r="C72" s="53"/>
      <c r="D72" s="53"/>
      <c r="E72" s="53"/>
      <c r="F72" s="53"/>
      <c r="G72" s="53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6"/>
      <c r="AF72" s="108"/>
    </row>
    <row r="73" spans="1:32" s="2" customFormat="1" x14ac:dyDescent="0.3">
      <c r="A73" s="105" t="s">
        <v>44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7"/>
      <c r="AF73" s="64"/>
    </row>
    <row r="74" spans="1:32" s="2" customFormat="1" x14ac:dyDescent="0.3">
      <c r="A74" s="62" t="s">
        <v>28</v>
      </c>
      <c r="B74" s="45">
        <f>B77</f>
        <v>0</v>
      </c>
      <c r="C74" s="45">
        <f>C77</f>
        <v>0</v>
      </c>
      <c r="D74" s="45">
        <f>D77</f>
        <v>0</v>
      </c>
      <c r="E74" s="45">
        <f>E77</f>
        <v>0</v>
      </c>
      <c r="F74" s="97">
        <f>IFERROR(E74/B74*100,0)</f>
        <v>0</v>
      </c>
      <c r="G74" s="97">
        <f>IFERROR(E74/C74*100,0)</f>
        <v>0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64"/>
    </row>
    <row r="75" spans="1:32" s="2" customFormat="1" x14ac:dyDescent="0.3">
      <c r="A75" s="65" t="s">
        <v>29</v>
      </c>
      <c r="B75" s="46"/>
      <c r="C75" s="46"/>
      <c r="D75" s="46"/>
      <c r="E75" s="46"/>
      <c r="F75" s="46"/>
      <c r="G75" s="45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9"/>
      <c r="AF75" s="64"/>
    </row>
    <row r="76" spans="1:32" s="2" customFormat="1" ht="33" x14ac:dyDescent="0.3">
      <c r="A76" s="65" t="s">
        <v>35</v>
      </c>
      <c r="B76" s="46"/>
      <c r="C76" s="46"/>
      <c r="D76" s="46"/>
      <c r="E76" s="46"/>
      <c r="F76" s="46"/>
      <c r="G76" s="46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9"/>
      <c r="AF76" s="64"/>
    </row>
    <row r="77" spans="1:32" s="2" customFormat="1" x14ac:dyDescent="0.3">
      <c r="A77" s="65" t="s">
        <v>31</v>
      </c>
      <c r="B77" s="50">
        <f>H77+J77+L77+N77+P77+R77+T77+V77+X77+Z77+AB77+AD77</f>
        <v>0</v>
      </c>
      <c r="C77" s="46">
        <f>H77</f>
        <v>0</v>
      </c>
      <c r="D77" s="51">
        <f>E77</f>
        <v>0</v>
      </c>
      <c r="E77" s="46">
        <f>SUM(I77,K77,M77,O77,Q77,S77,U77,W77,Y77,AA77,AC77,AE77)</f>
        <v>0</v>
      </c>
      <c r="F77" s="99">
        <f>IFERROR(E77/B77*100,0)</f>
        <v>0</v>
      </c>
      <c r="G77" s="99">
        <f>IFERROR(E77/C77*100,0)</f>
        <v>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9"/>
      <c r="AF77" s="64"/>
    </row>
    <row r="78" spans="1:32" s="2" customFormat="1" ht="33" x14ac:dyDescent="0.3">
      <c r="A78" s="65" t="s">
        <v>36</v>
      </c>
      <c r="B78" s="46"/>
      <c r="C78" s="46"/>
      <c r="D78" s="46"/>
      <c r="E78" s="46"/>
      <c r="F78" s="46"/>
      <c r="G78" s="46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9"/>
      <c r="AF78" s="64"/>
    </row>
    <row r="79" spans="1:32" s="2" customFormat="1" x14ac:dyDescent="0.3">
      <c r="A79" s="65" t="s">
        <v>33</v>
      </c>
      <c r="B79" s="46"/>
      <c r="C79" s="46"/>
      <c r="D79" s="46"/>
      <c r="E79" s="46"/>
      <c r="F79" s="46"/>
      <c r="G79" s="46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9"/>
      <c r="AF79" s="64"/>
    </row>
    <row r="80" spans="1:32" s="2" customFormat="1" x14ac:dyDescent="0.3">
      <c r="A80" s="105" t="s">
        <v>45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7"/>
      <c r="AF80" s="109"/>
    </row>
    <row r="81" spans="1:32" s="2" customFormat="1" x14ac:dyDescent="0.3">
      <c r="A81" s="62" t="s">
        <v>28</v>
      </c>
      <c r="B81" s="45">
        <f>B84</f>
        <v>83.7</v>
      </c>
      <c r="C81" s="45">
        <f>C84</f>
        <v>0</v>
      </c>
      <c r="D81" s="45">
        <f>D84</f>
        <v>2.08</v>
      </c>
      <c r="E81" s="45">
        <f>E84</f>
        <v>2.08</v>
      </c>
      <c r="F81" s="97">
        <f>IFERROR(E81/B81*100,0)</f>
        <v>2.4850657108721625</v>
      </c>
      <c r="G81" s="97">
        <f>IFERROR(E81/C81*100,0)</f>
        <v>0</v>
      </c>
      <c r="H81" s="45">
        <f>H84</f>
        <v>0</v>
      </c>
      <c r="I81" s="45">
        <f t="shared" ref="I81:AE81" si="6">I84</f>
        <v>0</v>
      </c>
      <c r="J81" s="45">
        <f t="shared" si="6"/>
        <v>0</v>
      </c>
      <c r="K81" s="45">
        <f t="shared" si="6"/>
        <v>0</v>
      </c>
      <c r="L81" s="45">
        <f t="shared" si="6"/>
        <v>0</v>
      </c>
      <c r="M81" s="45">
        <f t="shared" si="6"/>
        <v>0</v>
      </c>
      <c r="N81" s="45">
        <f t="shared" si="6"/>
        <v>0</v>
      </c>
      <c r="O81" s="45">
        <f t="shared" si="6"/>
        <v>0</v>
      </c>
      <c r="P81" s="45">
        <f t="shared" si="6"/>
        <v>0</v>
      </c>
      <c r="Q81" s="45">
        <f t="shared" si="6"/>
        <v>0</v>
      </c>
      <c r="R81" s="45">
        <f t="shared" si="6"/>
        <v>11.96</v>
      </c>
      <c r="S81" s="45">
        <f t="shared" si="6"/>
        <v>0.83</v>
      </c>
      <c r="T81" s="45">
        <f t="shared" si="6"/>
        <v>11.96</v>
      </c>
      <c r="U81" s="45">
        <f t="shared" si="6"/>
        <v>1.25</v>
      </c>
      <c r="V81" s="45">
        <f t="shared" si="6"/>
        <v>11.96</v>
      </c>
      <c r="W81" s="45">
        <f t="shared" si="6"/>
        <v>0</v>
      </c>
      <c r="X81" s="45">
        <f t="shared" si="6"/>
        <v>11.96</v>
      </c>
      <c r="Y81" s="45">
        <f t="shared" si="6"/>
        <v>0</v>
      </c>
      <c r="Z81" s="45">
        <f t="shared" si="6"/>
        <v>11.96</v>
      </c>
      <c r="AA81" s="45">
        <f t="shared" si="6"/>
        <v>0</v>
      </c>
      <c r="AB81" s="45">
        <f t="shared" si="6"/>
        <v>11.96</v>
      </c>
      <c r="AC81" s="45">
        <f t="shared" si="6"/>
        <v>0</v>
      </c>
      <c r="AD81" s="45">
        <f t="shared" si="6"/>
        <v>11.94</v>
      </c>
      <c r="AE81" s="45">
        <f t="shared" si="6"/>
        <v>0</v>
      </c>
      <c r="AF81" s="110"/>
    </row>
    <row r="82" spans="1:32" s="2" customFormat="1" x14ac:dyDescent="0.3">
      <c r="A82" s="65" t="s">
        <v>29</v>
      </c>
      <c r="B82" s="46"/>
      <c r="C82" s="46"/>
      <c r="D82" s="46"/>
      <c r="E82" s="46"/>
      <c r="F82" s="46"/>
      <c r="G82" s="45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9"/>
      <c r="AF82" s="110"/>
    </row>
    <row r="83" spans="1:32" s="2" customFormat="1" ht="33" x14ac:dyDescent="0.3">
      <c r="A83" s="65" t="s">
        <v>35</v>
      </c>
      <c r="B83" s="46"/>
      <c r="C83" s="46"/>
      <c r="D83" s="46"/>
      <c r="E83" s="46"/>
      <c r="F83" s="46"/>
      <c r="G83" s="45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9"/>
      <c r="AF83" s="110"/>
    </row>
    <row r="84" spans="1:32" s="2" customFormat="1" x14ac:dyDescent="0.3">
      <c r="A84" s="65" t="s">
        <v>31</v>
      </c>
      <c r="B84" s="50">
        <f>H84+J84+L84+N84+P84+R84+T84+V84+X84+Z84+AB84+AD84</f>
        <v>83.7</v>
      </c>
      <c r="C84" s="46">
        <f>H84</f>
        <v>0</v>
      </c>
      <c r="D84" s="51">
        <f>E84</f>
        <v>2.08</v>
      </c>
      <c r="E84" s="46">
        <f>SUM(I84,K84,M84,O84,Q84,S84,U84,W84,Y84,AA84,AC84,AE84)</f>
        <v>2.08</v>
      </c>
      <c r="F84" s="99">
        <f>IFERROR(E84/B84*100,0)</f>
        <v>2.4850657108721625</v>
      </c>
      <c r="G84" s="99">
        <f>IFERROR(E84/C84*100,0)</f>
        <v>0</v>
      </c>
      <c r="H84" s="48"/>
      <c r="I84" s="48"/>
      <c r="J84" s="48"/>
      <c r="K84" s="48"/>
      <c r="L84" s="48"/>
      <c r="M84" s="48"/>
      <c r="N84" s="48"/>
      <c r="O84" s="48"/>
      <c r="P84" s="111"/>
      <c r="Q84" s="100"/>
      <c r="R84" s="111">
        <v>11.96</v>
      </c>
      <c r="S84" s="100">
        <v>0.83</v>
      </c>
      <c r="T84" s="111">
        <v>11.96</v>
      </c>
      <c r="U84" s="100">
        <v>1.25</v>
      </c>
      <c r="V84" s="111">
        <v>11.96</v>
      </c>
      <c r="W84" s="48"/>
      <c r="X84" s="111">
        <v>11.96</v>
      </c>
      <c r="Y84" s="48"/>
      <c r="Z84" s="111">
        <v>11.96</v>
      </c>
      <c r="AA84" s="48"/>
      <c r="AB84" s="111">
        <v>11.96</v>
      </c>
      <c r="AC84" s="48"/>
      <c r="AD84" s="111">
        <v>11.94</v>
      </c>
      <c r="AE84" s="49"/>
      <c r="AF84" s="110"/>
    </row>
    <row r="85" spans="1:32" s="2" customFormat="1" ht="33" x14ac:dyDescent="0.3">
      <c r="A85" s="65" t="s">
        <v>36</v>
      </c>
      <c r="B85" s="46"/>
      <c r="C85" s="46"/>
      <c r="D85" s="46"/>
      <c r="E85" s="46"/>
      <c r="F85" s="46"/>
      <c r="G85" s="46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9"/>
      <c r="AF85" s="110"/>
    </row>
    <row r="86" spans="1:32" s="2" customFormat="1" x14ac:dyDescent="0.3">
      <c r="A86" s="65" t="s">
        <v>33</v>
      </c>
      <c r="B86" s="46"/>
      <c r="C86" s="46"/>
      <c r="D86" s="46"/>
      <c r="E86" s="46"/>
      <c r="F86" s="46"/>
      <c r="G86" s="46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9"/>
      <c r="AF86" s="112"/>
    </row>
    <row r="87" spans="1:32" s="2" customFormat="1" x14ac:dyDescent="0.3">
      <c r="A87" s="69" t="s">
        <v>46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1"/>
      <c r="AF87" s="64"/>
    </row>
    <row r="88" spans="1:32" s="2" customFormat="1" x14ac:dyDescent="0.3">
      <c r="A88" s="62" t="s">
        <v>28</v>
      </c>
      <c r="B88" s="45">
        <f>B91</f>
        <v>514.6</v>
      </c>
      <c r="C88" s="45">
        <f>C91</f>
        <v>0</v>
      </c>
      <c r="D88" s="45">
        <f>D91</f>
        <v>445.1</v>
      </c>
      <c r="E88" s="45">
        <f>E91</f>
        <v>445.1</v>
      </c>
      <c r="F88" s="97">
        <f>IFERROR(E88/B88*100,0)</f>
        <v>86.494364554994178</v>
      </c>
      <c r="G88" s="97">
        <f>IFERROR(E88/C88*100,0)</f>
        <v>0</v>
      </c>
      <c r="H88" s="45">
        <f t="shared" ref="H88:AE88" si="7">H91</f>
        <v>0</v>
      </c>
      <c r="I88" s="45">
        <f t="shared" si="7"/>
        <v>0</v>
      </c>
      <c r="J88" s="45">
        <f t="shared" si="7"/>
        <v>316.3</v>
      </c>
      <c r="K88" s="45">
        <f t="shared" si="7"/>
        <v>15</v>
      </c>
      <c r="L88" s="45">
        <f t="shared" si="7"/>
        <v>0</v>
      </c>
      <c r="M88" s="45">
        <f t="shared" si="7"/>
        <v>0</v>
      </c>
      <c r="N88" s="45">
        <f t="shared" si="7"/>
        <v>33.299999999999997</v>
      </c>
      <c r="O88" s="45">
        <f t="shared" si="7"/>
        <v>71.900000000000006</v>
      </c>
      <c r="P88" s="45">
        <f t="shared" si="7"/>
        <v>165</v>
      </c>
      <c r="Q88" s="45">
        <f t="shared" si="7"/>
        <v>169.7</v>
      </c>
      <c r="R88" s="45">
        <f t="shared" si="7"/>
        <v>0</v>
      </c>
      <c r="S88" s="45">
        <f t="shared" si="7"/>
        <v>188.5</v>
      </c>
      <c r="T88" s="45">
        <f t="shared" si="7"/>
        <v>0</v>
      </c>
      <c r="U88" s="45">
        <f t="shared" si="7"/>
        <v>0</v>
      </c>
      <c r="V88" s="45">
        <f t="shared" si="7"/>
        <v>0</v>
      </c>
      <c r="W88" s="45">
        <f t="shared" si="7"/>
        <v>0</v>
      </c>
      <c r="X88" s="45">
        <f t="shared" si="7"/>
        <v>0</v>
      </c>
      <c r="Y88" s="45">
        <f t="shared" si="7"/>
        <v>0</v>
      </c>
      <c r="Z88" s="45">
        <f t="shared" si="7"/>
        <v>0</v>
      </c>
      <c r="AA88" s="45">
        <f t="shared" si="7"/>
        <v>0</v>
      </c>
      <c r="AB88" s="45">
        <f t="shared" si="7"/>
        <v>0</v>
      </c>
      <c r="AC88" s="45">
        <f t="shared" si="7"/>
        <v>0</v>
      </c>
      <c r="AD88" s="45">
        <f t="shared" si="7"/>
        <v>0</v>
      </c>
      <c r="AE88" s="45">
        <f t="shared" si="7"/>
        <v>0</v>
      </c>
      <c r="AF88" s="64"/>
    </row>
    <row r="89" spans="1:32" s="2" customFormat="1" x14ac:dyDescent="0.3">
      <c r="A89" s="65" t="s">
        <v>29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66"/>
    </row>
    <row r="90" spans="1:32" s="2" customFormat="1" ht="33" x14ac:dyDescent="0.3">
      <c r="A90" s="65" t="s">
        <v>35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66"/>
    </row>
    <row r="91" spans="1:32" s="2" customFormat="1" x14ac:dyDescent="0.3">
      <c r="A91" s="65" t="s">
        <v>31</v>
      </c>
      <c r="B91" s="50">
        <f>H91+J91+L91+N91+P91+R91+T91+V91+X91+Z91+AB91+AD91</f>
        <v>514.6</v>
      </c>
      <c r="C91" s="46">
        <f>C98+C105</f>
        <v>0</v>
      </c>
      <c r="D91" s="46">
        <f>D98+D105</f>
        <v>445.1</v>
      </c>
      <c r="E91" s="46">
        <f>E98+E105</f>
        <v>445.1</v>
      </c>
      <c r="F91" s="99">
        <f>IFERROR(E91/B91*100,0)</f>
        <v>86.494364554994178</v>
      </c>
      <c r="G91" s="99">
        <f>IFERROR(E91/C91*100,0)</f>
        <v>0</v>
      </c>
      <c r="H91" s="46">
        <f>H98+H105</f>
        <v>0</v>
      </c>
      <c r="I91" s="46">
        <f t="shared" ref="I91:AE91" si="8">I98+I105</f>
        <v>0</v>
      </c>
      <c r="J91" s="46">
        <f>J98+J105</f>
        <v>316.3</v>
      </c>
      <c r="K91" s="46">
        <f t="shared" si="8"/>
        <v>15</v>
      </c>
      <c r="L91" s="46">
        <f t="shared" si="8"/>
        <v>0</v>
      </c>
      <c r="M91" s="46">
        <f t="shared" si="8"/>
        <v>0</v>
      </c>
      <c r="N91" s="46">
        <f t="shared" si="8"/>
        <v>33.299999999999997</v>
      </c>
      <c r="O91" s="46">
        <f t="shared" si="8"/>
        <v>71.900000000000006</v>
      </c>
      <c r="P91" s="46">
        <f t="shared" si="8"/>
        <v>165</v>
      </c>
      <c r="Q91" s="46">
        <f t="shared" si="8"/>
        <v>169.7</v>
      </c>
      <c r="R91" s="46">
        <f t="shared" si="8"/>
        <v>0</v>
      </c>
      <c r="S91" s="46">
        <f t="shared" si="8"/>
        <v>188.5</v>
      </c>
      <c r="T91" s="46">
        <f t="shared" si="8"/>
        <v>0</v>
      </c>
      <c r="U91" s="46">
        <f t="shared" si="8"/>
        <v>0</v>
      </c>
      <c r="V91" s="46">
        <f t="shared" si="8"/>
        <v>0</v>
      </c>
      <c r="W91" s="46">
        <f t="shared" si="8"/>
        <v>0</v>
      </c>
      <c r="X91" s="46">
        <f t="shared" si="8"/>
        <v>0</v>
      </c>
      <c r="Y91" s="46">
        <f t="shared" si="8"/>
        <v>0</v>
      </c>
      <c r="Z91" s="46">
        <f t="shared" si="8"/>
        <v>0</v>
      </c>
      <c r="AA91" s="46">
        <f t="shared" si="8"/>
        <v>0</v>
      </c>
      <c r="AB91" s="46">
        <f t="shared" si="8"/>
        <v>0</v>
      </c>
      <c r="AC91" s="46">
        <f t="shared" si="8"/>
        <v>0</v>
      </c>
      <c r="AD91" s="46">
        <f t="shared" si="8"/>
        <v>0</v>
      </c>
      <c r="AE91" s="46">
        <f t="shared" si="8"/>
        <v>0</v>
      </c>
      <c r="AF91" s="66"/>
    </row>
    <row r="92" spans="1:32" s="2" customFormat="1" ht="33" x14ac:dyDescent="0.3">
      <c r="A92" s="65" t="s">
        <v>36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66"/>
    </row>
    <row r="93" spans="1:32" s="2" customFormat="1" x14ac:dyDescent="0.3">
      <c r="A93" s="65" t="s">
        <v>33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66"/>
    </row>
    <row r="94" spans="1:32" s="2" customFormat="1" x14ac:dyDescent="0.3">
      <c r="A94" s="105" t="s">
        <v>47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7"/>
      <c r="AF94" s="113" t="s">
        <v>48</v>
      </c>
    </row>
    <row r="95" spans="1:32" s="2" customFormat="1" x14ac:dyDescent="0.3">
      <c r="A95" s="62" t="s">
        <v>28</v>
      </c>
      <c r="B95" s="45">
        <f>B98</f>
        <v>349.6</v>
      </c>
      <c r="C95" s="45">
        <f>C98</f>
        <v>0</v>
      </c>
      <c r="D95" s="45">
        <f>D98</f>
        <v>280.10000000000002</v>
      </c>
      <c r="E95" s="45">
        <f>E98</f>
        <v>280.10000000000002</v>
      </c>
      <c r="F95" s="97">
        <f>IFERROR(E95/B95*100,0)</f>
        <v>80.120137299771159</v>
      </c>
      <c r="G95" s="97">
        <f>IFERROR(E95/C95*100,0)</f>
        <v>0</v>
      </c>
      <c r="H95" s="45">
        <f t="shared" ref="H95:AE95" si="9">H98</f>
        <v>0</v>
      </c>
      <c r="I95" s="45">
        <f t="shared" si="9"/>
        <v>0</v>
      </c>
      <c r="J95" s="45">
        <f t="shared" si="9"/>
        <v>316.3</v>
      </c>
      <c r="K95" s="45">
        <f t="shared" si="9"/>
        <v>15</v>
      </c>
      <c r="L95" s="45">
        <f t="shared" si="9"/>
        <v>0</v>
      </c>
      <c r="M95" s="45">
        <v>47</v>
      </c>
      <c r="N95" s="45">
        <f t="shared" si="9"/>
        <v>33.299999999999997</v>
      </c>
      <c r="O95" s="45">
        <f t="shared" si="9"/>
        <v>71.900000000000006</v>
      </c>
      <c r="P95" s="45">
        <f t="shared" si="9"/>
        <v>0</v>
      </c>
      <c r="Q95" s="45">
        <f t="shared" si="9"/>
        <v>4.7</v>
      </c>
      <c r="R95" s="45">
        <f t="shared" si="9"/>
        <v>0</v>
      </c>
      <c r="S95" s="45">
        <f t="shared" si="9"/>
        <v>188.5</v>
      </c>
      <c r="T95" s="45">
        <f t="shared" si="9"/>
        <v>0</v>
      </c>
      <c r="U95" s="45">
        <f t="shared" si="9"/>
        <v>0</v>
      </c>
      <c r="V95" s="45">
        <f t="shared" si="9"/>
        <v>0</v>
      </c>
      <c r="W95" s="45">
        <f t="shared" si="9"/>
        <v>0</v>
      </c>
      <c r="X95" s="45">
        <f t="shared" si="9"/>
        <v>0</v>
      </c>
      <c r="Y95" s="45">
        <f t="shared" si="9"/>
        <v>0</v>
      </c>
      <c r="Z95" s="45">
        <f t="shared" si="9"/>
        <v>0</v>
      </c>
      <c r="AA95" s="45">
        <f t="shared" si="9"/>
        <v>0</v>
      </c>
      <c r="AB95" s="45">
        <f t="shared" si="9"/>
        <v>0</v>
      </c>
      <c r="AC95" s="45">
        <f t="shared" si="9"/>
        <v>0</v>
      </c>
      <c r="AD95" s="45">
        <f t="shared" si="9"/>
        <v>0</v>
      </c>
      <c r="AE95" s="45">
        <f t="shared" si="9"/>
        <v>0</v>
      </c>
      <c r="AF95" s="114"/>
    </row>
    <row r="96" spans="1:32" s="2" customFormat="1" x14ac:dyDescent="0.3">
      <c r="A96" s="65" t="s">
        <v>29</v>
      </c>
      <c r="B96" s="46"/>
      <c r="C96" s="46"/>
      <c r="D96" s="46"/>
      <c r="E96" s="46"/>
      <c r="F96" s="46"/>
      <c r="G96" s="45"/>
      <c r="H96" s="48"/>
      <c r="I96" s="48"/>
      <c r="J96" s="48"/>
      <c r="K96" s="48"/>
      <c r="L96" s="100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9"/>
      <c r="AF96" s="114"/>
    </row>
    <row r="97" spans="1:32" s="2" customFormat="1" ht="33" x14ac:dyDescent="0.3">
      <c r="A97" s="65" t="s">
        <v>35</v>
      </c>
      <c r="B97" s="46"/>
      <c r="C97" s="46"/>
      <c r="D97" s="46"/>
      <c r="E97" s="46"/>
      <c r="F97" s="46"/>
      <c r="G97" s="45"/>
      <c r="H97" s="48"/>
      <c r="I97" s="48"/>
      <c r="J97" s="48"/>
      <c r="K97" s="48"/>
      <c r="L97" s="100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9"/>
      <c r="AF97" s="114"/>
    </row>
    <row r="98" spans="1:32" s="2" customFormat="1" x14ac:dyDescent="0.3">
      <c r="A98" s="65" t="s">
        <v>31</v>
      </c>
      <c r="B98" s="50">
        <f>H98+J98+L98+N98+P98+R98+T98+V98+X98+Z98+AB98+AD98</f>
        <v>349.6</v>
      </c>
      <c r="C98" s="46">
        <f>H98</f>
        <v>0</v>
      </c>
      <c r="D98" s="51">
        <f>E98</f>
        <v>280.10000000000002</v>
      </c>
      <c r="E98" s="46">
        <f>SUM(I98,K98,M98,O98,Q98,S98,U98,W98,Y98,AA98,AC98,AE98)</f>
        <v>280.10000000000002</v>
      </c>
      <c r="F98" s="99">
        <f>IFERROR(E98/B98*100,0)</f>
        <v>80.120137299771159</v>
      </c>
      <c r="G98" s="99">
        <f>IFERROR(E98/C98*100,0)</f>
        <v>0</v>
      </c>
      <c r="H98" s="48"/>
      <c r="I98" s="48"/>
      <c r="J98" s="48">
        <v>316.3</v>
      </c>
      <c r="K98" s="48">
        <v>15</v>
      </c>
      <c r="L98" s="100"/>
      <c r="M98" s="49"/>
      <c r="N98" s="48">
        <v>33.299999999999997</v>
      </c>
      <c r="O98" s="48">
        <v>71.900000000000006</v>
      </c>
      <c r="P98" s="48"/>
      <c r="Q98" s="48">
        <v>4.7</v>
      </c>
      <c r="R98" s="48"/>
      <c r="S98" s="48">
        <v>188.5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9"/>
      <c r="AF98" s="114"/>
    </row>
    <row r="99" spans="1:32" s="2" customFormat="1" ht="33" x14ac:dyDescent="0.3">
      <c r="A99" s="65" t="s">
        <v>36</v>
      </c>
      <c r="B99" s="46"/>
      <c r="C99" s="46"/>
      <c r="D99" s="46"/>
      <c r="E99" s="46"/>
      <c r="F99" s="46"/>
      <c r="G99" s="46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9"/>
      <c r="AF99" s="114"/>
    </row>
    <row r="100" spans="1:32" s="2" customFormat="1" x14ac:dyDescent="0.3">
      <c r="A100" s="65" t="s">
        <v>33</v>
      </c>
      <c r="B100" s="46"/>
      <c r="C100" s="46"/>
      <c r="D100" s="46"/>
      <c r="E100" s="46"/>
      <c r="F100" s="46"/>
      <c r="G100" s="46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9"/>
      <c r="AF100" s="115"/>
    </row>
    <row r="101" spans="1:32" s="2" customFormat="1" x14ac:dyDescent="0.3">
      <c r="A101" s="105" t="s">
        <v>49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7"/>
      <c r="AF101" s="64"/>
    </row>
    <row r="102" spans="1:32" s="2" customFormat="1" x14ac:dyDescent="0.3">
      <c r="A102" s="62" t="s">
        <v>28</v>
      </c>
      <c r="B102" s="45">
        <f>B103+B104+B105+B107</f>
        <v>165</v>
      </c>
      <c r="C102" s="45">
        <f>C103+C104+C105+C107</f>
        <v>0</v>
      </c>
      <c r="D102" s="45">
        <f>D103+D104+D105+D107</f>
        <v>165</v>
      </c>
      <c r="E102" s="45">
        <f>E103+E104+E105+E107</f>
        <v>165</v>
      </c>
      <c r="F102" s="97">
        <f>IFERROR(E102/B102*100,0)</f>
        <v>100</v>
      </c>
      <c r="G102" s="97">
        <f>IFERROR(E102/C102*100,0)</f>
        <v>0</v>
      </c>
      <c r="H102" s="45">
        <f>H103+H104+H105+H107</f>
        <v>0</v>
      </c>
      <c r="I102" s="45">
        <v>0</v>
      </c>
      <c r="J102" s="45">
        <f>J103+J104+J105+J107</f>
        <v>0</v>
      </c>
      <c r="K102" s="45">
        <v>0</v>
      </c>
      <c r="L102" s="45">
        <f>L103+L104+L105+L107</f>
        <v>0</v>
      </c>
      <c r="M102" s="45">
        <v>0</v>
      </c>
      <c r="N102" s="45">
        <f>N103+N104+N105+N107</f>
        <v>0</v>
      </c>
      <c r="O102" s="45">
        <f>O103+O104+O105+O107</f>
        <v>0</v>
      </c>
      <c r="P102" s="45">
        <f>P103+P104+P105+P107</f>
        <v>165</v>
      </c>
      <c r="Q102" s="45">
        <f>Q103+Q104+Q105+Q107</f>
        <v>165</v>
      </c>
      <c r="R102" s="45">
        <f t="shared" ref="R102:AE102" si="10">R103+R104+R105+R107</f>
        <v>0</v>
      </c>
      <c r="S102" s="45">
        <f t="shared" si="10"/>
        <v>0</v>
      </c>
      <c r="T102" s="45">
        <f t="shared" si="10"/>
        <v>0</v>
      </c>
      <c r="U102" s="45">
        <f t="shared" si="10"/>
        <v>0</v>
      </c>
      <c r="V102" s="45">
        <f t="shared" si="10"/>
        <v>0</v>
      </c>
      <c r="W102" s="45">
        <f t="shared" si="10"/>
        <v>0</v>
      </c>
      <c r="X102" s="45">
        <f t="shared" si="10"/>
        <v>0</v>
      </c>
      <c r="Y102" s="45">
        <f t="shared" si="10"/>
        <v>0</v>
      </c>
      <c r="Z102" s="45">
        <f t="shared" si="10"/>
        <v>0</v>
      </c>
      <c r="AA102" s="45">
        <f t="shared" si="10"/>
        <v>0</v>
      </c>
      <c r="AB102" s="45">
        <f t="shared" si="10"/>
        <v>0</v>
      </c>
      <c r="AC102" s="45">
        <f t="shared" si="10"/>
        <v>0</v>
      </c>
      <c r="AD102" s="45">
        <f t="shared" si="10"/>
        <v>0</v>
      </c>
      <c r="AE102" s="45">
        <f t="shared" si="10"/>
        <v>0</v>
      </c>
      <c r="AF102" s="64"/>
    </row>
    <row r="103" spans="1:32" s="2" customFormat="1" x14ac:dyDescent="0.3">
      <c r="A103" s="65" t="s">
        <v>29</v>
      </c>
      <c r="B103" s="46"/>
      <c r="C103" s="46"/>
      <c r="D103" s="46"/>
      <c r="E103" s="46"/>
      <c r="F103" s="46"/>
      <c r="G103" s="45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9"/>
      <c r="AF103" s="64"/>
    </row>
    <row r="104" spans="1:32" s="2" customFormat="1" ht="33" x14ac:dyDescent="0.3">
      <c r="A104" s="65" t="s">
        <v>35</v>
      </c>
      <c r="B104" s="46"/>
      <c r="C104" s="46"/>
      <c r="D104" s="46"/>
      <c r="E104" s="46"/>
      <c r="F104" s="46"/>
      <c r="G104" s="45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9"/>
      <c r="AF104" s="64"/>
    </row>
    <row r="105" spans="1:32" s="2" customFormat="1" x14ac:dyDescent="0.3">
      <c r="A105" s="65" t="s">
        <v>31</v>
      </c>
      <c r="B105" s="50">
        <f>H105+J105+L105+N105+P105+R105+T105+V105+X105+Z105+AB105+AD105</f>
        <v>165</v>
      </c>
      <c r="C105" s="46">
        <f>H105</f>
        <v>0</v>
      </c>
      <c r="D105" s="51">
        <f>E105</f>
        <v>165</v>
      </c>
      <c r="E105" s="46">
        <f>SUM(I105,K105,M105,O105,Q105,S105,U105,W105,Y105,AA105,AC105,AE105)</f>
        <v>165</v>
      </c>
      <c r="F105" s="99">
        <f>IFERROR(E105/B105*100,0)</f>
        <v>100</v>
      </c>
      <c r="G105" s="99">
        <f>IFERROR(E105/C105*100,0)</f>
        <v>0</v>
      </c>
      <c r="H105" s="48"/>
      <c r="I105" s="48"/>
      <c r="J105" s="48"/>
      <c r="K105" s="48"/>
      <c r="L105" s="48"/>
      <c r="M105" s="48"/>
      <c r="N105" s="48"/>
      <c r="O105" s="48"/>
      <c r="P105" s="48">
        <v>165</v>
      </c>
      <c r="Q105" s="48">
        <v>165</v>
      </c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9"/>
      <c r="AF105" s="64"/>
    </row>
    <row r="106" spans="1:32" s="2" customFormat="1" ht="33" x14ac:dyDescent="0.3">
      <c r="A106" s="65" t="s">
        <v>36</v>
      </c>
      <c r="B106" s="46"/>
      <c r="C106" s="46"/>
      <c r="D106" s="46"/>
      <c r="E106" s="46"/>
      <c r="F106" s="46"/>
      <c r="G106" s="46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9"/>
      <c r="AF106" s="64"/>
    </row>
    <row r="107" spans="1:32" s="2" customFormat="1" x14ac:dyDescent="0.3">
      <c r="A107" s="65" t="s">
        <v>33</v>
      </c>
      <c r="B107" s="46"/>
      <c r="C107" s="46"/>
      <c r="D107" s="46"/>
      <c r="E107" s="46"/>
      <c r="F107" s="46"/>
      <c r="G107" s="46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9"/>
      <c r="AF107" s="64"/>
    </row>
    <row r="108" spans="1:32" s="2" customFormat="1" x14ac:dyDescent="0.3">
      <c r="A108" s="116" t="s">
        <v>50</v>
      </c>
      <c r="B108" s="117">
        <f>B111+B110+B109</f>
        <v>15407</v>
      </c>
      <c r="C108" s="117">
        <f>C109+C110+C111</f>
        <v>1412.33</v>
      </c>
      <c r="D108" s="117">
        <f>D109+D110+D111</f>
        <v>6416.1419999999998</v>
      </c>
      <c r="E108" s="117">
        <f>E109+E110+E111</f>
        <v>6416.1419999999998</v>
      </c>
      <c r="F108" s="118">
        <f>IFERROR(E108/B108*100,0)</f>
        <v>41.644330499123768</v>
      </c>
      <c r="G108" s="118">
        <f>IFERROR(E108/C108*100,0)</f>
        <v>454.29481778337919</v>
      </c>
      <c r="H108" s="117">
        <f>H111+H110+H109</f>
        <v>1248.3</v>
      </c>
      <c r="I108" s="117">
        <f t="shared" ref="I108:AE108" si="11">I111+I110+I109</f>
        <v>1162.6799999999998</v>
      </c>
      <c r="J108" s="117">
        <f t="shared" si="11"/>
        <v>1357.91</v>
      </c>
      <c r="K108" s="117">
        <f t="shared" si="11"/>
        <v>1097.982</v>
      </c>
      <c r="L108" s="117">
        <f t="shared" si="11"/>
        <v>944.05000000000007</v>
      </c>
      <c r="M108" s="117">
        <f t="shared" si="11"/>
        <v>111.89</v>
      </c>
      <c r="N108" s="117">
        <f t="shared" si="11"/>
        <v>1441.1999999999998</v>
      </c>
      <c r="O108" s="117">
        <f t="shared" si="11"/>
        <v>1291.94</v>
      </c>
      <c r="P108" s="117">
        <f t="shared" si="11"/>
        <v>1311.99</v>
      </c>
      <c r="Q108" s="117">
        <f t="shared" si="11"/>
        <v>1098.2</v>
      </c>
      <c r="R108" s="117">
        <f t="shared" si="11"/>
        <v>1206.54</v>
      </c>
      <c r="S108" s="117">
        <f t="shared" si="11"/>
        <v>1342.29</v>
      </c>
      <c r="T108" s="117">
        <f t="shared" si="11"/>
        <v>1377.19</v>
      </c>
      <c r="U108" s="117">
        <f t="shared" si="11"/>
        <v>310.88000000000005</v>
      </c>
      <c r="V108" s="117">
        <f t="shared" si="11"/>
        <v>909.89</v>
      </c>
      <c r="W108" s="117">
        <f t="shared" si="11"/>
        <v>0</v>
      </c>
      <c r="X108" s="117">
        <f t="shared" si="11"/>
        <v>996.77</v>
      </c>
      <c r="Y108" s="117">
        <f t="shared" si="11"/>
        <v>0</v>
      </c>
      <c r="Z108" s="117">
        <f t="shared" si="11"/>
        <v>1187.26</v>
      </c>
      <c r="AA108" s="117">
        <f t="shared" si="11"/>
        <v>0</v>
      </c>
      <c r="AB108" s="117">
        <f t="shared" si="11"/>
        <v>2016.9</v>
      </c>
      <c r="AC108" s="117">
        <f t="shared" si="11"/>
        <v>0</v>
      </c>
      <c r="AD108" s="117">
        <f t="shared" si="11"/>
        <v>1409</v>
      </c>
      <c r="AE108" s="117">
        <f t="shared" si="11"/>
        <v>0</v>
      </c>
      <c r="AF108" s="116"/>
    </row>
    <row r="109" spans="1:32" s="2" customFormat="1" x14ac:dyDescent="0.3">
      <c r="A109" s="44" t="s">
        <v>29</v>
      </c>
      <c r="B109" s="75">
        <f t="shared" ref="B109:E112" si="12">B12+B19+B26+B47+B54+B89</f>
        <v>1.8</v>
      </c>
      <c r="C109" s="75">
        <f t="shared" si="12"/>
        <v>0</v>
      </c>
      <c r="D109" s="75">
        <f t="shared" si="12"/>
        <v>0</v>
      </c>
      <c r="E109" s="75">
        <f t="shared" si="12"/>
        <v>0</v>
      </c>
      <c r="F109" s="51">
        <f>IFERROR(E109/B109*100,0)</f>
        <v>0</v>
      </c>
      <c r="G109" s="51">
        <f>IFERROR(E109/C109*100,0)</f>
        <v>0</v>
      </c>
      <c r="H109" s="75">
        <f t="shared" ref="H109:AE112" si="13">H12+H19+H26+H47+H54+H89</f>
        <v>0</v>
      </c>
      <c r="I109" s="75">
        <f t="shared" si="13"/>
        <v>0</v>
      </c>
      <c r="J109" s="75">
        <f t="shared" si="13"/>
        <v>0</v>
      </c>
      <c r="K109" s="75">
        <f t="shared" si="13"/>
        <v>0</v>
      </c>
      <c r="L109" s="75">
        <f t="shared" si="13"/>
        <v>0</v>
      </c>
      <c r="M109" s="75">
        <f t="shared" si="13"/>
        <v>0</v>
      </c>
      <c r="N109" s="75">
        <f t="shared" si="13"/>
        <v>0</v>
      </c>
      <c r="O109" s="75">
        <f t="shared" si="13"/>
        <v>0</v>
      </c>
      <c r="P109" s="75">
        <f t="shared" si="13"/>
        <v>1.8</v>
      </c>
      <c r="Q109" s="75">
        <f t="shared" si="13"/>
        <v>0</v>
      </c>
      <c r="R109" s="75">
        <f t="shared" si="13"/>
        <v>0</v>
      </c>
      <c r="S109" s="75">
        <f t="shared" si="13"/>
        <v>0</v>
      </c>
      <c r="T109" s="75">
        <f t="shared" si="13"/>
        <v>0</v>
      </c>
      <c r="U109" s="75">
        <f t="shared" si="13"/>
        <v>0</v>
      </c>
      <c r="V109" s="75">
        <f t="shared" si="13"/>
        <v>0</v>
      </c>
      <c r="W109" s="75">
        <f t="shared" si="13"/>
        <v>0</v>
      </c>
      <c r="X109" s="75">
        <f t="shared" si="13"/>
        <v>0</v>
      </c>
      <c r="Y109" s="75">
        <f t="shared" si="13"/>
        <v>0</v>
      </c>
      <c r="Z109" s="75">
        <f t="shared" si="13"/>
        <v>0</v>
      </c>
      <c r="AA109" s="75">
        <f t="shared" si="13"/>
        <v>0</v>
      </c>
      <c r="AB109" s="75">
        <f t="shared" si="13"/>
        <v>0</v>
      </c>
      <c r="AC109" s="75">
        <f t="shared" si="13"/>
        <v>0</v>
      </c>
      <c r="AD109" s="75">
        <f t="shared" si="13"/>
        <v>0</v>
      </c>
      <c r="AE109" s="75">
        <f t="shared" si="13"/>
        <v>0</v>
      </c>
      <c r="AF109" s="44"/>
    </row>
    <row r="110" spans="1:32" s="2" customFormat="1" ht="33" x14ac:dyDescent="0.3">
      <c r="A110" s="44" t="s">
        <v>35</v>
      </c>
      <c r="B110" s="75">
        <f t="shared" si="12"/>
        <v>4091.8099999999995</v>
      </c>
      <c r="C110" s="75">
        <f t="shared" si="12"/>
        <v>611.79999999999995</v>
      </c>
      <c r="D110" s="75">
        <f t="shared" si="12"/>
        <v>2075.2909999999997</v>
      </c>
      <c r="E110" s="75">
        <f t="shared" si="12"/>
        <v>2075.2909999999997</v>
      </c>
      <c r="F110" s="51">
        <f>IFERROR(E110/B110*100,0)</f>
        <v>50.71816628826852</v>
      </c>
      <c r="G110" s="51">
        <f>IFERROR(E110/C110*100,0)</f>
        <v>339.21068976789797</v>
      </c>
      <c r="H110" s="75">
        <f t="shared" si="13"/>
        <v>569.62</v>
      </c>
      <c r="I110" s="75">
        <f t="shared" si="13"/>
        <v>502.351</v>
      </c>
      <c r="J110" s="75">
        <f t="shared" si="13"/>
        <v>295.52999999999997</v>
      </c>
      <c r="K110" s="75">
        <f t="shared" si="13"/>
        <v>345.06</v>
      </c>
      <c r="L110" s="75">
        <f t="shared" si="13"/>
        <v>197.97</v>
      </c>
      <c r="M110" s="75">
        <f t="shared" si="13"/>
        <v>111.89</v>
      </c>
      <c r="N110" s="75">
        <f t="shared" si="13"/>
        <v>530.19999999999993</v>
      </c>
      <c r="O110" s="75">
        <f t="shared" si="13"/>
        <v>467.66</v>
      </c>
      <c r="P110" s="75">
        <f t="shared" si="13"/>
        <v>400.39</v>
      </c>
      <c r="Q110" s="75">
        <f t="shared" si="13"/>
        <v>180.51</v>
      </c>
      <c r="R110" s="75">
        <f t="shared" si="13"/>
        <v>449.78</v>
      </c>
      <c r="S110" s="75">
        <f t="shared" si="13"/>
        <v>202.04</v>
      </c>
      <c r="T110" s="75">
        <f t="shared" si="13"/>
        <v>427.53000000000003</v>
      </c>
      <c r="U110" s="75">
        <f t="shared" si="13"/>
        <v>265.78000000000003</v>
      </c>
      <c r="V110" s="75">
        <f t="shared" si="13"/>
        <v>153.13</v>
      </c>
      <c r="W110" s="75">
        <f t="shared" si="13"/>
        <v>0</v>
      </c>
      <c r="X110" s="75">
        <f t="shared" si="13"/>
        <v>240.01</v>
      </c>
      <c r="Y110" s="75">
        <f t="shared" si="13"/>
        <v>0</v>
      </c>
      <c r="Z110" s="75">
        <f t="shared" si="13"/>
        <v>297.59999999999997</v>
      </c>
      <c r="AA110" s="75">
        <f t="shared" si="13"/>
        <v>0</v>
      </c>
      <c r="AB110" s="75">
        <f t="shared" si="13"/>
        <v>175.14</v>
      </c>
      <c r="AC110" s="75">
        <f t="shared" si="13"/>
        <v>0</v>
      </c>
      <c r="AD110" s="75">
        <f t="shared" si="13"/>
        <v>354.91</v>
      </c>
      <c r="AE110" s="75">
        <f t="shared" si="13"/>
        <v>0</v>
      </c>
      <c r="AF110" s="44"/>
    </row>
    <row r="111" spans="1:32" s="2" customFormat="1" x14ac:dyDescent="0.3">
      <c r="A111" s="44" t="s">
        <v>31</v>
      </c>
      <c r="B111" s="75">
        <f t="shared" si="12"/>
        <v>11313.390000000001</v>
      </c>
      <c r="C111" s="75">
        <f t="shared" si="12"/>
        <v>800.53</v>
      </c>
      <c r="D111" s="75">
        <f t="shared" si="12"/>
        <v>4340.8509999999997</v>
      </c>
      <c r="E111" s="75">
        <f t="shared" si="12"/>
        <v>4340.8509999999997</v>
      </c>
      <c r="F111" s="99">
        <f>IFERROR(E111/B111*100,0)</f>
        <v>38.369144880535359</v>
      </c>
      <c r="G111" s="99">
        <f>IFERROR(E111/C111*100,0)</f>
        <v>542.24713627221956</v>
      </c>
      <c r="H111" s="75">
        <f t="shared" si="13"/>
        <v>678.68</v>
      </c>
      <c r="I111" s="75">
        <f t="shared" si="13"/>
        <v>660.32899999999995</v>
      </c>
      <c r="J111" s="75">
        <f t="shared" si="13"/>
        <v>1062.3800000000001</v>
      </c>
      <c r="K111" s="75">
        <f t="shared" si="13"/>
        <v>752.92200000000003</v>
      </c>
      <c r="L111" s="75">
        <f t="shared" si="13"/>
        <v>746.08</v>
      </c>
      <c r="M111" s="75">
        <f t="shared" si="13"/>
        <v>0</v>
      </c>
      <c r="N111" s="75">
        <f t="shared" si="13"/>
        <v>910.99999999999989</v>
      </c>
      <c r="O111" s="75">
        <f t="shared" si="13"/>
        <v>824.28</v>
      </c>
      <c r="P111" s="75">
        <f t="shared" si="13"/>
        <v>909.8</v>
      </c>
      <c r="Q111" s="75">
        <f t="shared" si="13"/>
        <v>917.69</v>
      </c>
      <c r="R111" s="75">
        <f t="shared" si="13"/>
        <v>756.76</v>
      </c>
      <c r="S111" s="75">
        <f t="shared" si="13"/>
        <v>1140.25</v>
      </c>
      <c r="T111" s="75">
        <f t="shared" si="13"/>
        <v>949.66</v>
      </c>
      <c r="U111" s="75">
        <f t="shared" si="13"/>
        <v>45.1</v>
      </c>
      <c r="V111" s="75">
        <f t="shared" si="13"/>
        <v>756.76</v>
      </c>
      <c r="W111" s="75">
        <f t="shared" si="13"/>
        <v>0</v>
      </c>
      <c r="X111" s="75">
        <f t="shared" si="13"/>
        <v>756.76</v>
      </c>
      <c r="Y111" s="75">
        <f t="shared" si="13"/>
        <v>0</v>
      </c>
      <c r="Z111" s="75">
        <f t="shared" si="13"/>
        <v>889.66</v>
      </c>
      <c r="AA111" s="75">
        <f t="shared" si="13"/>
        <v>0</v>
      </c>
      <c r="AB111" s="75">
        <f t="shared" si="13"/>
        <v>1841.76</v>
      </c>
      <c r="AC111" s="75">
        <f t="shared" si="13"/>
        <v>0</v>
      </c>
      <c r="AD111" s="75">
        <f t="shared" si="13"/>
        <v>1054.0899999999999</v>
      </c>
      <c r="AE111" s="75">
        <f t="shared" si="13"/>
        <v>0</v>
      </c>
      <c r="AF111" s="44"/>
    </row>
    <row r="112" spans="1:32" s="2" customFormat="1" ht="33" x14ac:dyDescent="0.3">
      <c r="A112" s="44" t="s">
        <v>36</v>
      </c>
      <c r="B112" s="75">
        <f t="shared" si="12"/>
        <v>168.72</v>
      </c>
      <c r="C112" s="75">
        <f t="shared" si="12"/>
        <v>42.18</v>
      </c>
      <c r="D112" s="75">
        <f t="shared" si="12"/>
        <v>42.18</v>
      </c>
      <c r="E112" s="75">
        <f t="shared" si="12"/>
        <v>42.18</v>
      </c>
      <c r="F112" s="51">
        <f>IFERROR(E112/B112*100,0)</f>
        <v>25</v>
      </c>
      <c r="G112" s="51">
        <f>IFERROR(E112/C112*100,0)</f>
        <v>100</v>
      </c>
      <c r="H112" s="75">
        <f t="shared" si="13"/>
        <v>0</v>
      </c>
      <c r="I112" s="75">
        <f t="shared" si="13"/>
        <v>0</v>
      </c>
      <c r="J112" s="75">
        <f t="shared" si="13"/>
        <v>0</v>
      </c>
      <c r="K112" s="75">
        <f t="shared" si="13"/>
        <v>0</v>
      </c>
      <c r="L112" s="75">
        <f t="shared" si="13"/>
        <v>0</v>
      </c>
      <c r="M112" s="75">
        <f t="shared" si="13"/>
        <v>0</v>
      </c>
      <c r="N112" s="75">
        <f t="shared" si="13"/>
        <v>42.18</v>
      </c>
      <c r="O112" s="75">
        <f t="shared" si="13"/>
        <v>42.18</v>
      </c>
      <c r="P112" s="75">
        <f t="shared" si="13"/>
        <v>0</v>
      </c>
      <c r="Q112" s="75">
        <f t="shared" si="13"/>
        <v>0</v>
      </c>
      <c r="R112" s="75">
        <f t="shared" si="13"/>
        <v>0</v>
      </c>
      <c r="S112" s="75">
        <f t="shared" si="13"/>
        <v>0</v>
      </c>
      <c r="T112" s="75">
        <f t="shared" si="13"/>
        <v>42.18</v>
      </c>
      <c r="U112" s="75">
        <f t="shared" si="13"/>
        <v>0</v>
      </c>
      <c r="V112" s="75">
        <f t="shared" si="13"/>
        <v>0</v>
      </c>
      <c r="W112" s="75">
        <f t="shared" si="13"/>
        <v>0</v>
      </c>
      <c r="X112" s="75">
        <f t="shared" si="13"/>
        <v>0</v>
      </c>
      <c r="Y112" s="75">
        <f t="shared" si="13"/>
        <v>0</v>
      </c>
      <c r="Z112" s="75">
        <f t="shared" si="13"/>
        <v>42.18</v>
      </c>
      <c r="AA112" s="75">
        <f t="shared" si="13"/>
        <v>0</v>
      </c>
      <c r="AB112" s="75">
        <f t="shared" si="13"/>
        <v>0</v>
      </c>
      <c r="AC112" s="75">
        <f t="shared" si="13"/>
        <v>0</v>
      </c>
      <c r="AD112" s="75">
        <f t="shared" si="13"/>
        <v>42.18</v>
      </c>
      <c r="AE112" s="75">
        <f t="shared" si="13"/>
        <v>0</v>
      </c>
      <c r="AF112" s="44"/>
    </row>
    <row r="113" spans="1:32" s="2" customFormat="1" x14ac:dyDescent="0.3">
      <c r="A113" s="65" t="s">
        <v>33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44"/>
    </row>
    <row r="114" spans="1:32" s="2" customFormat="1" x14ac:dyDescent="0.3">
      <c r="A114" s="120" t="s">
        <v>51</v>
      </c>
      <c r="B114" s="121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3"/>
      <c r="AF114" s="124"/>
    </row>
    <row r="115" spans="1:32" s="2" customFormat="1" x14ac:dyDescent="0.3">
      <c r="A115" s="32" t="s">
        <v>26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4"/>
      <c r="AF115" s="125"/>
    </row>
    <row r="116" spans="1:32" s="2" customFormat="1" x14ac:dyDescent="0.3">
      <c r="A116" s="69" t="s">
        <v>52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1"/>
      <c r="AF116" s="44"/>
    </row>
    <row r="117" spans="1:32" s="2" customFormat="1" x14ac:dyDescent="0.3">
      <c r="A117" s="62" t="s">
        <v>28</v>
      </c>
      <c r="B117" s="45">
        <f>B118+B119+B120</f>
        <v>150.4</v>
      </c>
      <c r="C117" s="45">
        <f>C120</f>
        <v>0</v>
      </c>
      <c r="D117" s="45">
        <f>D120</f>
        <v>151.6</v>
      </c>
      <c r="E117" s="45">
        <f>E120</f>
        <v>151.6</v>
      </c>
      <c r="F117" s="97">
        <f>IFERROR(E117/B117*100,0)</f>
        <v>100.79787234042553</v>
      </c>
      <c r="G117" s="97">
        <f>IFERROR(E117/C117*100,0)</f>
        <v>0</v>
      </c>
      <c r="H117" s="45">
        <f>H120+H118+H119</f>
        <v>0</v>
      </c>
      <c r="I117" s="45">
        <f t="shared" ref="I117:AE117" si="14">I120+I118+I119</f>
        <v>0</v>
      </c>
      <c r="J117" s="45">
        <f t="shared" si="14"/>
        <v>150.4</v>
      </c>
      <c r="K117" s="45">
        <f t="shared" si="14"/>
        <v>150.4</v>
      </c>
      <c r="L117" s="45">
        <f t="shared" si="14"/>
        <v>0</v>
      </c>
      <c r="M117" s="45">
        <f t="shared" si="14"/>
        <v>0</v>
      </c>
      <c r="N117" s="45">
        <f t="shared" si="14"/>
        <v>0</v>
      </c>
      <c r="O117" s="45">
        <f t="shared" si="14"/>
        <v>0</v>
      </c>
      <c r="P117" s="45">
        <f t="shared" si="14"/>
        <v>0</v>
      </c>
      <c r="Q117" s="45">
        <f t="shared" si="14"/>
        <v>0</v>
      </c>
      <c r="R117" s="45">
        <f t="shared" si="14"/>
        <v>0</v>
      </c>
      <c r="S117" s="45">
        <f t="shared" si="14"/>
        <v>1.2</v>
      </c>
      <c r="T117" s="45">
        <f t="shared" si="14"/>
        <v>0</v>
      </c>
      <c r="U117" s="45">
        <f t="shared" si="14"/>
        <v>0</v>
      </c>
      <c r="V117" s="45">
        <f t="shared" si="14"/>
        <v>0</v>
      </c>
      <c r="W117" s="45">
        <f t="shared" si="14"/>
        <v>0</v>
      </c>
      <c r="X117" s="45">
        <f t="shared" si="14"/>
        <v>0</v>
      </c>
      <c r="Y117" s="45">
        <f t="shared" si="14"/>
        <v>0</v>
      </c>
      <c r="Z117" s="45">
        <f t="shared" si="14"/>
        <v>0</v>
      </c>
      <c r="AA117" s="45">
        <f t="shared" si="14"/>
        <v>0</v>
      </c>
      <c r="AB117" s="45">
        <f t="shared" si="14"/>
        <v>0</v>
      </c>
      <c r="AC117" s="45">
        <f t="shared" si="14"/>
        <v>0</v>
      </c>
      <c r="AD117" s="45">
        <f t="shared" si="14"/>
        <v>0</v>
      </c>
      <c r="AE117" s="45">
        <f t="shared" si="14"/>
        <v>0</v>
      </c>
      <c r="AF117" s="64"/>
    </row>
    <row r="118" spans="1:32" s="2" customFormat="1" x14ac:dyDescent="0.3">
      <c r="A118" s="65" t="s">
        <v>29</v>
      </c>
      <c r="B118" s="46"/>
      <c r="C118" s="46"/>
      <c r="D118" s="46"/>
      <c r="E118" s="46"/>
      <c r="F118" s="45"/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64"/>
    </row>
    <row r="119" spans="1:32" s="2" customFormat="1" ht="33" x14ac:dyDescent="0.3">
      <c r="A119" s="65" t="s">
        <v>35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64"/>
    </row>
    <row r="120" spans="1:32" s="2" customFormat="1" x14ac:dyDescent="0.3">
      <c r="A120" s="65" t="s">
        <v>31</v>
      </c>
      <c r="B120" s="50">
        <f>H120+J120+L120+N120+P120+R120+T120+V120+X120+Z120+AB120+AD120</f>
        <v>150.4</v>
      </c>
      <c r="C120" s="46">
        <f>C124+C131+C138</f>
        <v>0</v>
      </c>
      <c r="D120" s="46">
        <f>D127+D134+D141</f>
        <v>151.6</v>
      </c>
      <c r="E120" s="111">
        <f>E124+E131+E138</f>
        <v>151.6</v>
      </c>
      <c r="F120" s="99">
        <f>IFERROR(E120/B120*100,0)</f>
        <v>100.79787234042553</v>
      </c>
      <c r="G120" s="99">
        <f>IFERROR(E120/C120*100,0)</f>
        <v>0</v>
      </c>
      <c r="H120" s="111">
        <f>H124+H131+H138</f>
        <v>0</v>
      </c>
      <c r="I120" s="111">
        <f t="shared" ref="I120:AE120" si="15">I124+I131+I138</f>
        <v>0</v>
      </c>
      <c r="J120" s="111">
        <f t="shared" si="15"/>
        <v>150.4</v>
      </c>
      <c r="K120" s="111">
        <f t="shared" si="15"/>
        <v>150.4</v>
      </c>
      <c r="L120" s="111">
        <f t="shared" si="15"/>
        <v>0</v>
      </c>
      <c r="M120" s="111">
        <f t="shared" si="15"/>
        <v>0</v>
      </c>
      <c r="N120" s="111">
        <f t="shared" si="15"/>
        <v>0</v>
      </c>
      <c r="O120" s="111">
        <f t="shared" si="15"/>
        <v>0</v>
      </c>
      <c r="P120" s="111">
        <f t="shared" si="15"/>
        <v>0</v>
      </c>
      <c r="Q120" s="111">
        <f t="shared" si="15"/>
        <v>0</v>
      </c>
      <c r="R120" s="111">
        <f t="shared" si="15"/>
        <v>0</v>
      </c>
      <c r="S120" s="111">
        <f t="shared" si="15"/>
        <v>1.2</v>
      </c>
      <c r="T120" s="111">
        <f t="shared" si="15"/>
        <v>0</v>
      </c>
      <c r="U120" s="111">
        <f t="shared" si="15"/>
        <v>0</v>
      </c>
      <c r="V120" s="111">
        <f t="shared" si="15"/>
        <v>0</v>
      </c>
      <c r="W120" s="111">
        <f t="shared" si="15"/>
        <v>0</v>
      </c>
      <c r="X120" s="111">
        <f t="shared" si="15"/>
        <v>0</v>
      </c>
      <c r="Y120" s="111">
        <f t="shared" si="15"/>
        <v>0</v>
      </c>
      <c r="Z120" s="111">
        <f t="shared" si="15"/>
        <v>0</v>
      </c>
      <c r="AA120" s="111">
        <f t="shared" si="15"/>
        <v>0</v>
      </c>
      <c r="AB120" s="111">
        <f t="shared" si="15"/>
        <v>0</v>
      </c>
      <c r="AC120" s="111">
        <f t="shared" si="15"/>
        <v>0</v>
      </c>
      <c r="AD120" s="111">
        <f t="shared" si="15"/>
        <v>0</v>
      </c>
      <c r="AE120" s="111">
        <f t="shared" si="15"/>
        <v>0</v>
      </c>
      <c r="AF120" s="64"/>
    </row>
    <row r="121" spans="1:32" s="2" customFormat="1" ht="33" x14ac:dyDescent="0.3">
      <c r="A121" s="65" t="s">
        <v>36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64"/>
    </row>
    <row r="122" spans="1:32" ht="16.5" x14ac:dyDescent="0.25">
      <c r="A122" s="65" t="s">
        <v>33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108"/>
    </row>
    <row r="123" spans="1:32" s="2" customFormat="1" x14ac:dyDescent="0.3">
      <c r="A123" s="105" t="s">
        <v>53</v>
      </c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7"/>
      <c r="AF123" s="44"/>
    </row>
    <row r="124" spans="1:32" s="2" customFormat="1" x14ac:dyDescent="0.3">
      <c r="A124" s="62" t="s">
        <v>28</v>
      </c>
      <c r="B124" s="45">
        <f>B127</f>
        <v>150.4</v>
      </c>
      <c r="C124" s="45">
        <f>C127</f>
        <v>0</v>
      </c>
      <c r="D124" s="45">
        <f>D127</f>
        <v>151.6</v>
      </c>
      <c r="E124" s="45">
        <f>E127</f>
        <v>151.6</v>
      </c>
      <c r="F124" s="97">
        <f>IFERROR(E124/B124*100,0)</f>
        <v>100.79787234042553</v>
      </c>
      <c r="G124" s="97">
        <f>IFERROR(E124/C124*100,0)</f>
        <v>0</v>
      </c>
      <c r="H124" s="98">
        <f>H127</f>
        <v>0</v>
      </c>
      <c r="I124" s="98">
        <f t="shared" ref="I124:AE124" si="16">I127</f>
        <v>0</v>
      </c>
      <c r="J124" s="98">
        <f>J127</f>
        <v>150.4</v>
      </c>
      <c r="K124" s="98">
        <f>K127</f>
        <v>150.4</v>
      </c>
      <c r="L124" s="98">
        <f t="shared" si="16"/>
        <v>0</v>
      </c>
      <c r="M124" s="98">
        <f>M127</f>
        <v>0</v>
      </c>
      <c r="N124" s="98">
        <f t="shared" si="16"/>
        <v>0</v>
      </c>
      <c r="O124" s="98">
        <f t="shared" si="16"/>
        <v>0</v>
      </c>
      <c r="P124" s="98">
        <f t="shared" si="16"/>
        <v>0</v>
      </c>
      <c r="Q124" s="98">
        <f t="shared" si="16"/>
        <v>0</v>
      </c>
      <c r="R124" s="98">
        <f t="shared" si="16"/>
        <v>0</v>
      </c>
      <c r="S124" s="98">
        <f t="shared" si="16"/>
        <v>1.2</v>
      </c>
      <c r="T124" s="98">
        <f t="shared" si="16"/>
        <v>0</v>
      </c>
      <c r="U124" s="98">
        <f t="shared" si="16"/>
        <v>0</v>
      </c>
      <c r="V124" s="98">
        <f t="shared" si="16"/>
        <v>0</v>
      </c>
      <c r="W124" s="98">
        <f t="shared" si="16"/>
        <v>0</v>
      </c>
      <c r="X124" s="98">
        <f t="shared" si="16"/>
        <v>0</v>
      </c>
      <c r="Y124" s="98">
        <f t="shared" si="16"/>
        <v>0</v>
      </c>
      <c r="Z124" s="98">
        <f t="shared" si="16"/>
        <v>0</v>
      </c>
      <c r="AA124" s="98">
        <f t="shared" si="16"/>
        <v>0</v>
      </c>
      <c r="AB124" s="98">
        <f t="shared" si="16"/>
        <v>0</v>
      </c>
      <c r="AC124" s="98">
        <f t="shared" si="16"/>
        <v>0</v>
      </c>
      <c r="AD124" s="98">
        <f t="shared" si="16"/>
        <v>0</v>
      </c>
      <c r="AE124" s="98">
        <f t="shared" si="16"/>
        <v>0</v>
      </c>
      <c r="AF124" s="126"/>
    </row>
    <row r="125" spans="1:32" s="2" customFormat="1" x14ac:dyDescent="0.3">
      <c r="A125" s="65" t="s">
        <v>29</v>
      </c>
      <c r="B125" s="46"/>
      <c r="C125" s="46"/>
      <c r="D125" s="46"/>
      <c r="E125" s="46"/>
      <c r="F125" s="46"/>
      <c r="G125" s="46"/>
      <c r="H125" s="48"/>
      <c r="I125" s="48"/>
      <c r="J125" s="100"/>
      <c r="K125" s="100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9"/>
      <c r="AF125" s="64"/>
    </row>
    <row r="126" spans="1:32" s="2" customFormat="1" ht="33" x14ac:dyDescent="0.3">
      <c r="A126" s="65" t="s">
        <v>35</v>
      </c>
      <c r="B126" s="46"/>
      <c r="C126" s="46"/>
      <c r="D126" s="46"/>
      <c r="E126" s="46"/>
      <c r="F126" s="46"/>
      <c r="G126" s="46"/>
      <c r="H126" s="48"/>
      <c r="I126" s="48"/>
      <c r="J126" s="100"/>
      <c r="K126" s="100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9"/>
      <c r="AF126" s="64"/>
    </row>
    <row r="127" spans="1:32" s="2" customFormat="1" x14ac:dyDescent="0.3">
      <c r="A127" s="65" t="s">
        <v>31</v>
      </c>
      <c r="B127" s="50">
        <f>H127+J127+L127+N127+P127+R127+T127+V127+X127+Z127+AB127+AD127</f>
        <v>150.4</v>
      </c>
      <c r="C127" s="46">
        <f>H127</f>
        <v>0</v>
      </c>
      <c r="D127" s="51">
        <f>E127</f>
        <v>151.6</v>
      </c>
      <c r="E127" s="46">
        <f>SUM(I127,K127,M127,O127,Q127,S127,U127,W127,Y127,AA127,AC127,AE127)</f>
        <v>151.6</v>
      </c>
      <c r="F127" s="99">
        <f>IFERROR(E127/B127*100,0)</f>
        <v>100.79787234042553</v>
      </c>
      <c r="G127" s="99">
        <f>IFERROR(E127/C127*100,0)</f>
        <v>0</v>
      </c>
      <c r="H127" s="48"/>
      <c r="I127" s="48"/>
      <c r="J127" s="100">
        <v>150.4</v>
      </c>
      <c r="K127" s="100">
        <v>150.4</v>
      </c>
      <c r="L127" s="48"/>
      <c r="M127" s="48"/>
      <c r="N127" s="48"/>
      <c r="O127" s="48"/>
      <c r="P127" s="48"/>
      <c r="Q127" s="48"/>
      <c r="R127" s="48"/>
      <c r="S127" s="48">
        <v>1.2</v>
      </c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9"/>
      <c r="AF127" s="66"/>
    </row>
    <row r="128" spans="1:32" s="2" customFormat="1" ht="33" x14ac:dyDescent="0.3">
      <c r="A128" s="65" t="s">
        <v>36</v>
      </c>
      <c r="B128" s="46"/>
      <c r="C128" s="46"/>
      <c r="D128" s="46"/>
      <c r="E128" s="46"/>
      <c r="F128" s="46"/>
      <c r="G128" s="46"/>
      <c r="H128" s="48"/>
      <c r="I128" s="48"/>
      <c r="J128" s="100"/>
      <c r="K128" s="100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9"/>
      <c r="AF128" s="64"/>
    </row>
    <row r="129" spans="1:32" ht="16.5" x14ac:dyDescent="0.25">
      <c r="A129" s="65" t="s">
        <v>33</v>
      </c>
      <c r="B129" s="53"/>
      <c r="C129" s="53"/>
      <c r="D129" s="53"/>
      <c r="E129" s="53"/>
      <c r="F129" s="53"/>
      <c r="G129" s="53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6"/>
      <c r="AF129" s="108"/>
    </row>
    <row r="130" spans="1:32" s="2" customFormat="1" x14ac:dyDescent="0.3">
      <c r="A130" s="105" t="s">
        <v>54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7"/>
      <c r="AF130" s="7"/>
    </row>
    <row r="131" spans="1:32" s="2" customFormat="1" x14ac:dyDescent="0.3">
      <c r="A131" s="62" t="s">
        <v>28</v>
      </c>
      <c r="B131" s="45">
        <f>B134</f>
        <v>0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127"/>
    </row>
    <row r="132" spans="1:32" s="2" customFormat="1" x14ac:dyDescent="0.3">
      <c r="A132" s="65" t="s">
        <v>29</v>
      </c>
      <c r="B132" s="46"/>
      <c r="C132" s="46"/>
      <c r="D132" s="46"/>
      <c r="E132" s="46"/>
      <c r="F132" s="46"/>
      <c r="G132" s="46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9"/>
      <c r="AF132" s="127"/>
    </row>
    <row r="133" spans="1:32" s="2" customFormat="1" ht="33" x14ac:dyDescent="0.3">
      <c r="A133" s="65" t="s">
        <v>35</v>
      </c>
      <c r="B133" s="46"/>
      <c r="C133" s="46"/>
      <c r="D133" s="46"/>
      <c r="E133" s="46"/>
      <c r="F133" s="46"/>
      <c r="G133" s="46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9"/>
      <c r="AF133" s="127"/>
    </row>
    <row r="134" spans="1:32" s="2" customFormat="1" x14ac:dyDescent="0.3">
      <c r="A134" s="65" t="s">
        <v>31</v>
      </c>
      <c r="B134" s="50">
        <f>H134+J134+L134+N134+P134+R134+T134+V134+X134+Z134+AB134+AD134</f>
        <v>0</v>
      </c>
      <c r="C134" s="46">
        <f>H134</f>
        <v>0</v>
      </c>
      <c r="D134" s="51">
        <f>E134</f>
        <v>0</v>
      </c>
      <c r="E134" s="46">
        <f>SUM(I134,K134,M134,O134,Q134,S134,U134,W134,Y134,AA134,AC134,AE134)</f>
        <v>0</v>
      </c>
      <c r="F134" s="99">
        <f>IFERROR(E134/B134*100,0)</f>
        <v>0</v>
      </c>
      <c r="G134" s="99">
        <f>IFERROR(E134/C134*100,0)</f>
        <v>0</v>
      </c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9"/>
      <c r="AF134" s="127"/>
    </row>
    <row r="135" spans="1:32" s="2" customFormat="1" ht="33" x14ac:dyDescent="0.3">
      <c r="A135" s="65" t="s">
        <v>36</v>
      </c>
      <c r="B135" s="46"/>
      <c r="C135" s="46"/>
      <c r="D135" s="46"/>
      <c r="E135" s="46"/>
      <c r="F135" s="46"/>
      <c r="G135" s="46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9"/>
      <c r="AF135" s="127"/>
    </row>
    <row r="136" spans="1:32" s="2" customFormat="1" x14ac:dyDescent="0.3">
      <c r="A136" s="65" t="s">
        <v>33</v>
      </c>
      <c r="B136" s="46"/>
      <c r="C136" s="46"/>
      <c r="D136" s="46"/>
      <c r="E136" s="46"/>
      <c r="F136" s="46"/>
      <c r="G136" s="46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9"/>
      <c r="AF136" s="128"/>
    </row>
    <row r="137" spans="1:32" ht="16.5" x14ac:dyDescent="0.25">
      <c r="A137" s="105" t="s">
        <v>55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7"/>
      <c r="AF137" s="108"/>
    </row>
    <row r="138" spans="1:32" s="2" customFormat="1" x14ac:dyDescent="0.3">
      <c r="A138" s="62" t="s">
        <v>28</v>
      </c>
      <c r="B138" s="45">
        <f>B141</f>
        <v>0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64"/>
      <c r="AF138" s="64"/>
    </row>
    <row r="139" spans="1:32" s="2" customFormat="1" x14ac:dyDescent="0.3">
      <c r="A139" s="65" t="s">
        <v>29</v>
      </c>
      <c r="B139" s="46"/>
      <c r="C139" s="46"/>
      <c r="D139" s="46"/>
      <c r="E139" s="46"/>
      <c r="F139" s="46"/>
      <c r="G139" s="46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9"/>
      <c r="AF139" s="64"/>
    </row>
    <row r="140" spans="1:32" s="2" customFormat="1" ht="33" x14ac:dyDescent="0.3">
      <c r="A140" s="65" t="s">
        <v>35</v>
      </c>
      <c r="B140" s="46"/>
      <c r="C140" s="46"/>
      <c r="D140" s="46"/>
      <c r="E140" s="46"/>
      <c r="F140" s="46"/>
      <c r="G140" s="46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9"/>
      <c r="AF140" s="64"/>
    </row>
    <row r="141" spans="1:32" s="2" customFormat="1" x14ac:dyDescent="0.3">
      <c r="A141" s="65" t="s">
        <v>31</v>
      </c>
      <c r="B141" s="50">
        <f>H141+J141+L141+N141+P141+R141+T141+V141+X141+Z141+AB141+AD141</f>
        <v>0</v>
      </c>
      <c r="C141" s="46">
        <f>H141</f>
        <v>0</v>
      </c>
      <c r="D141" s="51">
        <f>E141</f>
        <v>0</v>
      </c>
      <c r="E141" s="46">
        <f>SUM(I141,K141,M141,O141,Q141,S141,U141,W141,Y141,AA141,AC141,AE141)</f>
        <v>0</v>
      </c>
      <c r="F141" s="99">
        <f>IFERROR(E141/B141*100,0)</f>
        <v>0</v>
      </c>
      <c r="G141" s="99">
        <f>IFERROR(E141/C141*100,0)</f>
        <v>0</v>
      </c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9"/>
      <c r="AF141" s="64"/>
    </row>
    <row r="142" spans="1:32" s="2" customFormat="1" ht="33" x14ac:dyDescent="0.3">
      <c r="A142" s="65" t="s">
        <v>36</v>
      </c>
      <c r="B142" s="46"/>
      <c r="C142" s="46"/>
      <c r="D142" s="46"/>
      <c r="E142" s="46"/>
      <c r="F142" s="46"/>
      <c r="G142" s="46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9"/>
      <c r="AF142" s="64"/>
    </row>
    <row r="143" spans="1:32" s="2" customFormat="1" x14ac:dyDescent="0.3">
      <c r="A143" s="65" t="s">
        <v>33</v>
      </c>
      <c r="B143" s="46"/>
      <c r="C143" s="46"/>
      <c r="D143" s="46"/>
      <c r="E143" s="46"/>
      <c r="F143" s="46"/>
      <c r="G143" s="46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9"/>
      <c r="AF143" s="64"/>
    </row>
    <row r="144" spans="1:32" s="2" customFormat="1" x14ac:dyDescent="0.3">
      <c r="A144" s="69" t="s">
        <v>56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1"/>
      <c r="AF144" s="64"/>
    </row>
    <row r="145" spans="1:32" s="2" customFormat="1" x14ac:dyDescent="0.3">
      <c r="A145" s="62" t="s">
        <v>28</v>
      </c>
      <c r="B145" s="45">
        <f>B148</f>
        <v>89.1</v>
      </c>
      <c r="C145" s="45">
        <f>C148</f>
        <v>0</v>
      </c>
      <c r="D145" s="45">
        <f>D148</f>
        <v>1.66</v>
      </c>
      <c r="E145" s="45">
        <f>E148</f>
        <v>1.66</v>
      </c>
      <c r="F145" s="97">
        <f>IFERROR(E145/B145*100,0)</f>
        <v>1.8630751964085299</v>
      </c>
      <c r="G145" s="97">
        <f>IFERROR(E145/C145*100,0)</f>
        <v>0</v>
      </c>
      <c r="H145" s="45">
        <f>H148</f>
        <v>0</v>
      </c>
      <c r="I145" s="45">
        <f t="shared" ref="I145:AE145" si="17">I148</f>
        <v>0</v>
      </c>
      <c r="J145" s="45">
        <f t="shared" si="17"/>
        <v>0</v>
      </c>
      <c r="K145" s="45">
        <f t="shared" si="17"/>
        <v>0</v>
      </c>
      <c r="L145" s="45">
        <f t="shared" si="17"/>
        <v>0</v>
      </c>
      <c r="M145" s="45">
        <f t="shared" si="17"/>
        <v>0</v>
      </c>
      <c r="N145" s="45">
        <f t="shared" si="17"/>
        <v>0</v>
      </c>
      <c r="O145" s="45">
        <f t="shared" si="17"/>
        <v>0</v>
      </c>
      <c r="P145" s="45">
        <f t="shared" si="17"/>
        <v>0</v>
      </c>
      <c r="Q145" s="45">
        <f t="shared" si="17"/>
        <v>0</v>
      </c>
      <c r="R145" s="45">
        <f t="shared" si="17"/>
        <v>12.27</v>
      </c>
      <c r="S145" s="45">
        <f t="shared" si="17"/>
        <v>0</v>
      </c>
      <c r="T145" s="45">
        <f t="shared" si="17"/>
        <v>12.27</v>
      </c>
      <c r="U145" s="45">
        <f t="shared" si="17"/>
        <v>1.66</v>
      </c>
      <c r="V145" s="45">
        <f>V148</f>
        <v>15.47</v>
      </c>
      <c r="W145" s="45">
        <f t="shared" si="17"/>
        <v>0</v>
      </c>
      <c r="X145" s="45">
        <f t="shared" si="17"/>
        <v>12.27</v>
      </c>
      <c r="Y145" s="45">
        <f t="shared" si="17"/>
        <v>0</v>
      </c>
      <c r="Z145" s="45">
        <f t="shared" si="17"/>
        <v>12.27</v>
      </c>
      <c r="AA145" s="45">
        <f t="shared" si="17"/>
        <v>0</v>
      </c>
      <c r="AB145" s="45">
        <f t="shared" si="17"/>
        <v>12.27</v>
      </c>
      <c r="AC145" s="45">
        <f t="shared" si="17"/>
        <v>0</v>
      </c>
      <c r="AD145" s="45">
        <f t="shared" si="17"/>
        <v>12.28</v>
      </c>
      <c r="AE145" s="45">
        <f t="shared" si="17"/>
        <v>0</v>
      </c>
      <c r="AF145" s="64"/>
    </row>
    <row r="146" spans="1:32" s="2" customFormat="1" x14ac:dyDescent="0.3">
      <c r="A146" s="65" t="s">
        <v>29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64"/>
    </row>
    <row r="147" spans="1:32" s="2" customFormat="1" ht="33" x14ac:dyDescent="0.3">
      <c r="A147" s="65" t="s">
        <v>35</v>
      </c>
      <c r="B147" s="46"/>
      <c r="C147" s="46"/>
      <c r="D147" s="46"/>
      <c r="E147" s="46"/>
      <c r="F147" s="46">
        <v>0</v>
      </c>
      <c r="G147" s="46" t="e">
        <f>E147/C147*100</f>
        <v>#DIV/0!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64"/>
    </row>
    <row r="148" spans="1:32" s="2" customFormat="1" x14ac:dyDescent="0.3">
      <c r="A148" s="65" t="s">
        <v>31</v>
      </c>
      <c r="B148" s="50">
        <f>B155</f>
        <v>89.1</v>
      </c>
      <c r="C148" s="46">
        <f>C155</f>
        <v>0</v>
      </c>
      <c r="D148" s="46">
        <f>D155</f>
        <v>1.66</v>
      </c>
      <c r="E148" s="46">
        <f>E155</f>
        <v>1.66</v>
      </c>
      <c r="F148" s="99">
        <f>IFERROR(E148/B148*100,0)</f>
        <v>1.8630751964085299</v>
      </c>
      <c r="G148" s="99">
        <f>IFERROR(E148/C148*100,0)</f>
        <v>0</v>
      </c>
      <c r="H148" s="46">
        <f>H155</f>
        <v>0</v>
      </c>
      <c r="I148" s="46">
        <f t="shared" ref="I148:AE148" si="18">I155</f>
        <v>0</v>
      </c>
      <c r="J148" s="46">
        <f t="shared" si="18"/>
        <v>0</v>
      </c>
      <c r="K148" s="46">
        <f t="shared" si="18"/>
        <v>0</v>
      </c>
      <c r="L148" s="46">
        <f>L155</f>
        <v>0</v>
      </c>
      <c r="M148" s="46">
        <f t="shared" si="18"/>
        <v>0</v>
      </c>
      <c r="N148" s="46">
        <f t="shared" si="18"/>
        <v>0</v>
      </c>
      <c r="O148" s="46">
        <f t="shared" si="18"/>
        <v>0</v>
      </c>
      <c r="P148" s="46">
        <f t="shared" si="18"/>
        <v>0</v>
      </c>
      <c r="Q148" s="46">
        <f t="shared" si="18"/>
        <v>0</v>
      </c>
      <c r="R148" s="46">
        <f t="shared" si="18"/>
        <v>12.27</v>
      </c>
      <c r="S148" s="46">
        <f t="shared" si="18"/>
        <v>0</v>
      </c>
      <c r="T148" s="46">
        <f t="shared" si="18"/>
        <v>12.27</v>
      </c>
      <c r="U148" s="46">
        <f t="shared" si="18"/>
        <v>1.66</v>
      </c>
      <c r="V148" s="46">
        <f t="shared" si="18"/>
        <v>15.47</v>
      </c>
      <c r="W148" s="46">
        <f t="shared" si="18"/>
        <v>0</v>
      </c>
      <c r="X148" s="46">
        <f t="shared" si="18"/>
        <v>12.27</v>
      </c>
      <c r="Y148" s="46">
        <f t="shared" si="18"/>
        <v>0</v>
      </c>
      <c r="Z148" s="46">
        <f t="shared" si="18"/>
        <v>12.27</v>
      </c>
      <c r="AA148" s="46">
        <f t="shared" si="18"/>
        <v>0</v>
      </c>
      <c r="AB148" s="46">
        <f t="shared" si="18"/>
        <v>12.27</v>
      </c>
      <c r="AC148" s="46">
        <f t="shared" si="18"/>
        <v>0</v>
      </c>
      <c r="AD148" s="46">
        <f t="shared" si="18"/>
        <v>12.28</v>
      </c>
      <c r="AE148" s="46">
        <f t="shared" si="18"/>
        <v>0</v>
      </c>
      <c r="AF148" s="64"/>
    </row>
    <row r="149" spans="1:32" s="2" customFormat="1" ht="33" x14ac:dyDescent="0.3">
      <c r="A149" s="65" t="s">
        <v>36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64"/>
    </row>
    <row r="150" spans="1:32" s="2" customFormat="1" x14ac:dyDescent="0.3">
      <c r="A150" s="65" t="s">
        <v>33</v>
      </c>
      <c r="B150" s="46"/>
      <c r="C150" s="46"/>
      <c r="D150" s="46"/>
      <c r="E150" s="46"/>
      <c r="F150" s="46">
        <v>0</v>
      </c>
      <c r="G150" s="46">
        <v>0</v>
      </c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64"/>
    </row>
    <row r="151" spans="1:32" s="2" customFormat="1" x14ac:dyDescent="0.3">
      <c r="A151" s="105" t="s">
        <v>57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7"/>
      <c r="AF151" s="64"/>
    </row>
    <row r="152" spans="1:32" s="2" customFormat="1" x14ac:dyDescent="0.3">
      <c r="A152" s="62" t="s">
        <v>28</v>
      </c>
      <c r="B152" s="45">
        <f>B155</f>
        <v>89.1</v>
      </c>
      <c r="C152" s="45">
        <f>C155</f>
        <v>0</v>
      </c>
      <c r="D152" s="45">
        <f>D155</f>
        <v>1.66</v>
      </c>
      <c r="E152" s="45">
        <f>E155</f>
        <v>1.66</v>
      </c>
      <c r="F152" s="97">
        <f>IFERROR(E152/B152*100,0)</f>
        <v>1.8630751964085299</v>
      </c>
      <c r="G152" s="97">
        <f>IFERROR(E152/C152*100,0)</f>
        <v>0</v>
      </c>
      <c r="H152" s="45">
        <f>H155</f>
        <v>0</v>
      </c>
      <c r="I152" s="45">
        <f t="shared" ref="I152:O152" si="19">I155</f>
        <v>0</v>
      </c>
      <c r="J152" s="45">
        <f t="shared" si="19"/>
        <v>0</v>
      </c>
      <c r="K152" s="45">
        <f t="shared" si="19"/>
        <v>0</v>
      </c>
      <c r="L152" s="45">
        <f t="shared" si="19"/>
        <v>0</v>
      </c>
      <c r="M152" s="45">
        <f t="shared" si="19"/>
        <v>0</v>
      </c>
      <c r="N152" s="45">
        <f t="shared" si="19"/>
        <v>0</v>
      </c>
      <c r="O152" s="45">
        <f t="shared" si="19"/>
        <v>0</v>
      </c>
      <c r="P152" s="45">
        <f>P155</f>
        <v>0</v>
      </c>
      <c r="Q152" s="45">
        <f t="shared" ref="Q152:AE152" si="20">Q155</f>
        <v>0</v>
      </c>
      <c r="R152" s="45">
        <f t="shared" si="20"/>
        <v>12.27</v>
      </c>
      <c r="S152" s="45">
        <f t="shared" si="20"/>
        <v>0</v>
      </c>
      <c r="T152" s="45">
        <f t="shared" si="20"/>
        <v>12.27</v>
      </c>
      <c r="U152" s="45">
        <f t="shared" si="20"/>
        <v>1.66</v>
      </c>
      <c r="V152" s="45">
        <f t="shared" si="20"/>
        <v>15.47</v>
      </c>
      <c r="W152" s="45">
        <f t="shared" si="20"/>
        <v>0</v>
      </c>
      <c r="X152" s="45">
        <f t="shared" si="20"/>
        <v>12.27</v>
      </c>
      <c r="Y152" s="45">
        <f t="shared" si="20"/>
        <v>0</v>
      </c>
      <c r="Z152" s="45">
        <f t="shared" si="20"/>
        <v>12.27</v>
      </c>
      <c r="AA152" s="45">
        <f t="shared" si="20"/>
        <v>0</v>
      </c>
      <c r="AB152" s="45">
        <f t="shared" si="20"/>
        <v>12.27</v>
      </c>
      <c r="AC152" s="45">
        <f t="shared" si="20"/>
        <v>0</v>
      </c>
      <c r="AD152" s="45">
        <f t="shared" si="20"/>
        <v>12.28</v>
      </c>
      <c r="AE152" s="45">
        <f t="shared" si="20"/>
        <v>0</v>
      </c>
      <c r="AF152" s="64"/>
    </row>
    <row r="153" spans="1:32" s="2" customFormat="1" x14ac:dyDescent="0.3">
      <c r="A153" s="65" t="s">
        <v>29</v>
      </c>
      <c r="B153" s="46"/>
      <c r="C153" s="46"/>
      <c r="D153" s="46"/>
      <c r="E153" s="46"/>
      <c r="F153" s="46"/>
      <c r="G153" s="46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100"/>
      <c r="V153" s="48"/>
      <c r="W153" s="48"/>
      <c r="X153" s="48"/>
      <c r="Y153" s="48"/>
      <c r="Z153" s="48"/>
      <c r="AA153" s="100"/>
      <c r="AB153" s="48"/>
      <c r="AC153" s="48"/>
      <c r="AD153" s="48"/>
      <c r="AE153" s="48"/>
      <c r="AF153" s="64"/>
    </row>
    <row r="154" spans="1:32" s="2" customFormat="1" ht="33" x14ac:dyDescent="0.3">
      <c r="A154" s="65" t="s">
        <v>35</v>
      </c>
      <c r="B154" s="46"/>
      <c r="C154" s="46"/>
      <c r="D154" s="46"/>
      <c r="E154" s="46"/>
      <c r="F154" s="46"/>
      <c r="G154" s="46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100"/>
      <c r="V154" s="48"/>
      <c r="W154" s="48"/>
      <c r="X154" s="48"/>
      <c r="Y154" s="48"/>
      <c r="Z154" s="48"/>
      <c r="AA154" s="100"/>
      <c r="AB154" s="48"/>
      <c r="AC154" s="48"/>
      <c r="AD154" s="48"/>
      <c r="AE154" s="49"/>
      <c r="AF154" s="64"/>
    </row>
    <row r="155" spans="1:32" s="2" customFormat="1" x14ac:dyDescent="0.3">
      <c r="A155" s="65" t="s">
        <v>31</v>
      </c>
      <c r="B155" s="50">
        <f>H155+J155+L155+N155+P155+R155+T155+V155+X155+Z155+AB155+AD155</f>
        <v>89.1</v>
      </c>
      <c r="C155" s="46">
        <f>H155</f>
        <v>0</v>
      </c>
      <c r="D155" s="51">
        <f>E155</f>
        <v>1.66</v>
      </c>
      <c r="E155" s="46">
        <f>SUM(I155,K155,M155,O155,Q155,S155,U155,W155,Y155,AA155,AC155,AE155)</f>
        <v>1.66</v>
      </c>
      <c r="F155" s="99">
        <f>IFERROR(E155/B155*100,0)</f>
        <v>1.8630751964085299</v>
      </c>
      <c r="G155" s="99">
        <f>IFERROR(E155/C155*100,0)</f>
        <v>0</v>
      </c>
      <c r="H155" s="48"/>
      <c r="I155" s="48"/>
      <c r="J155" s="48"/>
      <c r="K155" s="48"/>
      <c r="L155" s="48"/>
      <c r="M155" s="48"/>
      <c r="N155" s="48"/>
      <c r="O155" s="48"/>
      <c r="P155" s="68"/>
      <c r="Q155" s="48"/>
      <c r="R155" s="68">
        <v>12.27</v>
      </c>
      <c r="S155" s="48"/>
      <c r="T155" s="68">
        <v>12.27</v>
      </c>
      <c r="U155" s="100">
        <v>1.66</v>
      </c>
      <c r="V155" s="68">
        <v>15.47</v>
      </c>
      <c r="W155" s="48"/>
      <c r="X155" s="68">
        <v>12.27</v>
      </c>
      <c r="Y155" s="48"/>
      <c r="Z155" s="68">
        <v>12.27</v>
      </c>
      <c r="AA155" s="100"/>
      <c r="AB155" s="68">
        <v>12.27</v>
      </c>
      <c r="AC155" s="48"/>
      <c r="AD155" s="68">
        <v>12.28</v>
      </c>
      <c r="AE155" s="48"/>
      <c r="AF155" s="64"/>
    </row>
    <row r="156" spans="1:32" s="2" customFormat="1" ht="33" x14ac:dyDescent="0.3">
      <c r="A156" s="65" t="s">
        <v>36</v>
      </c>
      <c r="B156" s="46"/>
      <c r="C156" s="46"/>
      <c r="D156" s="46"/>
      <c r="E156" s="46"/>
      <c r="F156" s="46"/>
      <c r="G156" s="46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100"/>
      <c r="V156" s="48"/>
      <c r="W156" s="48"/>
      <c r="X156" s="48"/>
      <c r="Y156" s="48"/>
      <c r="Z156" s="48"/>
      <c r="AA156" s="100"/>
      <c r="AB156" s="48"/>
      <c r="AC156" s="48"/>
      <c r="AD156" s="48"/>
      <c r="AE156" s="49"/>
      <c r="AF156" s="64"/>
    </row>
    <row r="157" spans="1:32" s="2" customFormat="1" x14ac:dyDescent="0.3">
      <c r="A157" s="65" t="s">
        <v>33</v>
      </c>
      <c r="B157" s="46"/>
      <c r="C157" s="46"/>
      <c r="D157" s="46"/>
      <c r="E157" s="46"/>
      <c r="F157" s="46"/>
      <c r="G157" s="46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100"/>
      <c r="V157" s="48"/>
      <c r="W157" s="48"/>
      <c r="X157" s="48"/>
      <c r="Y157" s="48"/>
      <c r="Z157" s="48"/>
      <c r="AA157" s="100"/>
      <c r="AB157" s="48"/>
      <c r="AC157" s="48"/>
      <c r="AD157" s="48"/>
      <c r="AE157" s="49"/>
      <c r="AF157" s="64"/>
    </row>
    <row r="158" spans="1:32" ht="16.5" hidden="1" x14ac:dyDescent="0.25">
      <c r="A158" s="129" t="s">
        <v>58</v>
      </c>
      <c r="B158" s="53"/>
      <c r="C158" s="53"/>
      <c r="D158" s="53"/>
      <c r="E158" s="53"/>
      <c r="F158" s="53"/>
      <c r="G158" s="53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102"/>
      <c r="V158" s="55"/>
      <c r="W158" s="55"/>
      <c r="X158" s="55"/>
      <c r="Y158" s="55"/>
      <c r="Z158" s="55"/>
      <c r="AA158" s="102"/>
      <c r="AB158" s="55"/>
      <c r="AC158" s="55"/>
      <c r="AD158" s="55"/>
      <c r="AE158" s="56"/>
      <c r="AF158" s="108"/>
    </row>
    <row r="159" spans="1:32" ht="16.5" hidden="1" x14ac:dyDescent="0.25">
      <c r="A159" s="129" t="s">
        <v>59</v>
      </c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30"/>
      <c r="V159" s="101"/>
      <c r="W159" s="101"/>
      <c r="X159" s="101"/>
      <c r="Y159" s="101"/>
      <c r="Z159" s="101"/>
      <c r="AA159" s="130"/>
      <c r="AB159" s="101"/>
      <c r="AC159" s="101"/>
      <c r="AD159" s="101"/>
      <c r="AE159" s="101"/>
      <c r="AF159" s="108"/>
    </row>
    <row r="160" spans="1:32" ht="16.5" hidden="1" x14ac:dyDescent="0.25">
      <c r="A160" s="84" t="s">
        <v>29</v>
      </c>
      <c r="B160" s="53"/>
      <c r="C160" s="53"/>
      <c r="D160" s="53"/>
      <c r="E160" s="53"/>
      <c r="F160" s="53"/>
      <c r="G160" s="53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102"/>
      <c r="V160" s="55"/>
      <c r="W160" s="55"/>
      <c r="X160" s="55"/>
      <c r="Y160" s="55"/>
      <c r="Z160" s="55"/>
      <c r="AA160" s="102"/>
      <c r="AB160" s="55"/>
      <c r="AC160" s="55"/>
      <c r="AD160" s="55"/>
      <c r="AE160" s="56"/>
      <c r="AF160" s="87"/>
    </row>
    <row r="161" spans="1:32" ht="33" hidden="1" x14ac:dyDescent="0.25">
      <c r="A161" s="84" t="s">
        <v>35</v>
      </c>
      <c r="B161" s="53"/>
      <c r="C161" s="53"/>
      <c r="D161" s="53"/>
      <c r="E161" s="53"/>
      <c r="F161" s="53"/>
      <c r="G161" s="53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102"/>
      <c r="V161" s="55"/>
      <c r="W161" s="55"/>
      <c r="X161" s="55"/>
      <c r="Y161" s="55"/>
      <c r="Z161" s="55"/>
      <c r="AA161" s="102"/>
      <c r="AB161" s="55"/>
      <c r="AC161" s="55"/>
      <c r="AD161" s="55"/>
      <c r="AE161" s="56"/>
      <c r="AF161" s="90"/>
    </row>
    <row r="162" spans="1:32" ht="16.5" hidden="1" x14ac:dyDescent="0.25">
      <c r="A162" s="84" t="s">
        <v>31</v>
      </c>
      <c r="B162" s="96">
        <v>85.1</v>
      </c>
      <c r="C162" s="53">
        <f>H162+J162</f>
        <v>0</v>
      </c>
      <c r="D162" s="131">
        <f>C162</f>
        <v>0</v>
      </c>
      <c r="E162" s="53">
        <f>I162+K162+M162+O162+Q162+S162+U162+W162+Y162+AA162+AC162+AE162</f>
        <v>43.579000000000001</v>
      </c>
      <c r="F162" s="92">
        <f>IFERROR(E162/B162*100,0)</f>
        <v>51.209165687426562</v>
      </c>
      <c r="G162" s="92">
        <f>IFERROR(E162/C162*100,0)</f>
        <v>0</v>
      </c>
      <c r="H162" s="55"/>
      <c r="I162" s="55"/>
      <c r="J162" s="55"/>
      <c r="K162" s="55"/>
      <c r="L162" s="55"/>
      <c r="M162" s="55"/>
      <c r="N162" s="55"/>
      <c r="O162" s="55"/>
      <c r="P162" s="132"/>
      <c r="Q162" s="132"/>
      <c r="R162" s="132"/>
      <c r="S162" s="132">
        <v>5.45</v>
      </c>
      <c r="T162" s="55"/>
      <c r="U162" s="102">
        <v>5.4470000000000001</v>
      </c>
      <c r="V162" s="55"/>
      <c r="W162" s="55">
        <v>5.4470000000000001</v>
      </c>
      <c r="X162" s="132"/>
      <c r="Y162" s="55">
        <v>10.894</v>
      </c>
      <c r="Z162" s="55"/>
      <c r="AA162" s="102">
        <v>10.894</v>
      </c>
      <c r="AB162" s="55"/>
      <c r="AC162" s="55">
        <v>5.4470000000000001</v>
      </c>
      <c r="AD162" s="55"/>
      <c r="AE162" s="56"/>
      <c r="AF162" s="90"/>
    </row>
    <row r="163" spans="1:32" ht="33" hidden="1" x14ac:dyDescent="0.25">
      <c r="A163" s="84" t="s">
        <v>36</v>
      </c>
      <c r="B163" s="53"/>
      <c r="C163" s="53"/>
      <c r="D163" s="53"/>
      <c r="E163" s="53"/>
      <c r="F163" s="53"/>
      <c r="G163" s="53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102"/>
      <c r="AB163" s="55"/>
      <c r="AC163" s="55"/>
      <c r="AD163" s="55"/>
      <c r="AE163" s="56"/>
      <c r="AF163" s="90"/>
    </row>
    <row r="164" spans="1:32" ht="16.5" hidden="1" x14ac:dyDescent="0.25">
      <c r="A164" s="93" t="s">
        <v>33</v>
      </c>
      <c r="B164" s="53"/>
      <c r="C164" s="53"/>
      <c r="D164" s="53"/>
      <c r="E164" s="53"/>
      <c r="F164" s="53"/>
      <c r="G164" s="53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102"/>
      <c r="AB164" s="55"/>
      <c r="AC164" s="55"/>
      <c r="AD164" s="55"/>
      <c r="AE164" s="56"/>
      <c r="AF164" s="90"/>
    </row>
    <row r="165" spans="1:32" ht="16.5" hidden="1" x14ac:dyDescent="0.25">
      <c r="A165" s="129" t="s">
        <v>60</v>
      </c>
      <c r="B165" s="53"/>
      <c r="C165" s="53"/>
      <c r="D165" s="53"/>
      <c r="E165" s="53"/>
      <c r="F165" s="53"/>
      <c r="G165" s="53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102"/>
      <c r="AB165" s="55"/>
      <c r="AC165" s="55"/>
      <c r="AD165" s="55"/>
      <c r="AE165" s="56"/>
      <c r="AF165" s="94"/>
    </row>
    <row r="166" spans="1:32" ht="16.5" hidden="1" x14ac:dyDescent="0.25">
      <c r="A166" s="129" t="s">
        <v>59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30"/>
      <c r="AB166" s="101"/>
      <c r="AC166" s="101"/>
      <c r="AD166" s="101"/>
      <c r="AE166" s="101"/>
      <c r="AF166" s="133"/>
    </row>
    <row r="167" spans="1:32" ht="16.5" hidden="1" x14ac:dyDescent="0.25">
      <c r="A167" s="84" t="s">
        <v>29</v>
      </c>
      <c r="B167" s="53"/>
      <c r="C167" s="53"/>
      <c r="D167" s="53"/>
      <c r="E167" s="53"/>
      <c r="F167" s="53"/>
      <c r="G167" s="53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102"/>
      <c r="AB167" s="55"/>
      <c r="AC167" s="55"/>
      <c r="AD167" s="55"/>
      <c r="AE167" s="56"/>
      <c r="AF167" s="134"/>
    </row>
    <row r="168" spans="1:32" ht="33" hidden="1" x14ac:dyDescent="0.25">
      <c r="A168" s="84" t="s">
        <v>35</v>
      </c>
      <c r="B168" s="53"/>
      <c r="C168" s="53"/>
      <c r="D168" s="53"/>
      <c r="E168" s="53"/>
      <c r="F168" s="53"/>
      <c r="G168" s="53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102"/>
      <c r="AB168" s="55"/>
      <c r="AC168" s="55"/>
      <c r="AD168" s="55"/>
      <c r="AE168" s="56"/>
      <c r="AF168" s="134"/>
    </row>
    <row r="169" spans="1:32" ht="16.5" hidden="1" x14ac:dyDescent="0.25">
      <c r="A169" s="84" t="s">
        <v>31</v>
      </c>
      <c r="B169" s="96">
        <v>6.4</v>
      </c>
      <c r="C169" s="53">
        <f>H169+J169</f>
        <v>0</v>
      </c>
      <c r="D169" s="53">
        <f>C169</f>
        <v>0</v>
      </c>
      <c r="E169" s="53">
        <f>I169+K169+M169+O169+Q169+S169+U169+W169+Y169+AA169+AC169+AE169</f>
        <v>6.4</v>
      </c>
      <c r="F169" s="92">
        <f>IFERROR(E169/B169*100,0)</f>
        <v>100</v>
      </c>
      <c r="G169" s="92">
        <f>IFERROR(E169/C169*100,0)</f>
        <v>0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>
        <v>6.4</v>
      </c>
      <c r="W169" s="55">
        <v>6.4</v>
      </c>
      <c r="X169" s="55"/>
      <c r="Y169" s="55"/>
      <c r="Z169" s="55"/>
      <c r="AA169" s="102"/>
      <c r="AB169" s="55"/>
      <c r="AC169" s="55"/>
      <c r="AD169" s="55"/>
      <c r="AE169" s="56"/>
      <c r="AF169" s="135"/>
    </row>
    <row r="170" spans="1:32" ht="33" hidden="1" x14ac:dyDescent="0.25">
      <c r="A170" s="84" t="s">
        <v>36</v>
      </c>
      <c r="B170" s="53"/>
      <c r="C170" s="53"/>
      <c r="D170" s="53"/>
      <c r="E170" s="53"/>
      <c r="F170" s="53"/>
      <c r="G170" s="53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102"/>
      <c r="AB170" s="55"/>
      <c r="AC170" s="55"/>
      <c r="AD170" s="55"/>
      <c r="AE170" s="56"/>
      <c r="AF170" s="108"/>
    </row>
    <row r="171" spans="1:32" ht="16.5" hidden="1" x14ac:dyDescent="0.25">
      <c r="A171" s="93" t="s">
        <v>33</v>
      </c>
      <c r="B171" s="53"/>
      <c r="C171" s="53"/>
      <c r="D171" s="53"/>
      <c r="E171" s="53"/>
      <c r="F171" s="53"/>
      <c r="G171" s="53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102"/>
      <c r="AB171" s="55"/>
      <c r="AC171" s="55"/>
      <c r="AD171" s="55"/>
      <c r="AE171" s="56"/>
      <c r="AF171" s="108"/>
    </row>
    <row r="172" spans="1:32" s="2" customFormat="1" x14ac:dyDescent="0.3">
      <c r="A172" s="69" t="s">
        <v>61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1"/>
      <c r="AF172" s="64"/>
    </row>
    <row r="173" spans="1:32" s="2" customFormat="1" x14ac:dyDescent="0.3">
      <c r="A173" s="40" t="s">
        <v>28</v>
      </c>
      <c r="B173" s="45">
        <f>B176+B174+B175</f>
        <v>486</v>
      </c>
      <c r="C173" s="45">
        <f>C176</f>
        <v>0</v>
      </c>
      <c r="D173" s="45">
        <f>D176</f>
        <v>128.19</v>
      </c>
      <c r="E173" s="45">
        <f>E176</f>
        <v>128.19</v>
      </c>
      <c r="F173" s="97">
        <f>IFERROR(E173/B173*100,0)</f>
        <v>26.376543209876541</v>
      </c>
      <c r="G173" s="97">
        <f>IFERROR(E173/C173*100,0)</f>
        <v>0</v>
      </c>
      <c r="H173" s="45">
        <f>H176+H174+H175</f>
        <v>0</v>
      </c>
      <c r="I173" s="45">
        <f>I176+I174+I175</f>
        <v>0</v>
      </c>
      <c r="J173" s="45">
        <f>J176+J174+J175</f>
        <v>6.5600000000000005</v>
      </c>
      <c r="K173" s="45">
        <f>K176+K174+K175</f>
        <v>6.5600000000000005</v>
      </c>
      <c r="L173" s="45">
        <f>L176+L174+L175</f>
        <v>180.27</v>
      </c>
      <c r="M173" s="45">
        <f t="shared" ref="M173:AE173" si="21">M176+M174+M175</f>
        <v>10.27</v>
      </c>
      <c r="N173" s="45">
        <f t="shared" si="21"/>
        <v>0</v>
      </c>
      <c r="O173" s="45">
        <f t="shared" si="21"/>
        <v>0</v>
      </c>
      <c r="P173" s="45">
        <f>P176+P174+P175</f>
        <v>108</v>
      </c>
      <c r="Q173" s="45">
        <f t="shared" si="21"/>
        <v>108</v>
      </c>
      <c r="R173" s="45">
        <f t="shared" si="21"/>
        <v>3.36</v>
      </c>
      <c r="S173" s="45">
        <f t="shared" si="21"/>
        <v>3.36</v>
      </c>
      <c r="T173" s="45">
        <f t="shared" si="21"/>
        <v>0</v>
      </c>
      <c r="U173" s="45">
        <f t="shared" si="21"/>
        <v>0</v>
      </c>
      <c r="V173" s="45">
        <f t="shared" si="21"/>
        <v>0</v>
      </c>
      <c r="W173" s="45">
        <f t="shared" si="21"/>
        <v>0</v>
      </c>
      <c r="X173" s="45">
        <f t="shared" si="21"/>
        <v>3.36</v>
      </c>
      <c r="Y173" s="45">
        <f t="shared" si="21"/>
        <v>0</v>
      </c>
      <c r="Z173" s="45">
        <f t="shared" si="21"/>
        <v>181.1</v>
      </c>
      <c r="AA173" s="45">
        <f t="shared" si="21"/>
        <v>0</v>
      </c>
      <c r="AB173" s="45">
        <f t="shared" si="21"/>
        <v>3.35</v>
      </c>
      <c r="AC173" s="45">
        <f t="shared" si="21"/>
        <v>0</v>
      </c>
      <c r="AD173" s="45">
        <f t="shared" si="21"/>
        <v>0</v>
      </c>
      <c r="AE173" s="45">
        <f t="shared" si="21"/>
        <v>0</v>
      </c>
      <c r="AF173" s="64"/>
    </row>
    <row r="174" spans="1:32" s="2" customFormat="1" x14ac:dyDescent="0.3">
      <c r="A174" s="44" t="s">
        <v>29</v>
      </c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111"/>
      <c r="AD174" s="46"/>
      <c r="AE174" s="46"/>
      <c r="AF174" s="64"/>
    </row>
    <row r="175" spans="1:32" s="2" customFormat="1" ht="33" x14ac:dyDescent="0.3">
      <c r="A175" s="44" t="s">
        <v>35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111"/>
      <c r="AD175" s="46"/>
      <c r="AE175" s="46"/>
      <c r="AF175" s="64"/>
    </row>
    <row r="176" spans="1:32" s="2" customFormat="1" x14ac:dyDescent="0.3">
      <c r="A176" s="44" t="s">
        <v>31</v>
      </c>
      <c r="B176" s="46">
        <f>B183+B190+B197+B204+B211+B216</f>
        <v>486</v>
      </c>
      <c r="C176" s="46">
        <f>C183+C190+C197+C204+C211+C216</f>
        <v>0</v>
      </c>
      <c r="D176" s="46">
        <f>D183+D190+D197+D204+D211+D216</f>
        <v>128.19</v>
      </c>
      <c r="E176" s="46">
        <f>E183+E190+E197+E204+E211+E216</f>
        <v>128.19</v>
      </c>
      <c r="F176" s="99">
        <f>IFERROR(E176/B176*100,0)</f>
        <v>26.376543209876541</v>
      </c>
      <c r="G176" s="99">
        <f>IFERROR(E176/C176*100,0)</f>
        <v>0</v>
      </c>
      <c r="H176" s="46"/>
      <c r="I176" s="46"/>
      <c r="J176" s="46">
        <f t="shared" ref="J176:AE176" si="22">J183+J190+J197+J204+J211+J216</f>
        <v>6.5600000000000005</v>
      </c>
      <c r="K176" s="46">
        <f t="shared" si="22"/>
        <v>6.5600000000000005</v>
      </c>
      <c r="L176" s="46">
        <f t="shared" si="22"/>
        <v>180.27</v>
      </c>
      <c r="M176" s="46">
        <f t="shared" si="22"/>
        <v>10.27</v>
      </c>
      <c r="N176" s="46">
        <f t="shared" si="22"/>
        <v>0</v>
      </c>
      <c r="O176" s="46">
        <f t="shared" si="22"/>
        <v>0</v>
      </c>
      <c r="P176" s="46">
        <f t="shared" si="22"/>
        <v>108</v>
      </c>
      <c r="Q176" s="46">
        <f t="shared" si="22"/>
        <v>108</v>
      </c>
      <c r="R176" s="46">
        <f t="shared" si="22"/>
        <v>3.36</v>
      </c>
      <c r="S176" s="46">
        <f t="shared" si="22"/>
        <v>3.36</v>
      </c>
      <c r="T176" s="46">
        <f t="shared" si="22"/>
        <v>0</v>
      </c>
      <c r="U176" s="46">
        <f t="shared" si="22"/>
        <v>0</v>
      </c>
      <c r="V176" s="46">
        <f t="shared" si="22"/>
        <v>0</v>
      </c>
      <c r="W176" s="46">
        <f t="shared" si="22"/>
        <v>0</v>
      </c>
      <c r="X176" s="46">
        <f t="shared" si="22"/>
        <v>3.36</v>
      </c>
      <c r="Y176" s="46">
        <f t="shared" si="22"/>
        <v>0</v>
      </c>
      <c r="Z176" s="46">
        <f t="shared" si="22"/>
        <v>181.1</v>
      </c>
      <c r="AA176" s="46">
        <f t="shared" si="22"/>
        <v>0</v>
      </c>
      <c r="AB176" s="46">
        <f t="shared" si="22"/>
        <v>3.35</v>
      </c>
      <c r="AC176" s="46">
        <f t="shared" si="22"/>
        <v>0</v>
      </c>
      <c r="AD176" s="46">
        <f t="shared" si="22"/>
        <v>0</v>
      </c>
      <c r="AE176" s="46">
        <f t="shared" si="22"/>
        <v>0</v>
      </c>
      <c r="AF176" s="64"/>
    </row>
    <row r="177" spans="1:32" s="2" customFormat="1" ht="33" x14ac:dyDescent="0.3">
      <c r="A177" s="44" t="s">
        <v>36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111"/>
      <c r="AD177" s="46"/>
      <c r="AE177" s="46"/>
      <c r="AF177" s="64"/>
    </row>
    <row r="178" spans="1:32" s="2" customFormat="1" x14ac:dyDescent="0.3">
      <c r="A178" s="65" t="s">
        <v>33</v>
      </c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111"/>
      <c r="AD178" s="46"/>
      <c r="AE178" s="46"/>
      <c r="AF178" s="64"/>
    </row>
    <row r="179" spans="1:32" s="2" customFormat="1" x14ac:dyDescent="0.3">
      <c r="A179" s="105" t="s">
        <v>62</v>
      </c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7"/>
      <c r="AF179" s="87" t="s">
        <v>63</v>
      </c>
    </row>
    <row r="180" spans="1:32" s="2" customFormat="1" x14ac:dyDescent="0.3">
      <c r="A180" s="40" t="s">
        <v>28</v>
      </c>
      <c r="B180" s="45">
        <f>B183</f>
        <v>109</v>
      </c>
      <c r="C180" s="45">
        <f>C183</f>
        <v>0</v>
      </c>
      <c r="D180" s="45">
        <f>D183</f>
        <v>109</v>
      </c>
      <c r="E180" s="45">
        <f>E183</f>
        <v>109</v>
      </c>
      <c r="F180" s="97">
        <f>IFERROR(E180/B180*100,0)</f>
        <v>100</v>
      </c>
      <c r="G180" s="97">
        <f>IFERROR(E180/C180*100,0)</f>
        <v>0</v>
      </c>
      <c r="H180" s="45">
        <f t="shared" ref="H180:AE180" si="23">H183</f>
        <v>0</v>
      </c>
      <c r="I180" s="45">
        <f t="shared" si="23"/>
        <v>0</v>
      </c>
      <c r="J180" s="45">
        <f t="shared" si="23"/>
        <v>1</v>
      </c>
      <c r="K180" s="45">
        <f t="shared" si="23"/>
        <v>1</v>
      </c>
      <c r="L180" s="45">
        <f t="shared" si="23"/>
        <v>0</v>
      </c>
      <c r="M180" s="45">
        <f t="shared" si="23"/>
        <v>0</v>
      </c>
      <c r="N180" s="45">
        <f t="shared" si="23"/>
        <v>0</v>
      </c>
      <c r="O180" s="45">
        <f t="shared" si="23"/>
        <v>0</v>
      </c>
      <c r="P180" s="45">
        <f t="shared" si="23"/>
        <v>108</v>
      </c>
      <c r="Q180" s="45">
        <f t="shared" si="23"/>
        <v>108</v>
      </c>
      <c r="R180" s="45">
        <f t="shared" si="23"/>
        <v>0</v>
      </c>
      <c r="S180" s="45">
        <f t="shared" si="23"/>
        <v>0</v>
      </c>
      <c r="T180" s="45">
        <f t="shared" si="23"/>
        <v>0</v>
      </c>
      <c r="U180" s="45">
        <f t="shared" si="23"/>
        <v>0</v>
      </c>
      <c r="V180" s="45">
        <f t="shared" si="23"/>
        <v>0</v>
      </c>
      <c r="W180" s="45">
        <f t="shared" si="23"/>
        <v>0</v>
      </c>
      <c r="X180" s="45">
        <f t="shared" si="23"/>
        <v>0</v>
      </c>
      <c r="Y180" s="45">
        <f t="shared" si="23"/>
        <v>0</v>
      </c>
      <c r="Z180" s="45">
        <f t="shared" si="23"/>
        <v>0</v>
      </c>
      <c r="AA180" s="45">
        <f t="shared" si="23"/>
        <v>0</v>
      </c>
      <c r="AB180" s="45">
        <f t="shared" si="23"/>
        <v>0</v>
      </c>
      <c r="AC180" s="45">
        <f t="shared" si="23"/>
        <v>0</v>
      </c>
      <c r="AD180" s="45">
        <f t="shared" si="23"/>
        <v>0</v>
      </c>
      <c r="AE180" s="45">
        <f t="shared" si="23"/>
        <v>0</v>
      </c>
      <c r="AF180" s="90"/>
    </row>
    <row r="181" spans="1:32" s="2" customFormat="1" x14ac:dyDescent="0.3">
      <c r="A181" s="44" t="s">
        <v>29</v>
      </c>
      <c r="B181" s="46"/>
      <c r="C181" s="46"/>
      <c r="D181" s="46"/>
      <c r="E181" s="46"/>
      <c r="F181" s="46"/>
      <c r="G181" s="46"/>
      <c r="H181" s="48"/>
      <c r="I181" s="48"/>
      <c r="J181" s="48"/>
      <c r="K181" s="48"/>
      <c r="L181" s="48"/>
      <c r="M181" s="48"/>
      <c r="N181" s="48"/>
      <c r="O181" s="48"/>
      <c r="P181" s="48"/>
      <c r="Q181" s="100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9"/>
      <c r="AF181" s="90"/>
    </row>
    <row r="182" spans="1:32" s="2" customFormat="1" ht="33" x14ac:dyDescent="0.3">
      <c r="A182" s="44" t="s">
        <v>35</v>
      </c>
      <c r="B182" s="46"/>
      <c r="C182" s="46"/>
      <c r="D182" s="46"/>
      <c r="E182" s="46"/>
      <c r="F182" s="46"/>
      <c r="G182" s="46"/>
      <c r="H182" s="48"/>
      <c r="I182" s="48"/>
      <c r="J182" s="48"/>
      <c r="K182" s="48"/>
      <c r="L182" s="48"/>
      <c r="M182" s="48"/>
      <c r="N182" s="48"/>
      <c r="O182" s="48"/>
      <c r="P182" s="48"/>
      <c r="Q182" s="100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9"/>
      <c r="AF182" s="90"/>
    </row>
    <row r="183" spans="1:32" s="2" customFormat="1" x14ac:dyDescent="0.3">
      <c r="A183" s="44" t="s">
        <v>31</v>
      </c>
      <c r="B183" s="50">
        <f>H183+J183+L183+N183+P183+R183+T183+V183+X183+Z183+AB183+AD183</f>
        <v>109</v>
      </c>
      <c r="C183" s="46">
        <f>H183</f>
        <v>0</v>
      </c>
      <c r="D183" s="51">
        <f>E183</f>
        <v>109</v>
      </c>
      <c r="E183" s="46">
        <f>SUM(I183,K183,M183,O183,Q183,S183,U183,W183,Y183,AA183,AC183,AE183)</f>
        <v>109</v>
      </c>
      <c r="F183" s="99">
        <f>IFERROR(E183/B183*100,0)</f>
        <v>100</v>
      </c>
      <c r="G183" s="99">
        <f>IFERROR(E183/C183*100,0)</f>
        <v>0</v>
      </c>
      <c r="H183" s="48"/>
      <c r="I183" s="48"/>
      <c r="J183" s="48">
        <v>1</v>
      </c>
      <c r="K183" s="48">
        <v>1</v>
      </c>
      <c r="L183" s="48"/>
      <c r="M183" s="48"/>
      <c r="N183" s="48"/>
      <c r="O183" s="48"/>
      <c r="P183" s="48">
        <v>108</v>
      </c>
      <c r="Q183" s="100">
        <v>108</v>
      </c>
      <c r="R183" s="48"/>
      <c r="S183" s="48"/>
      <c r="T183" s="48"/>
      <c r="U183" s="48"/>
      <c r="V183" s="48"/>
      <c r="W183" s="48"/>
      <c r="X183" s="48"/>
      <c r="Y183" s="100"/>
      <c r="Z183" s="48"/>
      <c r="AA183" s="48"/>
      <c r="AB183" s="48"/>
      <c r="AC183" s="48"/>
      <c r="AD183" s="48"/>
      <c r="AE183" s="49"/>
      <c r="AF183" s="90"/>
    </row>
    <row r="184" spans="1:32" s="2" customFormat="1" ht="33" x14ac:dyDescent="0.3">
      <c r="A184" s="44" t="s">
        <v>36</v>
      </c>
      <c r="B184" s="46"/>
      <c r="C184" s="46"/>
      <c r="D184" s="46"/>
      <c r="E184" s="46"/>
      <c r="F184" s="46"/>
      <c r="G184" s="46"/>
      <c r="H184" s="48"/>
      <c r="I184" s="48"/>
      <c r="J184" s="48"/>
      <c r="K184" s="48"/>
      <c r="L184" s="48"/>
      <c r="M184" s="48"/>
      <c r="N184" s="48"/>
      <c r="O184" s="48"/>
      <c r="P184" s="48"/>
      <c r="Q184" s="100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9"/>
      <c r="AF184" s="90"/>
    </row>
    <row r="185" spans="1:32" s="2" customFormat="1" x14ac:dyDescent="0.3">
      <c r="A185" s="65" t="s">
        <v>33</v>
      </c>
      <c r="B185" s="46"/>
      <c r="C185" s="46"/>
      <c r="D185" s="46"/>
      <c r="E185" s="46"/>
      <c r="F185" s="46"/>
      <c r="G185" s="46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9"/>
      <c r="AF185" s="94"/>
    </row>
    <row r="186" spans="1:32" s="2" customFormat="1" x14ac:dyDescent="0.3">
      <c r="A186" s="105" t="s">
        <v>64</v>
      </c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7"/>
      <c r="AF186" s="109"/>
    </row>
    <row r="187" spans="1:32" s="2" customFormat="1" x14ac:dyDescent="0.3">
      <c r="A187" s="40" t="s">
        <v>28</v>
      </c>
      <c r="B187" s="45">
        <f>B190</f>
        <v>81.099999999999994</v>
      </c>
      <c r="C187" s="45">
        <f>C190</f>
        <v>0</v>
      </c>
      <c r="D187" s="45">
        <f>D190</f>
        <v>0</v>
      </c>
      <c r="E187" s="45">
        <f>E190</f>
        <v>0</v>
      </c>
      <c r="F187" s="97">
        <f>IFERROR(E187/B187*100,0)</f>
        <v>0</v>
      </c>
      <c r="G187" s="97">
        <f>IFERROR(E187/C187*100,0)</f>
        <v>0</v>
      </c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>
        <f>Z190</f>
        <v>81.099999999999994</v>
      </c>
      <c r="AA187" s="45">
        <f>AA190</f>
        <v>0</v>
      </c>
      <c r="AB187" s="45"/>
      <c r="AC187" s="45"/>
      <c r="AD187" s="45"/>
      <c r="AE187" s="45"/>
      <c r="AF187" s="110"/>
    </row>
    <row r="188" spans="1:32" s="2" customFormat="1" x14ac:dyDescent="0.3">
      <c r="A188" s="44" t="s">
        <v>29</v>
      </c>
      <c r="B188" s="46"/>
      <c r="C188" s="46"/>
      <c r="D188" s="46"/>
      <c r="E188" s="46"/>
      <c r="F188" s="46"/>
      <c r="G188" s="46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9"/>
      <c r="AF188" s="110"/>
    </row>
    <row r="189" spans="1:32" s="2" customFormat="1" ht="33" x14ac:dyDescent="0.3">
      <c r="A189" s="44" t="s">
        <v>35</v>
      </c>
      <c r="B189" s="46"/>
      <c r="C189" s="46"/>
      <c r="D189" s="46"/>
      <c r="E189" s="46"/>
      <c r="F189" s="46"/>
      <c r="G189" s="46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9"/>
      <c r="AF189" s="110"/>
    </row>
    <row r="190" spans="1:32" s="2" customFormat="1" x14ac:dyDescent="0.3">
      <c r="A190" s="44" t="s">
        <v>31</v>
      </c>
      <c r="B190" s="50">
        <f>H190+J190+L190+N190+P190+R190+T190+V190+X190+Z190+AB190+AD190</f>
        <v>81.099999999999994</v>
      </c>
      <c r="C190" s="46">
        <f>H190</f>
        <v>0</v>
      </c>
      <c r="D190" s="51">
        <f>E190</f>
        <v>0</v>
      </c>
      <c r="E190" s="46">
        <f>SUM(I190,K190,M190,O190,Q190,S190,U190,W190,Y190,AA190,AC190,AE190)</f>
        <v>0</v>
      </c>
      <c r="F190" s="99">
        <f>IFERROR(E190/B190*100,0)</f>
        <v>0</v>
      </c>
      <c r="G190" s="99">
        <f>IFERROR(E190/C190*100,0)</f>
        <v>0</v>
      </c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>
        <v>81.099999999999994</v>
      </c>
      <c r="AA190" s="48"/>
      <c r="AB190" s="48"/>
      <c r="AC190" s="48"/>
      <c r="AD190" s="48"/>
      <c r="AE190" s="49"/>
      <c r="AF190" s="110"/>
    </row>
    <row r="191" spans="1:32" s="2" customFormat="1" ht="33" x14ac:dyDescent="0.3">
      <c r="A191" s="44" t="s">
        <v>36</v>
      </c>
      <c r="B191" s="46"/>
      <c r="C191" s="46"/>
      <c r="D191" s="46"/>
      <c r="E191" s="46"/>
      <c r="F191" s="46"/>
      <c r="G191" s="46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9"/>
      <c r="AF191" s="110"/>
    </row>
    <row r="192" spans="1:32" s="2" customFormat="1" x14ac:dyDescent="0.3">
      <c r="A192" s="65" t="s">
        <v>33</v>
      </c>
      <c r="B192" s="46"/>
      <c r="C192" s="46"/>
      <c r="D192" s="46"/>
      <c r="E192" s="46"/>
      <c r="F192" s="46"/>
      <c r="G192" s="46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9"/>
      <c r="AF192" s="112"/>
    </row>
    <row r="193" spans="1:32" s="2" customFormat="1" x14ac:dyDescent="0.3">
      <c r="A193" s="105" t="s">
        <v>65</v>
      </c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7"/>
      <c r="AF193" s="64"/>
    </row>
    <row r="194" spans="1:32" s="2" customFormat="1" x14ac:dyDescent="0.3">
      <c r="A194" s="40" t="s">
        <v>28</v>
      </c>
      <c r="B194" s="45">
        <f>B197</f>
        <v>170</v>
      </c>
      <c r="C194" s="45">
        <f>C197</f>
        <v>0</v>
      </c>
      <c r="D194" s="45">
        <f>D197</f>
        <v>0</v>
      </c>
      <c r="E194" s="45">
        <f>E197</f>
        <v>0</v>
      </c>
      <c r="F194" s="97">
        <f>IFERROR(E194/B194*100,0)</f>
        <v>0</v>
      </c>
      <c r="G194" s="97">
        <f>IFERROR(E194/C194*100,0)</f>
        <v>0</v>
      </c>
      <c r="H194" s="45">
        <f t="shared" ref="H194:AE194" si="24">H197</f>
        <v>0</v>
      </c>
      <c r="I194" s="45">
        <f t="shared" si="24"/>
        <v>0</v>
      </c>
      <c r="J194" s="45">
        <f t="shared" si="24"/>
        <v>0</v>
      </c>
      <c r="K194" s="45">
        <f t="shared" si="24"/>
        <v>0</v>
      </c>
      <c r="L194" s="45">
        <f t="shared" si="24"/>
        <v>170</v>
      </c>
      <c r="M194" s="45">
        <f t="shared" si="24"/>
        <v>0</v>
      </c>
      <c r="N194" s="45">
        <f t="shared" si="24"/>
        <v>0</v>
      </c>
      <c r="O194" s="45">
        <f t="shared" si="24"/>
        <v>0</v>
      </c>
      <c r="P194" s="45">
        <f t="shared" si="24"/>
        <v>0</v>
      </c>
      <c r="Q194" s="45">
        <f t="shared" si="24"/>
        <v>0</v>
      </c>
      <c r="R194" s="45">
        <f t="shared" si="24"/>
        <v>0</v>
      </c>
      <c r="S194" s="45">
        <f t="shared" si="24"/>
        <v>0</v>
      </c>
      <c r="T194" s="45">
        <f t="shared" si="24"/>
        <v>0</v>
      </c>
      <c r="U194" s="45">
        <f t="shared" si="24"/>
        <v>0</v>
      </c>
      <c r="V194" s="45">
        <f t="shared" si="24"/>
        <v>0</v>
      </c>
      <c r="W194" s="45">
        <f t="shared" si="24"/>
        <v>0</v>
      </c>
      <c r="X194" s="45">
        <f t="shared" si="24"/>
        <v>0</v>
      </c>
      <c r="Y194" s="45">
        <f t="shared" si="24"/>
        <v>0</v>
      </c>
      <c r="Z194" s="45">
        <f t="shared" si="24"/>
        <v>0</v>
      </c>
      <c r="AA194" s="45">
        <f t="shared" si="24"/>
        <v>0</v>
      </c>
      <c r="AB194" s="45">
        <f t="shared" si="24"/>
        <v>0</v>
      </c>
      <c r="AC194" s="45">
        <f t="shared" si="24"/>
        <v>0</v>
      </c>
      <c r="AD194" s="45">
        <f t="shared" si="24"/>
        <v>0</v>
      </c>
      <c r="AE194" s="45">
        <f t="shared" si="24"/>
        <v>0</v>
      </c>
      <c r="AF194" s="64"/>
    </row>
    <row r="195" spans="1:32" s="2" customFormat="1" x14ac:dyDescent="0.3">
      <c r="A195" s="44" t="s">
        <v>29</v>
      </c>
      <c r="B195" s="46"/>
      <c r="C195" s="46"/>
      <c r="D195" s="46"/>
      <c r="E195" s="46"/>
      <c r="F195" s="46"/>
      <c r="G195" s="46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9"/>
      <c r="AF195" s="64"/>
    </row>
    <row r="196" spans="1:32" s="2" customFormat="1" ht="33" x14ac:dyDescent="0.3">
      <c r="A196" s="44" t="s">
        <v>35</v>
      </c>
      <c r="B196" s="46"/>
      <c r="C196" s="46"/>
      <c r="D196" s="46"/>
      <c r="E196" s="46"/>
      <c r="F196" s="46"/>
      <c r="G196" s="46"/>
      <c r="H196" s="48"/>
      <c r="I196" s="48"/>
      <c r="J196" s="48"/>
      <c r="K196" s="48"/>
      <c r="L196" s="48"/>
      <c r="M196" s="48"/>
      <c r="N196" s="48"/>
      <c r="O196" s="48">
        <v>150</v>
      </c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9"/>
      <c r="AF196" s="64"/>
    </row>
    <row r="197" spans="1:32" s="2" customFormat="1" x14ac:dyDescent="0.3">
      <c r="A197" s="44" t="s">
        <v>31</v>
      </c>
      <c r="B197" s="50">
        <f>H197+J197+L197+N197+P197+R197+T197+V197+X197+Z197+AB197+AD197</f>
        <v>170</v>
      </c>
      <c r="C197" s="46">
        <f>H197</f>
        <v>0</v>
      </c>
      <c r="D197" s="51">
        <f>E197</f>
        <v>0</v>
      </c>
      <c r="E197" s="46">
        <f>SUM(I197,K197,M197,O197,Q197,S197,U197,W197,Y197,AA197,AC197,AE197)</f>
        <v>0</v>
      </c>
      <c r="F197" s="99">
        <f>IFERROR(E197/B197*100,0)</f>
        <v>0</v>
      </c>
      <c r="G197" s="99">
        <f>IFERROR(E197/C197*100,0)</f>
        <v>0</v>
      </c>
      <c r="H197" s="48"/>
      <c r="I197" s="48"/>
      <c r="J197" s="48"/>
      <c r="K197" s="48"/>
      <c r="L197" s="48">
        <v>170</v>
      </c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9"/>
      <c r="AF197" s="66"/>
    </row>
    <row r="198" spans="1:32" s="2" customFormat="1" ht="33" x14ac:dyDescent="0.3">
      <c r="A198" s="44" t="s">
        <v>36</v>
      </c>
      <c r="B198" s="46"/>
      <c r="C198" s="46"/>
      <c r="D198" s="46"/>
      <c r="E198" s="46"/>
      <c r="F198" s="46"/>
      <c r="G198" s="46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9"/>
      <c r="AF198" s="64"/>
    </row>
    <row r="199" spans="1:32" s="2" customFormat="1" x14ac:dyDescent="0.3">
      <c r="A199" s="65" t="s">
        <v>33</v>
      </c>
      <c r="B199" s="46"/>
      <c r="C199" s="46"/>
      <c r="D199" s="46"/>
      <c r="E199" s="46"/>
      <c r="F199" s="46"/>
      <c r="G199" s="46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9"/>
      <c r="AF199" s="64"/>
    </row>
    <row r="200" spans="1:32" s="2" customFormat="1" x14ac:dyDescent="0.3">
      <c r="A200" s="105" t="s">
        <v>66</v>
      </c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7"/>
      <c r="AF200" s="44"/>
    </row>
    <row r="201" spans="1:32" s="2" customFormat="1" x14ac:dyDescent="0.3">
      <c r="A201" s="40" t="s">
        <v>28</v>
      </c>
      <c r="B201" s="45">
        <f>B204</f>
        <v>20.7</v>
      </c>
      <c r="C201" s="45">
        <f>C204</f>
        <v>0</v>
      </c>
      <c r="D201" s="45">
        <f>D204</f>
        <v>13.989999999999998</v>
      </c>
      <c r="E201" s="45">
        <f>E204</f>
        <v>13.989999999999998</v>
      </c>
      <c r="F201" s="97">
        <f>IFERROR(E201/B201*100,0)</f>
        <v>67.584541062801932</v>
      </c>
      <c r="G201" s="97">
        <f>IFERROR(E201/C201*100,0)</f>
        <v>0</v>
      </c>
      <c r="H201" s="45">
        <f t="shared" ref="H201:AE201" si="25">H204</f>
        <v>0</v>
      </c>
      <c r="I201" s="45">
        <f t="shared" si="25"/>
        <v>0</v>
      </c>
      <c r="J201" s="45">
        <f t="shared" si="25"/>
        <v>0.36</v>
      </c>
      <c r="K201" s="45">
        <f t="shared" si="25"/>
        <v>0.36</v>
      </c>
      <c r="L201" s="45">
        <f t="shared" si="25"/>
        <v>10.27</v>
      </c>
      <c r="M201" s="45">
        <f t="shared" si="25"/>
        <v>10.27</v>
      </c>
      <c r="N201" s="45">
        <f t="shared" si="25"/>
        <v>0</v>
      </c>
      <c r="O201" s="45">
        <f t="shared" si="25"/>
        <v>0</v>
      </c>
      <c r="P201" s="45">
        <f t="shared" si="25"/>
        <v>0</v>
      </c>
      <c r="Q201" s="45">
        <f t="shared" si="25"/>
        <v>0</v>
      </c>
      <c r="R201" s="45">
        <f t="shared" si="25"/>
        <v>3.36</v>
      </c>
      <c r="S201" s="45">
        <f t="shared" si="25"/>
        <v>3.36</v>
      </c>
      <c r="T201" s="45">
        <f t="shared" si="25"/>
        <v>0</v>
      </c>
      <c r="U201" s="45">
        <f t="shared" si="25"/>
        <v>0</v>
      </c>
      <c r="V201" s="45">
        <f t="shared" si="25"/>
        <v>0</v>
      </c>
      <c r="W201" s="45">
        <f t="shared" si="25"/>
        <v>0</v>
      </c>
      <c r="X201" s="45">
        <f t="shared" si="25"/>
        <v>3.36</v>
      </c>
      <c r="Y201" s="45">
        <f t="shared" si="25"/>
        <v>0</v>
      </c>
      <c r="Z201" s="45">
        <f t="shared" si="25"/>
        <v>0</v>
      </c>
      <c r="AA201" s="45">
        <f t="shared" si="25"/>
        <v>0</v>
      </c>
      <c r="AB201" s="45">
        <f t="shared" si="25"/>
        <v>3.35</v>
      </c>
      <c r="AC201" s="45">
        <f t="shared" si="25"/>
        <v>0</v>
      </c>
      <c r="AD201" s="45">
        <f t="shared" si="25"/>
        <v>0</v>
      </c>
      <c r="AE201" s="45">
        <f t="shared" si="25"/>
        <v>0</v>
      </c>
      <c r="AF201" s="64"/>
    </row>
    <row r="202" spans="1:32" s="2" customFormat="1" x14ac:dyDescent="0.3">
      <c r="A202" s="44" t="s">
        <v>29</v>
      </c>
      <c r="B202" s="46"/>
      <c r="C202" s="46"/>
      <c r="D202" s="46"/>
      <c r="E202" s="46"/>
      <c r="F202" s="46"/>
      <c r="G202" s="46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9"/>
      <c r="AF202" s="64"/>
    </row>
    <row r="203" spans="1:32" s="2" customFormat="1" ht="33" x14ac:dyDescent="0.3">
      <c r="A203" s="44" t="s">
        <v>35</v>
      </c>
      <c r="B203" s="46"/>
      <c r="C203" s="46"/>
      <c r="D203" s="46"/>
      <c r="E203" s="46"/>
      <c r="F203" s="46"/>
      <c r="G203" s="46"/>
      <c r="H203" s="48"/>
      <c r="I203" s="48"/>
      <c r="J203" s="48"/>
      <c r="K203" s="48"/>
      <c r="L203" s="48"/>
      <c r="M203" s="48"/>
      <c r="N203" s="48"/>
      <c r="O203" s="100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9"/>
      <c r="AF203" s="64"/>
    </row>
    <row r="204" spans="1:32" s="2" customFormat="1" x14ac:dyDescent="0.3">
      <c r="A204" s="44" t="s">
        <v>31</v>
      </c>
      <c r="B204" s="50">
        <f>H204+J204+L204+N204+P204+R204+T204+V204+X204+Z204+AB204+AD204</f>
        <v>20.7</v>
      </c>
      <c r="C204" s="46">
        <f>H204</f>
        <v>0</v>
      </c>
      <c r="D204" s="51">
        <f>E204</f>
        <v>13.989999999999998</v>
      </c>
      <c r="E204" s="46">
        <f>SUM(I204,K204,M204,O204,Q204,S204,U204,W204,Y204,AA204,AC204,AE204)</f>
        <v>13.989999999999998</v>
      </c>
      <c r="F204" s="99">
        <f>IFERROR(E204/B204*100,0)</f>
        <v>67.584541062801932</v>
      </c>
      <c r="G204" s="99">
        <f>IFERROR(E204/C204*100,0)</f>
        <v>0</v>
      </c>
      <c r="H204" s="100"/>
      <c r="I204" s="100"/>
      <c r="J204" s="100">
        <v>0.36</v>
      </c>
      <c r="K204" s="100">
        <v>0.36</v>
      </c>
      <c r="L204" s="100">
        <v>10.27</v>
      </c>
      <c r="M204" s="100">
        <v>10.27</v>
      </c>
      <c r="N204" s="100"/>
      <c r="O204" s="100"/>
      <c r="P204" s="100"/>
      <c r="Q204" s="100"/>
      <c r="R204" s="100">
        <v>3.36</v>
      </c>
      <c r="S204" s="100">
        <v>3.36</v>
      </c>
      <c r="T204" s="100"/>
      <c r="U204" s="100"/>
      <c r="V204" s="100"/>
      <c r="W204" s="100"/>
      <c r="X204" s="100">
        <v>3.36</v>
      </c>
      <c r="Y204" s="100"/>
      <c r="Z204" s="100"/>
      <c r="AA204" s="100"/>
      <c r="AB204" s="100">
        <v>3.35</v>
      </c>
      <c r="AC204" s="100"/>
      <c r="AD204" s="100"/>
      <c r="AE204" s="100"/>
      <c r="AF204" s="64"/>
    </row>
    <row r="205" spans="1:32" s="2" customFormat="1" ht="33" x14ac:dyDescent="0.3">
      <c r="A205" s="44" t="s">
        <v>36</v>
      </c>
      <c r="B205" s="46"/>
      <c r="C205" s="46"/>
      <c r="D205" s="46"/>
      <c r="E205" s="46"/>
      <c r="F205" s="46"/>
      <c r="G205" s="46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9"/>
      <c r="AF205" s="64"/>
    </row>
    <row r="206" spans="1:32" s="2" customFormat="1" x14ac:dyDescent="0.3">
      <c r="A206" s="65" t="s">
        <v>33</v>
      </c>
      <c r="B206" s="46"/>
      <c r="C206" s="46"/>
      <c r="D206" s="46"/>
      <c r="E206" s="46"/>
      <c r="F206" s="46"/>
      <c r="G206" s="46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9"/>
      <c r="AF206" s="64"/>
    </row>
    <row r="207" spans="1:32" s="2" customFormat="1" x14ac:dyDescent="0.3">
      <c r="A207" s="105" t="s">
        <v>67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7"/>
      <c r="AF207" s="64"/>
    </row>
    <row r="208" spans="1:32" s="2" customFormat="1" x14ac:dyDescent="0.3">
      <c r="A208" s="40" t="s">
        <v>28</v>
      </c>
      <c r="B208" s="45">
        <f>B211</f>
        <v>5.2</v>
      </c>
      <c r="C208" s="45">
        <f>C211</f>
        <v>0</v>
      </c>
      <c r="D208" s="45">
        <f>D211</f>
        <v>5.2</v>
      </c>
      <c r="E208" s="45">
        <f>E211</f>
        <v>5.2</v>
      </c>
      <c r="F208" s="97">
        <f>IFERROR(E208/B208*100,0)</f>
        <v>100</v>
      </c>
      <c r="G208" s="97">
        <f>IFERROR(E208/C208*100,0)</f>
        <v>0</v>
      </c>
      <c r="H208" s="45">
        <f>H211</f>
        <v>0</v>
      </c>
      <c r="I208" s="45">
        <f>I211</f>
        <v>0</v>
      </c>
      <c r="J208" s="45">
        <f>J211</f>
        <v>5.2</v>
      </c>
      <c r="K208" s="45">
        <f>K211</f>
        <v>5.2</v>
      </c>
      <c r="L208" s="45">
        <f t="shared" ref="L208:AE208" si="26">L211</f>
        <v>0</v>
      </c>
      <c r="M208" s="45">
        <f t="shared" si="26"/>
        <v>0</v>
      </c>
      <c r="N208" s="45">
        <f t="shared" si="26"/>
        <v>0</v>
      </c>
      <c r="O208" s="45">
        <f t="shared" si="26"/>
        <v>0</v>
      </c>
      <c r="P208" s="45">
        <f t="shared" si="26"/>
        <v>0</v>
      </c>
      <c r="Q208" s="45">
        <f t="shared" si="26"/>
        <v>0</v>
      </c>
      <c r="R208" s="45">
        <f t="shared" si="26"/>
        <v>0</v>
      </c>
      <c r="S208" s="45">
        <f t="shared" si="26"/>
        <v>0</v>
      </c>
      <c r="T208" s="45">
        <f t="shared" si="26"/>
        <v>0</v>
      </c>
      <c r="U208" s="45">
        <f t="shared" si="26"/>
        <v>0</v>
      </c>
      <c r="V208" s="45">
        <f t="shared" si="26"/>
        <v>0</v>
      </c>
      <c r="W208" s="45">
        <f t="shared" si="26"/>
        <v>0</v>
      </c>
      <c r="X208" s="45">
        <f t="shared" si="26"/>
        <v>0</v>
      </c>
      <c r="Y208" s="45">
        <f t="shared" si="26"/>
        <v>0</v>
      </c>
      <c r="Z208" s="45">
        <f t="shared" si="26"/>
        <v>0</v>
      </c>
      <c r="AA208" s="45">
        <f t="shared" si="26"/>
        <v>0</v>
      </c>
      <c r="AB208" s="45">
        <f t="shared" si="26"/>
        <v>0</v>
      </c>
      <c r="AC208" s="45">
        <f t="shared" si="26"/>
        <v>0</v>
      </c>
      <c r="AD208" s="45">
        <f t="shared" si="26"/>
        <v>0</v>
      </c>
      <c r="AE208" s="45">
        <f t="shared" si="26"/>
        <v>0</v>
      </c>
      <c r="AF208" s="64"/>
    </row>
    <row r="209" spans="1:32" s="2" customFormat="1" x14ac:dyDescent="0.3">
      <c r="A209" s="44" t="s">
        <v>29</v>
      </c>
      <c r="B209" s="46"/>
      <c r="C209" s="46"/>
      <c r="D209" s="46"/>
      <c r="E209" s="46"/>
      <c r="F209" s="46"/>
      <c r="G209" s="46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9"/>
      <c r="AF209" s="64"/>
    </row>
    <row r="210" spans="1:32" s="2" customFormat="1" ht="33" x14ac:dyDescent="0.3">
      <c r="A210" s="44" t="s">
        <v>35</v>
      </c>
      <c r="B210" s="46"/>
      <c r="C210" s="46"/>
      <c r="D210" s="46"/>
      <c r="E210" s="46"/>
      <c r="F210" s="46"/>
      <c r="G210" s="46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9"/>
      <c r="AF210" s="64"/>
    </row>
    <row r="211" spans="1:32" s="2" customFormat="1" x14ac:dyDescent="0.3">
      <c r="A211" s="44" t="s">
        <v>31</v>
      </c>
      <c r="B211" s="50">
        <f>H211+J211+L211+N211+P211+R211+T211+V211+X211+Z211+AB211+AD211</f>
        <v>5.2</v>
      </c>
      <c r="C211" s="46">
        <f>H211</f>
        <v>0</v>
      </c>
      <c r="D211" s="51">
        <f>E211</f>
        <v>5.2</v>
      </c>
      <c r="E211" s="46">
        <f>SUM(I211,K211,M211,O211,Q211,S211,U211,W211,Y211,AA211,AC211,AE211)</f>
        <v>5.2</v>
      </c>
      <c r="F211" s="99">
        <f>IFERROR(E211/B211*100,0)</f>
        <v>100</v>
      </c>
      <c r="G211" s="99">
        <f>IFERROR(E211/C211*100,0)</f>
        <v>0</v>
      </c>
      <c r="H211" s="48"/>
      <c r="I211" s="48"/>
      <c r="J211" s="48">
        <v>5.2</v>
      </c>
      <c r="K211" s="48">
        <v>5.2</v>
      </c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9"/>
      <c r="AF211" s="64"/>
    </row>
    <row r="212" spans="1:32" s="2" customFormat="1" ht="33" x14ac:dyDescent="0.3">
      <c r="A212" s="44" t="s">
        <v>36</v>
      </c>
      <c r="B212" s="46"/>
      <c r="C212" s="46"/>
      <c r="D212" s="46"/>
      <c r="E212" s="46"/>
      <c r="F212" s="46"/>
      <c r="G212" s="46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9"/>
      <c r="AF212" s="64"/>
    </row>
    <row r="213" spans="1:32" s="2" customFormat="1" x14ac:dyDescent="0.3">
      <c r="A213" s="65" t="s">
        <v>33</v>
      </c>
      <c r="B213" s="46"/>
      <c r="C213" s="46"/>
      <c r="D213" s="46"/>
      <c r="E213" s="46"/>
      <c r="F213" s="46"/>
      <c r="G213" s="46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9"/>
      <c r="AF213" s="64"/>
    </row>
    <row r="214" spans="1:32" s="2" customFormat="1" x14ac:dyDescent="0.3">
      <c r="A214" s="105" t="s">
        <v>68</v>
      </c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7"/>
      <c r="AF214" s="64"/>
    </row>
    <row r="215" spans="1:32" s="2" customFormat="1" x14ac:dyDescent="0.3">
      <c r="A215" s="40" t="s">
        <v>28</v>
      </c>
      <c r="B215" s="45">
        <f>B216</f>
        <v>100</v>
      </c>
      <c r="C215" s="45">
        <f>C216</f>
        <v>0</v>
      </c>
      <c r="D215" s="45">
        <f>D216</f>
        <v>0</v>
      </c>
      <c r="E215" s="45">
        <f>E216</f>
        <v>0</v>
      </c>
      <c r="F215" s="97">
        <f>IFERROR(E215/B215*100,0)</f>
        <v>0</v>
      </c>
      <c r="G215" s="97">
        <f>IFERROR(E215/C215*100,0)</f>
        <v>0</v>
      </c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>
        <f>Z216</f>
        <v>100</v>
      </c>
      <c r="AA215" s="45">
        <f>AA216</f>
        <v>0</v>
      </c>
      <c r="AB215" s="45"/>
      <c r="AC215" s="45"/>
      <c r="AD215" s="45"/>
      <c r="AE215" s="45"/>
      <c r="AF215" s="64"/>
    </row>
    <row r="216" spans="1:32" s="2" customFormat="1" x14ac:dyDescent="0.3">
      <c r="A216" s="44" t="s">
        <v>31</v>
      </c>
      <c r="B216" s="50">
        <f>H216+J216+L216+N216+P216+R216+T216+V216+X216+Z216+AB216+AD216</f>
        <v>100</v>
      </c>
      <c r="C216" s="46">
        <f>H216</f>
        <v>0</v>
      </c>
      <c r="D216" s="51">
        <f>E216</f>
        <v>0</v>
      </c>
      <c r="E216" s="46">
        <f>I216+K216+M216+O216+Q216+S216+U216+W216+Y216+AA216+AC216+AE216</f>
        <v>0</v>
      </c>
      <c r="F216" s="99">
        <f>IFERROR(E216/B216*100,0)</f>
        <v>0</v>
      </c>
      <c r="G216" s="99">
        <f>IFERROR(E216/C216*100,0)</f>
        <v>0</v>
      </c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68">
        <v>100</v>
      </c>
      <c r="AA216" s="46"/>
      <c r="AB216" s="46"/>
      <c r="AC216" s="46"/>
      <c r="AD216" s="46"/>
      <c r="AE216" s="46"/>
      <c r="AF216" s="64"/>
    </row>
    <row r="217" spans="1:32" s="2" customFormat="1" x14ac:dyDescent="0.3">
      <c r="A217" s="116" t="s">
        <v>69</v>
      </c>
      <c r="B217" s="136">
        <f>B218+B219+B220</f>
        <v>725.5</v>
      </c>
      <c r="C217" s="136">
        <f>C220</f>
        <v>0</v>
      </c>
      <c r="D217" s="136">
        <f>D220</f>
        <v>281.45</v>
      </c>
      <c r="E217" s="136">
        <f>E218+E219+E220</f>
        <v>281.45</v>
      </c>
      <c r="F217" s="118">
        <f>IFERROR(E217/B217*100,0)</f>
        <v>38.793935217091658</v>
      </c>
      <c r="G217" s="118">
        <f>IFERROR(E217/C217*100,0)</f>
        <v>0</v>
      </c>
      <c r="H217" s="136">
        <f>H218+H219+H220</f>
        <v>0</v>
      </c>
      <c r="I217" s="136">
        <f t="shared" ref="I217:AE217" si="27">I218+I219+I220</f>
        <v>0</v>
      </c>
      <c r="J217" s="136">
        <f>J218+J219+J220</f>
        <v>156.96</v>
      </c>
      <c r="K217" s="136">
        <f t="shared" si="27"/>
        <v>156.96</v>
      </c>
      <c r="L217" s="136">
        <f t="shared" si="27"/>
        <v>180.27</v>
      </c>
      <c r="M217" s="136">
        <f>M218+M219+M220</f>
        <v>10.27</v>
      </c>
      <c r="N217" s="136">
        <f>N218+N219+N220</f>
        <v>0</v>
      </c>
      <c r="O217" s="136">
        <f>O218+O219+O220</f>
        <v>0</v>
      </c>
      <c r="P217" s="136">
        <f>P218+P219+P220</f>
        <v>108</v>
      </c>
      <c r="Q217" s="136">
        <f>Q218+Q219+Q220</f>
        <v>108</v>
      </c>
      <c r="R217" s="136">
        <f t="shared" si="27"/>
        <v>15.629999999999999</v>
      </c>
      <c r="S217" s="136">
        <f t="shared" si="27"/>
        <v>4.5599999999999996</v>
      </c>
      <c r="T217" s="136">
        <f t="shared" si="27"/>
        <v>12.27</v>
      </c>
      <c r="U217" s="136">
        <f t="shared" si="27"/>
        <v>1.66</v>
      </c>
      <c r="V217" s="136">
        <f t="shared" si="27"/>
        <v>15.47</v>
      </c>
      <c r="W217" s="136">
        <f t="shared" si="27"/>
        <v>0</v>
      </c>
      <c r="X217" s="136">
        <f t="shared" si="27"/>
        <v>15.629999999999999</v>
      </c>
      <c r="Y217" s="136">
        <f t="shared" si="27"/>
        <v>0</v>
      </c>
      <c r="Z217" s="136">
        <f t="shared" si="27"/>
        <v>193.37</v>
      </c>
      <c r="AA217" s="136">
        <f t="shared" si="27"/>
        <v>0</v>
      </c>
      <c r="AB217" s="136">
        <f>AB218+AB219+AB220</f>
        <v>15.62</v>
      </c>
      <c r="AC217" s="136">
        <f t="shared" si="27"/>
        <v>0</v>
      </c>
      <c r="AD217" s="136">
        <f>AD218+AD219+AD220</f>
        <v>12.28</v>
      </c>
      <c r="AE217" s="136">
        <f t="shared" si="27"/>
        <v>0</v>
      </c>
      <c r="AF217" s="137"/>
    </row>
    <row r="218" spans="1:32" s="2" customFormat="1" x14ac:dyDescent="0.3">
      <c r="A218" s="44" t="s">
        <v>29</v>
      </c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64"/>
    </row>
    <row r="219" spans="1:32" s="2" customFormat="1" ht="33" x14ac:dyDescent="0.3">
      <c r="A219" s="44" t="s">
        <v>35</v>
      </c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64"/>
    </row>
    <row r="220" spans="1:32" s="2" customFormat="1" x14ac:dyDescent="0.3">
      <c r="A220" s="44" t="s">
        <v>31</v>
      </c>
      <c r="B220" s="50">
        <f>H220+J220+L220+N220+P220+R220+T220+V220+X220+Z220+AB220+AD220</f>
        <v>725.5</v>
      </c>
      <c r="C220" s="111">
        <f>C120+C148+C176</f>
        <v>0</v>
      </c>
      <c r="D220" s="111">
        <f>E220</f>
        <v>281.45</v>
      </c>
      <c r="E220" s="111">
        <f>E120+E148+E176</f>
        <v>281.45</v>
      </c>
      <c r="F220" s="51">
        <f>IFERROR(E220/B220*100,0)</f>
        <v>38.793935217091658</v>
      </c>
      <c r="G220" s="51">
        <f>IFERROR(E220/C220*100,0)</f>
        <v>0</v>
      </c>
      <c r="H220" s="111">
        <f>H120+H148+H176</f>
        <v>0</v>
      </c>
      <c r="I220" s="111">
        <f t="shared" ref="I220:AE220" si="28">I120+I148+I176</f>
        <v>0</v>
      </c>
      <c r="J220" s="111">
        <f t="shared" si="28"/>
        <v>156.96</v>
      </c>
      <c r="K220" s="111">
        <f t="shared" si="28"/>
        <v>156.96</v>
      </c>
      <c r="L220" s="111">
        <f t="shared" si="28"/>
        <v>180.27</v>
      </c>
      <c r="M220" s="111">
        <f t="shared" si="28"/>
        <v>10.27</v>
      </c>
      <c r="N220" s="111">
        <f t="shared" si="28"/>
        <v>0</v>
      </c>
      <c r="O220" s="111">
        <f t="shared" si="28"/>
        <v>0</v>
      </c>
      <c r="P220" s="111">
        <f t="shared" si="28"/>
        <v>108</v>
      </c>
      <c r="Q220" s="111">
        <f>Q120+Q148+Q176</f>
        <v>108</v>
      </c>
      <c r="R220" s="111">
        <f t="shared" si="28"/>
        <v>15.629999999999999</v>
      </c>
      <c r="S220" s="111">
        <f t="shared" si="28"/>
        <v>4.5599999999999996</v>
      </c>
      <c r="T220" s="111">
        <f t="shared" si="28"/>
        <v>12.27</v>
      </c>
      <c r="U220" s="111">
        <f t="shared" si="28"/>
        <v>1.66</v>
      </c>
      <c r="V220" s="111">
        <f t="shared" si="28"/>
        <v>15.47</v>
      </c>
      <c r="W220" s="111">
        <f t="shared" si="28"/>
        <v>0</v>
      </c>
      <c r="X220" s="111">
        <f t="shared" si="28"/>
        <v>15.629999999999999</v>
      </c>
      <c r="Y220" s="111">
        <f t="shared" si="28"/>
        <v>0</v>
      </c>
      <c r="Z220" s="111">
        <f t="shared" si="28"/>
        <v>193.37</v>
      </c>
      <c r="AA220" s="111">
        <f t="shared" si="28"/>
        <v>0</v>
      </c>
      <c r="AB220" s="111">
        <f t="shared" si="28"/>
        <v>15.62</v>
      </c>
      <c r="AC220" s="111">
        <f t="shared" si="28"/>
        <v>0</v>
      </c>
      <c r="AD220" s="111">
        <f t="shared" si="28"/>
        <v>12.28</v>
      </c>
      <c r="AE220" s="111">
        <f t="shared" si="28"/>
        <v>0</v>
      </c>
      <c r="AF220" s="64"/>
    </row>
    <row r="221" spans="1:32" s="2" customFormat="1" ht="33" x14ac:dyDescent="0.3">
      <c r="A221" s="44" t="s">
        <v>36</v>
      </c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64"/>
    </row>
    <row r="222" spans="1:32" s="2" customFormat="1" x14ac:dyDescent="0.3">
      <c r="A222" s="65" t="s">
        <v>33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64"/>
    </row>
    <row r="223" spans="1:32" s="2" customFormat="1" x14ac:dyDescent="0.3">
      <c r="A223" s="27" t="s">
        <v>70</v>
      </c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9"/>
      <c r="AF223" s="64"/>
    </row>
    <row r="224" spans="1:32" ht="16.5" x14ac:dyDescent="0.25">
      <c r="A224" s="32" t="s">
        <v>26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4"/>
      <c r="AF224" s="35"/>
    </row>
    <row r="225" spans="1:32" s="2" customFormat="1" x14ac:dyDescent="0.3">
      <c r="A225" s="69" t="s">
        <v>71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1"/>
      <c r="AF225" s="64"/>
    </row>
    <row r="226" spans="1:32" s="2" customFormat="1" x14ac:dyDescent="0.3">
      <c r="A226" s="40" t="s">
        <v>28</v>
      </c>
      <c r="B226" s="45">
        <f>B227+B228+B229</f>
        <v>0</v>
      </c>
      <c r="C226" s="45">
        <f>C227+C228+C229</f>
        <v>0</v>
      </c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64"/>
    </row>
    <row r="227" spans="1:32" s="2" customFormat="1" x14ac:dyDescent="0.3">
      <c r="A227" s="44" t="s">
        <v>29</v>
      </c>
      <c r="B227" s="50">
        <f>H227+J227+L227+N227+P227+R227+T227+V227+X227+Z227+AB227+AD227</f>
        <v>0</v>
      </c>
      <c r="C227" s="46">
        <f>H227+J227</f>
        <v>0</v>
      </c>
      <c r="D227" s="46"/>
      <c r="E227" s="46"/>
      <c r="F227" s="45"/>
      <c r="G227" s="45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9"/>
      <c r="AF227" s="64"/>
    </row>
    <row r="228" spans="1:32" s="2" customFormat="1" ht="33" x14ac:dyDescent="0.3">
      <c r="A228" s="44" t="s">
        <v>35</v>
      </c>
      <c r="B228" s="50">
        <f>H228+J228+L228+N228+P228+R228+T228+V228+X228+Z228+AB228+AD228</f>
        <v>0</v>
      </c>
      <c r="C228" s="46">
        <f>H228+J228</f>
        <v>0</v>
      </c>
      <c r="D228" s="46"/>
      <c r="E228" s="46"/>
      <c r="F228" s="45"/>
      <c r="G228" s="45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9"/>
      <c r="AF228" s="64"/>
    </row>
    <row r="229" spans="1:32" s="2" customFormat="1" x14ac:dyDescent="0.3">
      <c r="A229" s="44" t="s">
        <v>31</v>
      </c>
      <c r="B229" s="50">
        <f>H229+J229+L229+N229+P229+R229+T229+V229+X229+Z229+AB229+AD229</f>
        <v>0</v>
      </c>
      <c r="C229" s="46">
        <f>H229+J229</f>
        <v>0</v>
      </c>
      <c r="D229" s="46"/>
      <c r="E229" s="46"/>
      <c r="F229" s="45"/>
      <c r="G229" s="45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9"/>
      <c r="AF229" s="64"/>
    </row>
    <row r="230" spans="1:32" s="2" customFormat="1" ht="33" x14ac:dyDescent="0.3">
      <c r="A230" s="44" t="s">
        <v>36</v>
      </c>
      <c r="B230" s="46"/>
      <c r="C230" s="46"/>
      <c r="D230" s="46"/>
      <c r="E230" s="46"/>
      <c r="F230" s="45"/>
      <c r="G230" s="45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9"/>
      <c r="AF230" s="64"/>
    </row>
    <row r="231" spans="1:32" ht="16.5" x14ac:dyDescent="0.25">
      <c r="A231" s="65" t="s">
        <v>33</v>
      </c>
      <c r="B231" s="53"/>
      <c r="C231" s="53"/>
      <c r="D231" s="53"/>
      <c r="E231" s="53"/>
      <c r="F231" s="101"/>
      <c r="G231" s="101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6"/>
      <c r="AF231" s="108"/>
    </row>
    <row r="232" spans="1:32" s="2" customFormat="1" x14ac:dyDescent="0.3">
      <c r="A232" s="116" t="s">
        <v>72</v>
      </c>
      <c r="B232" s="138">
        <f>B233</f>
        <v>0</v>
      </c>
      <c r="C232" s="138">
        <f>C233</f>
        <v>0</v>
      </c>
      <c r="D232" s="138"/>
      <c r="E232" s="138"/>
      <c r="F232" s="138"/>
      <c r="G232" s="138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40"/>
      <c r="AF232" s="137"/>
    </row>
    <row r="233" spans="1:32" s="2" customFormat="1" x14ac:dyDescent="0.3">
      <c r="A233" s="40" t="s">
        <v>28</v>
      </c>
      <c r="B233" s="45">
        <f>B234+B235+B236</f>
        <v>0</v>
      </c>
      <c r="C233" s="45">
        <f>C234+C235+C236</f>
        <v>0</v>
      </c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64"/>
    </row>
    <row r="234" spans="1:32" s="2" customFormat="1" x14ac:dyDescent="0.3">
      <c r="A234" s="44" t="s">
        <v>29</v>
      </c>
      <c r="B234" s="46">
        <f t="shared" ref="B234:C236" si="29">B227</f>
        <v>0</v>
      </c>
      <c r="C234" s="46">
        <f t="shared" si="29"/>
        <v>0</v>
      </c>
      <c r="D234" s="46"/>
      <c r="E234" s="46"/>
      <c r="F234" s="45"/>
      <c r="G234" s="45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64"/>
    </row>
    <row r="235" spans="1:32" s="2" customFormat="1" ht="33" x14ac:dyDescent="0.3">
      <c r="A235" s="44" t="s">
        <v>35</v>
      </c>
      <c r="B235" s="46">
        <f t="shared" si="29"/>
        <v>0</v>
      </c>
      <c r="C235" s="46">
        <f t="shared" si="29"/>
        <v>0</v>
      </c>
      <c r="D235" s="46"/>
      <c r="E235" s="46"/>
      <c r="F235" s="45"/>
      <c r="G235" s="45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64"/>
    </row>
    <row r="236" spans="1:32" s="2" customFormat="1" x14ac:dyDescent="0.3">
      <c r="A236" s="44" t="s">
        <v>31</v>
      </c>
      <c r="B236" s="46">
        <f t="shared" si="29"/>
        <v>0</v>
      </c>
      <c r="C236" s="46">
        <f t="shared" si="29"/>
        <v>0</v>
      </c>
      <c r="D236" s="46"/>
      <c r="E236" s="46"/>
      <c r="F236" s="45"/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64"/>
    </row>
    <row r="237" spans="1:32" s="2" customFormat="1" ht="33" x14ac:dyDescent="0.3">
      <c r="A237" s="44" t="s">
        <v>36</v>
      </c>
      <c r="B237" s="46"/>
      <c r="C237" s="46"/>
      <c r="D237" s="46"/>
      <c r="E237" s="46"/>
      <c r="F237" s="45"/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64"/>
    </row>
    <row r="238" spans="1:32" ht="16.5" x14ac:dyDescent="0.25">
      <c r="A238" s="65" t="s">
        <v>33</v>
      </c>
      <c r="B238" s="53"/>
      <c r="C238" s="53"/>
      <c r="D238" s="53"/>
      <c r="E238" s="53"/>
      <c r="F238" s="101"/>
      <c r="G238" s="10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108"/>
    </row>
    <row r="239" spans="1:32" s="2" customFormat="1" x14ac:dyDescent="0.3">
      <c r="A239" s="27" t="s">
        <v>73</v>
      </c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9"/>
      <c r="AF239" s="64"/>
    </row>
    <row r="240" spans="1:32" s="2" customFormat="1" x14ac:dyDescent="0.3">
      <c r="A240" s="32" t="s">
        <v>26</v>
      </c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4"/>
      <c r="AF240" s="125"/>
    </row>
    <row r="241" spans="1:32" s="2" customFormat="1" x14ac:dyDescent="0.3">
      <c r="A241" s="69" t="s">
        <v>74</v>
      </c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1"/>
      <c r="AF241" s="44"/>
    </row>
    <row r="242" spans="1:32" s="2" customFormat="1" x14ac:dyDescent="0.3">
      <c r="A242" s="40" t="s">
        <v>28</v>
      </c>
      <c r="B242" s="72">
        <f>B245</f>
        <v>5317.5</v>
      </c>
      <c r="C242" s="72">
        <f>C245</f>
        <v>881.03</v>
      </c>
      <c r="D242" s="72">
        <f>D245</f>
        <v>2997.5390000000002</v>
      </c>
      <c r="E242" s="72">
        <f>E245</f>
        <v>2997.5390000000002</v>
      </c>
      <c r="F242" s="97">
        <f>IFERROR(E242/B242*100,0)</f>
        <v>56.37120827456512</v>
      </c>
      <c r="G242" s="97">
        <f>IFERROR(E242/C242*100,0)</f>
        <v>340.23120665584605</v>
      </c>
      <c r="H242" s="72">
        <f t="shared" ref="H242:AE242" si="30">H245</f>
        <v>881.03</v>
      </c>
      <c r="I242" s="72">
        <f t="shared" si="30"/>
        <v>395.72500000000002</v>
      </c>
      <c r="J242" s="72">
        <f t="shared" si="30"/>
        <v>331.88</v>
      </c>
      <c r="K242" s="72">
        <f t="shared" si="30"/>
        <v>386.38400000000001</v>
      </c>
      <c r="L242" s="72">
        <f t="shared" si="30"/>
        <v>242.17</v>
      </c>
      <c r="M242" s="72">
        <f t="shared" si="30"/>
        <v>188.41</v>
      </c>
      <c r="N242" s="72">
        <f t="shared" si="30"/>
        <v>775.81</v>
      </c>
      <c r="O242" s="72">
        <f t="shared" si="30"/>
        <v>289.42</v>
      </c>
      <c r="P242" s="72">
        <f t="shared" si="30"/>
        <v>403.33</v>
      </c>
      <c r="Q242" s="72">
        <f t="shared" si="30"/>
        <v>416.11</v>
      </c>
      <c r="R242" s="72">
        <f t="shared" si="30"/>
        <v>242.17</v>
      </c>
      <c r="S242" s="72">
        <f t="shared" si="30"/>
        <v>772.88</v>
      </c>
      <c r="T242" s="72">
        <f t="shared" si="30"/>
        <v>775.81</v>
      </c>
      <c r="U242" s="72">
        <f t="shared" si="30"/>
        <v>548.61</v>
      </c>
      <c r="V242" s="72">
        <f t="shared" si="30"/>
        <v>413.53</v>
      </c>
      <c r="W242" s="72">
        <f t="shared" si="30"/>
        <v>0</v>
      </c>
      <c r="X242" s="72">
        <f t="shared" si="30"/>
        <v>242.17</v>
      </c>
      <c r="Y242" s="72">
        <f t="shared" si="30"/>
        <v>0</v>
      </c>
      <c r="Z242" s="72">
        <f t="shared" si="30"/>
        <v>335.17</v>
      </c>
      <c r="AA242" s="72">
        <f t="shared" si="30"/>
        <v>0</v>
      </c>
      <c r="AB242" s="72">
        <f t="shared" si="30"/>
        <v>270.26</v>
      </c>
      <c r="AC242" s="72">
        <f t="shared" si="30"/>
        <v>0</v>
      </c>
      <c r="AD242" s="72">
        <f t="shared" si="30"/>
        <v>404.17</v>
      </c>
      <c r="AE242" s="72">
        <f t="shared" si="30"/>
        <v>0</v>
      </c>
      <c r="AF242" s="64"/>
    </row>
    <row r="243" spans="1:32" s="2" customFormat="1" x14ac:dyDescent="0.3">
      <c r="A243" s="44" t="s">
        <v>29</v>
      </c>
      <c r="B243" s="75"/>
      <c r="C243" s="75"/>
      <c r="D243" s="75"/>
      <c r="E243" s="75"/>
      <c r="F243" s="75"/>
      <c r="G243" s="75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1"/>
      <c r="AD243" s="141"/>
      <c r="AE243" s="141"/>
      <c r="AF243" s="64"/>
    </row>
    <row r="244" spans="1:32" s="2" customFormat="1" ht="33" x14ac:dyDescent="0.3">
      <c r="A244" s="44" t="s">
        <v>35</v>
      </c>
      <c r="B244" s="75"/>
      <c r="C244" s="75"/>
      <c r="D244" s="75"/>
      <c r="E244" s="75"/>
      <c r="F244" s="75"/>
      <c r="G244" s="75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  <c r="AC244" s="141"/>
      <c r="AD244" s="141"/>
      <c r="AE244" s="141"/>
      <c r="AF244" s="64"/>
    </row>
    <row r="245" spans="1:32" s="2" customFormat="1" x14ac:dyDescent="0.3">
      <c r="A245" s="44" t="s">
        <v>31</v>
      </c>
      <c r="B245" s="50">
        <f>H245+J245+L245+N245+P245+R245+T245+V245+X245+Z245+AB245+AD245</f>
        <v>5317.5</v>
      </c>
      <c r="C245" s="46">
        <f>H245</f>
        <v>881.03</v>
      </c>
      <c r="D245" s="51">
        <f>E245</f>
        <v>2997.5390000000002</v>
      </c>
      <c r="E245" s="75">
        <f>I245+K245+M245+O245+Q245+S245+U245+W245+Y245+AA245+AC245+AE245</f>
        <v>2997.5390000000002</v>
      </c>
      <c r="F245" s="99">
        <f>IFERROR(E245/B245*100,0)</f>
        <v>56.37120827456512</v>
      </c>
      <c r="G245" s="99">
        <f>IFERROR(E245/C245*100,0)</f>
        <v>340.23120665584605</v>
      </c>
      <c r="H245" s="141">
        <v>881.03</v>
      </c>
      <c r="I245" s="142">
        <v>395.72500000000002</v>
      </c>
      <c r="J245" s="141">
        <v>331.88</v>
      </c>
      <c r="K245" s="142">
        <v>386.38400000000001</v>
      </c>
      <c r="L245" s="141">
        <v>242.17</v>
      </c>
      <c r="M245" s="141">
        <v>188.41</v>
      </c>
      <c r="N245" s="141">
        <v>775.81</v>
      </c>
      <c r="O245" s="141">
        <v>289.42</v>
      </c>
      <c r="P245" s="141">
        <v>403.33</v>
      </c>
      <c r="Q245" s="141">
        <v>416.11</v>
      </c>
      <c r="R245" s="77">
        <v>242.17</v>
      </c>
      <c r="S245" s="141">
        <v>772.88</v>
      </c>
      <c r="T245" s="77">
        <v>775.81</v>
      </c>
      <c r="U245" s="141">
        <v>548.61</v>
      </c>
      <c r="V245" s="77">
        <v>413.53</v>
      </c>
      <c r="W245" s="141"/>
      <c r="X245" s="141">
        <v>242.17</v>
      </c>
      <c r="Y245" s="142"/>
      <c r="Z245" s="142">
        <v>335.17</v>
      </c>
      <c r="AA245" s="142"/>
      <c r="AB245" s="141">
        <v>270.26</v>
      </c>
      <c r="AC245" s="141"/>
      <c r="AD245" s="77">
        <v>404.17</v>
      </c>
      <c r="AE245" s="141"/>
      <c r="AF245" s="64"/>
    </row>
    <row r="246" spans="1:32" s="2" customFormat="1" ht="33" x14ac:dyDescent="0.3">
      <c r="A246" s="44" t="s">
        <v>36</v>
      </c>
      <c r="B246" s="75"/>
      <c r="C246" s="75"/>
      <c r="D246" s="75"/>
      <c r="E246" s="75"/>
      <c r="F246" s="75"/>
      <c r="G246" s="75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64"/>
    </row>
    <row r="247" spans="1:32" ht="16.5" x14ac:dyDescent="0.25">
      <c r="A247" s="65" t="s">
        <v>33</v>
      </c>
      <c r="B247" s="78"/>
      <c r="C247" s="78"/>
      <c r="D247" s="78"/>
      <c r="E247" s="78"/>
      <c r="F247" s="78"/>
      <c r="G247" s="7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108"/>
    </row>
    <row r="248" spans="1:32" ht="16.5" x14ac:dyDescent="0.25">
      <c r="A248" s="69" t="s">
        <v>75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1"/>
      <c r="AF248" s="108"/>
    </row>
    <row r="249" spans="1:32" s="2" customFormat="1" x14ac:dyDescent="0.3">
      <c r="A249" s="44" t="s">
        <v>28</v>
      </c>
      <c r="B249" s="45">
        <f>B250+B251+B252</f>
        <v>0</v>
      </c>
      <c r="C249" s="45">
        <f>C250+C251+C252</f>
        <v>0</v>
      </c>
      <c r="D249" s="45"/>
      <c r="E249" s="45"/>
      <c r="F249" s="45"/>
      <c r="G249" s="45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66"/>
      <c r="AF249" s="64"/>
    </row>
    <row r="250" spans="1:32" s="2" customFormat="1" x14ac:dyDescent="0.3">
      <c r="A250" s="44" t="s">
        <v>29</v>
      </c>
      <c r="B250" s="50">
        <f>H250+J250+L250+N250+P250+R250+T250+V250+X250+Z250+AB250+AD250</f>
        <v>0</v>
      </c>
      <c r="C250" s="46">
        <f>H250+J250+L250+N250+P250</f>
        <v>0</v>
      </c>
      <c r="D250" s="46"/>
      <c r="E250" s="46"/>
      <c r="F250" s="46"/>
      <c r="G250" s="46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9"/>
      <c r="AF250" s="64"/>
    </row>
    <row r="251" spans="1:32" s="2" customFormat="1" ht="33" x14ac:dyDescent="0.3">
      <c r="A251" s="44" t="s">
        <v>35</v>
      </c>
      <c r="B251" s="50">
        <f>H251+J251+L251+N251+P251+R251+T251+V251+X251+Z251+AB251+AD251</f>
        <v>0</v>
      </c>
      <c r="C251" s="46">
        <f>H251</f>
        <v>0</v>
      </c>
      <c r="D251" s="51">
        <f>E251</f>
        <v>0</v>
      </c>
      <c r="E251" s="75">
        <f>I251+K251+M251+O251+Q251+S251+U251+W251+Y251+AA251+AC251+AE251</f>
        <v>0</v>
      </c>
      <c r="F251" s="99">
        <f>IFERROR(E251/B251*100,0)</f>
        <v>0</v>
      </c>
      <c r="G251" s="99">
        <f>IFERROR(E251/C251*100,0)</f>
        <v>0</v>
      </c>
      <c r="H251" s="141"/>
      <c r="I251" s="141"/>
      <c r="J251" s="141"/>
      <c r="K251" s="142"/>
      <c r="L251" s="141"/>
      <c r="M251" s="141"/>
      <c r="N251" s="141"/>
      <c r="O251" s="141"/>
      <c r="P251" s="141"/>
      <c r="Q251" s="141"/>
      <c r="R251" s="77"/>
      <c r="S251" s="141"/>
      <c r="T251" s="77"/>
      <c r="U251" s="141"/>
      <c r="V251" s="77"/>
      <c r="W251" s="141"/>
      <c r="X251" s="141"/>
      <c r="Y251" s="142"/>
      <c r="Z251" s="142"/>
      <c r="AA251" s="142"/>
      <c r="AB251" s="141"/>
      <c r="AC251" s="141"/>
      <c r="AD251" s="77"/>
      <c r="AE251" s="141"/>
      <c r="AF251" s="64"/>
    </row>
    <row r="252" spans="1:32" s="2" customFormat="1" x14ac:dyDescent="0.3">
      <c r="A252" s="44" t="s">
        <v>31</v>
      </c>
      <c r="B252" s="50">
        <f>H252+J252+L252+N252+P252+R252+T252+V252+X252+Z252+AB252+AD252</f>
        <v>0</v>
      </c>
      <c r="C252" s="46">
        <f>H252+J252+L252+N252+P252</f>
        <v>0</v>
      </c>
      <c r="D252" s="46"/>
      <c r="E252" s="46"/>
      <c r="F252" s="46"/>
      <c r="G252" s="46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9"/>
      <c r="AF252" s="64"/>
    </row>
    <row r="253" spans="1:32" s="2" customFormat="1" ht="33" x14ac:dyDescent="0.3">
      <c r="A253" s="44" t="s">
        <v>36</v>
      </c>
      <c r="B253" s="46"/>
      <c r="C253" s="46"/>
      <c r="D253" s="46"/>
      <c r="E253" s="46"/>
      <c r="F253" s="46"/>
      <c r="G253" s="46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9"/>
      <c r="AF253" s="64"/>
    </row>
    <row r="254" spans="1:32" ht="16.5" x14ac:dyDescent="0.25">
      <c r="A254" s="65" t="s">
        <v>33</v>
      </c>
      <c r="B254" s="53"/>
      <c r="C254" s="53"/>
      <c r="D254" s="53"/>
      <c r="E254" s="53"/>
      <c r="F254" s="53"/>
      <c r="G254" s="53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6"/>
      <c r="AF254" s="108"/>
    </row>
    <row r="255" spans="1:32" ht="16.5" x14ac:dyDescent="0.25">
      <c r="A255" s="69" t="s">
        <v>76</v>
      </c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1"/>
      <c r="AF255" s="108"/>
    </row>
    <row r="256" spans="1:32" s="2" customFormat="1" x14ac:dyDescent="0.3">
      <c r="A256" s="44" t="s">
        <v>28</v>
      </c>
      <c r="B256" s="45">
        <f>B257+B258+B259</f>
        <v>8524.8000000000011</v>
      </c>
      <c r="C256" s="45">
        <f>C257+C258+C259</f>
        <v>840.72</v>
      </c>
      <c r="D256" s="45"/>
      <c r="E256" s="45"/>
      <c r="F256" s="45"/>
      <c r="G256" s="45"/>
      <c r="H256" s="46"/>
      <c r="I256" s="46">
        <f>I258</f>
        <v>575.16</v>
      </c>
      <c r="J256" s="46"/>
      <c r="K256" s="46">
        <f>K258</f>
        <v>622.58000000000004</v>
      </c>
      <c r="L256" s="46"/>
      <c r="M256" s="46">
        <f>M258</f>
        <v>354.86</v>
      </c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66"/>
      <c r="AF256" s="64"/>
    </row>
    <row r="257" spans="1:32" s="2" customFormat="1" x14ac:dyDescent="0.3">
      <c r="A257" s="44" t="s">
        <v>29</v>
      </c>
      <c r="B257" s="50">
        <f>H257+J257+L257+N257+P257+R257+T257+V257+X257+Z257+AB257+AD257</f>
        <v>0</v>
      </c>
      <c r="C257" s="46">
        <f>H257+J257+L257+N257+P257</f>
        <v>0</v>
      </c>
      <c r="D257" s="46"/>
      <c r="E257" s="46"/>
      <c r="F257" s="46"/>
      <c r="G257" s="46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9"/>
      <c r="AF257" s="64"/>
    </row>
    <row r="258" spans="1:32" s="2" customFormat="1" ht="33" x14ac:dyDescent="0.3">
      <c r="A258" s="44" t="s">
        <v>35</v>
      </c>
      <c r="B258" s="50">
        <f>H258+J258+L258+N258+P258+R258+T258+V258+X258+Z258+AB258+AD258</f>
        <v>8524.8000000000011</v>
      </c>
      <c r="C258" s="46">
        <f>H258</f>
        <v>840.72</v>
      </c>
      <c r="D258" s="51">
        <f>E258</f>
        <v>4551.2700000000004</v>
      </c>
      <c r="E258" s="75">
        <f>I258+K258+M258+O258+Q258+S258+U258+W258+Y258+AA258+AC258+AE258</f>
        <v>4551.2700000000004</v>
      </c>
      <c r="F258" s="99">
        <f>IFERROR(E258/B258*100,0)</f>
        <v>53.388583896396391</v>
      </c>
      <c r="G258" s="99">
        <f>IFERROR(E258/C258*100,0)</f>
        <v>541.35383956608621</v>
      </c>
      <c r="H258" s="141">
        <v>840.72</v>
      </c>
      <c r="I258" s="141">
        <v>575.16</v>
      </c>
      <c r="J258" s="141">
        <v>542.84</v>
      </c>
      <c r="K258" s="142">
        <v>622.58000000000004</v>
      </c>
      <c r="L258" s="141">
        <v>477.86</v>
      </c>
      <c r="M258" s="141">
        <v>354.86</v>
      </c>
      <c r="N258" s="141">
        <v>1512.42</v>
      </c>
      <c r="O258" s="141">
        <v>743.52</v>
      </c>
      <c r="P258" s="141">
        <v>937.1</v>
      </c>
      <c r="Q258" s="141">
        <v>1017.05</v>
      </c>
      <c r="R258" s="77">
        <v>450.4</v>
      </c>
      <c r="S258" s="141">
        <v>595.04999999999995</v>
      </c>
      <c r="T258" s="77">
        <v>980.3</v>
      </c>
      <c r="U258" s="141">
        <v>643.04999999999995</v>
      </c>
      <c r="V258" s="77">
        <v>599.01</v>
      </c>
      <c r="W258" s="141"/>
      <c r="X258" s="141">
        <v>319</v>
      </c>
      <c r="Y258" s="142"/>
      <c r="Z258" s="142">
        <v>637.19000000000005</v>
      </c>
      <c r="AA258" s="142"/>
      <c r="AB258" s="141">
        <v>464.84</v>
      </c>
      <c r="AC258" s="141"/>
      <c r="AD258" s="77">
        <v>763.12</v>
      </c>
      <c r="AE258" s="141"/>
      <c r="AF258" s="64"/>
    </row>
    <row r="259" spans="1:32" s="2" customFormat="1" x14ac:dyDescent="0.3">
      <c r="A259" s="44" t="s">
        <v>31</v>
      </c>
      <c r="B259" s="50">
        <f>H259+J259+L259+N259+P259+R259+T259+V259+X259+Z259+AB259+AD259</f>
        <v>0</v>
      </c>
      <c r="C259" s="46">
        <f>H259+J259+L259+N259+P259</f>
        <v>0</v>
      </c>
      <c r="D259" s="46"/>
      <c r="E259" s="46"/>
      <c r="F259" s="46"/>
      <c r="G259" s="46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9"/>
      <c r="AF259" s="64"/>
    </row>
    <row r="260" spans="1:32" s="2" customFormat="1" ht="33" x14ac:dyDescent="0.3">
      <c r="A260" s="44" t="s">
        <v>36</v>
      </c>
      <c r="B260" s="46"/>
      <c r="C260" s="46"/>
      <c r="D260" s="46"/>
      <c r="E260" s="46"/>
      <c r="F260" s="46"/>
      <c r="G260" s="46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9"/>
      <c r="AF260" s="64"/>
    </row>
    <row r="261" spans="1:32" ht="30" customHeight="1" x14ac:dyDescent="0.25">
      <c r="A261" s="80" t="s">
        <v>39</v>
      </c>
      <c r="B261" s="95"/>
      <c r="C261" s="81"/>
      <c r="D261" s="81"/>
      <c r="E261" s="81"/>
      <c r="F261" s="81"/>
      <c r="G261" s="81"/>
      <c r="H261" s="82">
        <f>H264</f>
        <v>31.4</v>
      </c>
      <c r="I261" s="82"/>
      <c r="J261" s="82">
        <f>J264</f>
        <v>18.48</v>
      </c>
      <c r="K261" s="82"/>
      <c r="L261" s="82">
        <f>L264</f>
        <v>58.72</v>
      </c>
      <c r="M261" s="82"/>
      <c r="N261" s="82">
        <f>N264</f>
        <v>60.86</v>
      </c>
      <c r="O261" s="82"/>
      <c r="P261" s="82">
        <f>P264</f>
        <v>18.47</v>
      </c>
      <c r="Q261" s="82"/>
      <c r="R261" s="82">
        <f>R264</f>
        <v>18.47</v>
      </c>
      <c r="S261" s="82"/>
      <c r="T261" s="82">
        <f>T264</f>
        <v>31.47</v>
      </c>
      <c r="U261" s="82">
        <f>U262</f>
        <v>0</v>
      </c>
      <c r="V261" s="82">
        <f t="shared" ref="V261:AB261" si="31">V264</f>
        <v>18.48</v>
      </c>
      <c r="W261" s="82">
        <f t="shared" si="31"/>
        <v>0</v>
      </c>
      <c r="X261" s="82">
        <f t="shared" si="31"/>
        <v>18.48</v>
      </c>
      <c r="Y261" s="82">
        <f t="shared" si="31"/>
        <v>0</v>
      </c>
      <c r="Z261" s="82">
        <f t="shared" si="31"/>
        <v>31.46</v>
      </c>
      <c r="AA261" s="82">
        <f t="shared" si="31"/>
        <v>0</v>
      </c>
      <c r="AB261" s="82">
        <f t="shared" si="31"/>
        <v>51.38</v>
      </c>
      <c r="AC261" s="82">
        <f>AC264</f>
        <v>0</v>
      </c>
      <c r="AD261" s="82">
        <f>AD264</f>
        <v>23.13</v>
      </c>
      <c r="AE261" s="82"/>
      <c r="AF261" s="83"/>
    </row>
    <row r="262" spans="1:32" ht="24.75" customHeight="1" x14ac:dyDescent="0.25">
      <c r="A262" s="84" t="s">
        <v>28</v>
      </c>
      <c r="B262" s="85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>
        <f>U264</f>
        <v>0</v>
      </c>
      <c r="V262" s="78"/>
      <c r="W262" s="78"/>
      <c r="X262" s="78"/>
      <c r="Y262" s="78"/>
      <c r="Z262" s="78"/>
      <c r="AA262" s="86"/>
      <c r="AB262" s="78"/>
      <c r="AC262" s="78"/>
      <c r="AD262" s="78"/>
      <c r="AE262" s="78"/>
      <c r="AF262" s="143"/>
    </row>
    <row r="263" spans="1:32" ht="26.25" customHeight="1" x14ac:dyDescent="0.25">
      <c r="A263" s="84" t="s">
        <v>29</v>
      </c>
      <c r="B263" s="85"/>
      <c r="C263" s="78"/>
      <c r="D263" s="78"/>
      <c r="E263" s="78"/>
      <c r="F263" s="78"/>
      <c r="G263" s="7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9"/>
      <c r="AB263" s="88"/>
      <c r="AC263" s="88"/>
      <c r="AD263" s="88"/>
      <c r="AE263" s="88"/>
      <c r="AF263" s="66"/>
    </row>
    <row r="264" spans="1:32" ht="36.75" customHeight="1" x14ac:dyDescent="0.25">
      <c r="A264" s="84" t="s">
        <v>35</v>
      </c>
      <c r="B264" s="144">
        <v>380.8</v>
      </c>
      <c r="C264" s="53">
        <v>108.6</v>
      </c>
      <c r="D264" s="86">
        <v>108.6</v>
      </c>
      <c r="E264" s="78">
        <v>85.5</v>
      </c>
      <c r="F264" s="92">
        <f>IFERROR(E264/B264*100,0)</f>
        <v>22.452731092436974</v>
      </c>
      <c r="G264" s="145">
        <f>IFERROR(E264/C264*100,0)</f>
        <v>78.729281767955811</v>
      </c>
      <c r="H264" s="88">
        <v>31.4</v>
      </c>
      <c r="I264" s="88">
        <v>29.16</v>
      </c>
      <c r="J264" s="88">
        <v>18.48</v>
      </c>
      <c r="K264" s="88">
        <v>11.72</v>
      </c>
      <c r="L264" s="88">
        <v>58.72</v>
      </c>
      <c r="M264" s="88">
        <v>44.62</v>
      </c>
      <c r="N264" s="88">
        <v>60.86</v>
      </c>
      <c r="O264" s="88">
        <v>0</v>
      </c>
      <c r="P264" s="88">
        <v>18.47</v>
      </c>
      <c r="Q264" s="88">
        <v>14.37</v>
      </c>
      <c r="R264" s="88">
        <v>18.47</v>
      </c>
      <c r="S264" s="88">
        <v>10.59</v>
      </c>
      <c r="T264" s="88">
        <v>31.47</v>
      </c>
      <c r="U264" s="88">
        <v>0</v>
      </c>
      <c r="V264" s="88">
        <v>18.48</v>
      </c>
      <c r="W264" s="88">
        <v>0</v>
      </c>
      <c r="X264" s="88">
        <v>18.48</v>
      </c>
      <c r="Y264" s="89">
        <v>0</v>
      </c>
      <c r="Z264" s="88">
        <v>31.46</v>
      </c>
      <c r="AA264" s="89">
        <v>0</v>
      </c>
      <c r="AB264" s="88">
        <v>51.38</v>
      </c>
      <c r="AC264" s="88">
        <v>0</v>
      </c>
      <c r="AD264" s="88">
        <v>23.13</v>
      </c>
      <c r="AE264" s="88">
        <v>0</v>
      </c>
      <c r="AF264" s="66"/>
    </row>
    <row r="265" spans="1:32" ht="30" customHeight="1" x14ac:dyDescent="0.25">
      <c r="A265" s="84" t="s">
        <v>31</v>
      </c>
      <c r="B265" s="78"/>
      <c r="C265" s="78"/>
      <c r="D265" s="78"/>
      <c r="E265" s="78"/>
      <c r="F265" s="78"/>
      <c r="G265" s="7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9"/>
      <c r="AB265" s="88"/>
      <c r="AC265" s="88"/>
      <c r="AD265" s="88"/>
      <c r="AE265" s="88"/>
      <c r="AF265" s="66"/>
    </row>
    <row r="266" spans="1:32" ht="36.75" customHeight="1" x14ac:dyDescent="0.25">
      <c r="A266" s="84" t="s">
        <v>36</v>
      </c>
      <c r="B266" s="78"/>
      <c r="C266" s="78"/>
      <c r="D266" s="78"/>
      <c r="E266" s="78"/>
      <c r="F266" s="78"/>
      <c r="G266" s="7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  <c r="AA266" s="89"/>
      <c r="AB266" s="88"/>
      <c r="AC266" s="88"/>
      <c r="AD266" s="88"/>
      <c r="AE266" s="88"/>
      <c r="AF266" s="66"/>
    </row>
    <row r="267" spans="1:32" ht="28.5" customHeight="1" x14ac:dyDescent="0.25">
      <c r="A267" s="93" t="s">
        <v>33</v>
      </c>
      <c r="B267" s="78"/>
      <c r="C267" s="78"/>
      <c r="D267" s="78"/>
      <c r="E267" s="78"/>
      <c r="F267" s="78"/>
      <c r="G267" s="7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9"/>
      <c r="AB267" s="88"/>
      <c r="AC267" s="88"/>
      <c r="AD267" s="88"/>
      <c r="AE267" s="88"/>
      <c r="AF267" s="66"/>
    </row>
    <row r="268" spans="1:32" ht="30" customHeight="1" x14ac:dyDescent="0.25">
      <c r="A268" s="80" t="s">
        <v>77</v>
      </c>
      <c r="B268" s="95"/>
      <c r="C268" s="81"/>
      <c r="D268" s="81"/>
      <c r="E268" s="81"/>
      <c r="F268" s="81"/>
      <c r="G268" s="81"/>
      <c r="H268" s="82">
        <f>H271</f>
        <v>809.31</v>
      </c>
      <c r="I268" s="82"/>
      <c r="J268" s="82">
        <f>J271</f>
        <v>502.57</v>
      </c>
      <c r="K268" s="82"/>
      <c r="L268" s="82">
        <f>L271</f>
        <v>430.05</v>
      </c>
      <c r="M268" s="82"/>
      <c r="N268" s="82">
        <f>N271</f>
        <v>1440.64</v>
      </c>
      <c r="O268" s="82"/>
      <c r="P268" s="82">
        <f>P271</f>
        <v>918.62</v>
      </c>
      <c r="Q268" s="82"/>
      <c r="R268" s="82">
        <f>R271</f>
        <v>431.92</v>
      </c>
      <c r="S268" s="82"/>
      <c r="T268" s="82">
        <f>T271</f>
        <v>948.83</v>
      </c>
      <c r="U268" s="82">
        <f>U269</f>
        <v>0</v>
      </c>
      <c r="V268" s="82">
        <f t="shared" ref="V268:AB268" si="32">V271</f>
        <v>580.54</v>
      </c>
      <c r="W268" s="82">
        <f t="shared" si="32"/>
        <v>0</v>
      </c>
      <c r="X268" s="82">
        <f t="shared" si="32"/>
        <v>300.52999999999997</v>
      </c>
      <c r="Y268" s="82">
        <f t="shared" si="32"/>
        <v>0</v>
      </c>
      <c r="Z268" s="82">
        <f t="shared" si="32"/>
        <v>665.73</v>
      </c>
      <c r="AA268" s="82">
        <f t="shared" si="32"/>
        <v>0</v>
      </c>
      <c r="AB268" s="82">
        <f t="shared" si="32"/>
        <v>413.46</v>
      </c>
      <c r="AC268" s="82">
        <f>AC271</f>
        <v>0</v>
      </c>
      <c r="AD268" s="82">
        <f>AD271</f>
        <v>681.9</v>
      </c>
      <c r="AE268" s="82"/>
      <c r="AF268" s="83"/>
    </row>
    <row r="269" spans="1:32" ht="24.75" customHeight="1" x14ac:dyDescent="0.25">
      <c r="A269" s="84" t="s">
        <v>28</v>
      </c>
      <c r="B269" s="85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>
        <f>U271</f>
        <v>0</v>
      </c>
      <c r="V269" s="78"/>
      <c r="W269" s="78"/>
      <c r="X269" s="78"/>
      <c r="Y269" s="78"/>
      <c r="Z269" s="78"/>
      <c r="AA269" s="86"/>
      <c r="AB269" s="78"/>
      <c r="AC269" s="78"/>
      <c r="AD269" s="78"/>
      <c r="AE269" s="78"/>
      <c r="AF269" s="143"/>
    </row>
    <row r="270" spans="1:32" ht="26.25" customHeight="1" x14ac:dyDescent="0.25">
      <c r="A270" s="84" t="s">
        <v>29</v>
      </c>
      <c r="B270" s="85"/>
      <c r="C270" s="78"/>
      <c r="D270" s="78"/>
      <c r="E270" s="78"/>
      <c r="F270" s="78"/>
      <c r="G270" s="7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9"/>
      <c r="AB270" s="88"/>
      <c r="AC270" s="88"/>
      <c r="AD270" s="88"/>
      <c r="AE270" s="88"/>
      <c r="AF270" s="66"/>
    </row>
    <row r="271" spans="1:32" ht="36.75" customHeight="1" x14ac:dyDescent="0.25">
      <c r="A271" s="84" t="s">
        <v>35</v>
      </c>
      <c r="B271" s="144">
        <v>8144</v>
      </c>
      <c r="C271" s="144">
        <v>821.93</v>
      </c>
      <c r="D271" s="86">
        <v>1511.72</v>
      </c>
      <c r="E271" s="78">
        <v>1511.72</v>
      </c>
      <c r="F271" s="92">
        <f>IFERROR(E271/B271*100,0)</f>
        <v>18.562377210216109</v>
      </c>
      <c r="G271" s="145">
        <f>IFERROR(E271/C271*100,0)</f>
        <v>183.92320513912378</v>
      </c>
      <c r="H271" s="88">
        <v>809.31</v>
      </c>
      <c r="I271" s="88">
        <v>546</v>
      </c>
      <c r="J271" s="88">
        <v>502.57</v>
      </c>
      <c r="K271" s="88">
        <v>610.86</v>
      </c>
      <c r="L271" s="88">
        <v>430.05</v>
      </c>
      <c r="M271" s="88">
        <v>354.86</v>
      </c>
      <c r="N271" s="88">
        <v>1440.64</v>
      </c>
      <c r="O271" s="88">
        <v>0</v>
      </c>
      <c r="P271" s="88">
        <v>918.62</v>
      </c>
      <c r="Q271" s="88">
        <v>0</v>
      </c>
      <c r="R271" s="88">
        <v>431.92</v>
      </c>
      <c r="S271" s="88">
        <v>595.04999999999995</v>
      </c>
      <c r="T271" s="88">
        <v>948.83</v>
      </c>
      <c r="U271" s="88">
        <v>0</v>
      </c>
      <c r="V271" s="88">
        <v>580.54</v>
      </c>
      <c r="W271" s="88">
        <v>0</v>
      </c>
      <c r="X271" s="88">
        <v>300.52999999999997</v>
      </c>
      <c r="Y271" s="89">
        <v>0</v>
      </c>
      <c r="Z271" s="88">
        <v>665.73</v>
      </c>
      <c r="AA271" s="89">
        <v>0</v>
      </c>
      <c r="AB271" s="88">
        <v>413.46</v>
      </c>
      <c r="AC271" s="88">
        <v>0</v>
      </c>
      <c r="AD271" s="88">
        <v>681.9</v>
      </c>
      <c r="AE271" s="88">
        <v>0</v>
      </c>
      <c r="AF271" s="66"/>
    </row>
    <row r="272" spans="1:32" ht="30" customHeight="1" x14ac:dyDescent="0.25">
      <c r="A272" s="84" t="s">
        <v>31</v>
      </c>
      <c r="B272" s="78"/>
      <c r="C272" s="78"/>
      <c r="D272" s="78"/>
      <c r="E272" s="78"/>
      <c r="F272" s="78"/>
      <c r="G272" s="7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9"/>
      <c r="AB272" s="88"/>
      <c r="AC272" s="88"/>
      <c r="AD272" s="88"/>
      <c r="AE272" s="88"/>
      <c r="AF272" s="66"/>
    </row>
    <row r="273" spans="1:32" ht="36.75" customHeight="1" x14ac:dyDescent="0.25">
      <c r="A273" s="84" t="s">
        <v>36</v>
      </c>
      <c r="B273" s="78"/>
      <c r="C273" s="78"/>
      <c r="D273" s="78"/>
      <c r="E273" s="78"/>
      <c r="F273" s="78"/>
      <c r="G273" s="7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9"/>
      <c r="AB273" s="88"/>
      <c r="AC273" s="88"/>
      <c r="AD273" s="88"/>
      <c r="AE273" s="88"/>
      <c r="AF273" s="66"/>
    </row>
    <row r="274" spans="1:32" ht="28.5" customHeight="1" x14ac:dyDescent="0.25">
      <c r="A274" s="93" t="s">
        <v>33</v>
      </c>
      <c r="B274" s="78"/>
      <c r="C274" s="78"/>
      <c r="D274" s="78"/>
      <c r="E274" s="78"/>
      <c r="F274" s="78"/>
      <c r="G274" s="7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9"/>
      <c r="AB274" s="88"/>
      <c r="AC274" s="88"/>
      <c r="AD274" s="88"/>
      <c r="AE274" s="88"/>
      <c r="AF274" s="66"/>
    </row>
    <row r="275" spans="1:32" s="2" customFormat="1" x14ac:dyDescent="0.3">
      <c r="A275" s="65" t="s">
        <v>29</v>
      </c>
      <c r="B275" s="75">
        <f>H275+J275+L275+N275+P275+R275+T275+V275+X275+Z275+AB275+AD275</f>
        <v>1.8</v>
      </c>
      <c r="C275" s="75">
        <f>H275</f>
        <v>0</v>
      </c>
      <c r="D275" s="51">
        <f>E275</f>
        <v>0</v>
      </c>
      <c r="E275" s="46">
        <f>SUM(I275,K275,M275,O275,Q275,S275,U275,W275,Y275,AA275,AC275,AE275)</f>
        <v>0</v>
      </c>
      <c r="F275" s="51">
        <f>IFERROR(E275/B275*100,0)</f>
        <v>0</v>
      </c>
      <c r="G275" s="51">
        <f>IFERROR(E275/C275*100,0)</f>
        <v>0</v>
      </c>
      <c r="H275" s="75">
        <f>H109+H218+H234+H263</f>
        <v>0</v>
      </c>
      <c r="I275" s="75">
        <f t="shared" ref="I275:AE278" si="33">I109+I218+I234+I263</f>
        <v>0</v>
      </c>
      <c r="J275" s="75">
        <f t="shared" si="33"/>
        <v>0</v>
      </c>
      <c r="K275" s="75">
        <f t="shared" si="33"/>
        <v>0</v>
      </c>
      <c r="L275" s="75">
        <f t="shared" si="33"/>
        <v>0</v>
      </c>
      <c r="M275" s="75">
        <f t="shared" si="33"/>
        <v>0</v>
      </c>
      <c r="N275" s="75">
        <f t="shared" si="33"/>
        <v>0</v>
      </c>
      <c r="O275" s="75">
        <f t="shared" si="33"/>
        <v>0</v>
      </c>
      <c r="P275" s="75">
        <f t="shared" si="33"/>
        <v>1.8</v>
      </c>
      <c r="Q275" s="75">
        <f t="shared" si="33"/>
        <v>0</v>
      </c>
      <c r="R275" s="75">
        <f t="shared" si="33"/>
        <v>0</v>
      </c>
      <c r="S275" s="75">
        <f t="shared" si="33"/>
        <v>0</v>
      </c>
      <c r="T275" s="75">
        <f t="shared" si="33"/>
        <v>0</v>
      </c>
      <c r="U275" s="75">
        <f t="shared" si="33"/>
        <v>0</v>
      </c>
      <c r="V275" s="75">
        <f t="shared" si="33"/>
        <v>0</v>
      </c>
      <c r="W275" s="75">
        <f t="shared" si="33"/>
        <v>0</v>
      </c>
      <c r="X275" s="75">
        <f t="shared" si="33"/>
        <v>0</v>
      </c>
      <c r="Y275" s="75">
        <f t="shared" si="33"/>
        <v>0</v>
      </c>
      <c r="Z275" s="75">
        <f t="shared" si="33"/>
        <v>0</v>
      </c>
      <c r="AA275" s="75">
        <f t="shared" si="33"/>
        <v>0</v>
      </c>
      <c r="AB275" s="75">
        <f t="shared" si="33"/>
        <v>0</v>
      </c>
      <c r="AC275" s="75">
        <f t="shared" si="33"/>
        <v>0</v>
      </c>
      <c r="AD275" s="75">
        <f t="shared" si="33"/>
        <v>0</v>
      </c>
      <c r="AE275" s="75">
        <f t="shared" si="33"/>
        <v>0</v>
      </c>
      <c r="AF275" s="66"/>
    </row>
    <row r="276" spans="1:32" s="2" customFormat="1" ht="33" x14ac:dyDescent="0.3">
      <c r="A276" s="44" t="s">
        <v>35</v>
      </c>
      <c r="B276" s="75">
        <f>H276+J276+L276+N276+P276+R276+T276+V276+X276+Z276+AB276+AD276</f>
        <v>4472.6099999999997</v>
      </c>
      <c r="C276" s="75">
        <f>H276</f>
        <v>601.02</v>
      </c>
      <c r="D276" s="51">
        <f>E276</f>
        <v>2185.7510000000002</v>
      </c>
      <c r="E276" s="46">
        <f>SUM(I276,K276,M276,O276,Q276,S276,U276,W276,Y276,AA276,AC276,AE276)</f>
        <v>2185.7510000000002</v>
      </c>
      <c r="F276" s="51">
        <f>IFERROR(E276/B276*100,0)</f>
        <v>48.869698006309527</v>
      </c>
      <c r="G276" s="51">
        <f>IFERROR(E276/C276*100,0)</f>
        <v>363.67358823333672</v>
      </c>
      <c r="H276" s="75">
        <f>H110+H219+H235+H264</f>
        <v>601.02</v>
      </c>
      <c r="I276" s="75">
        <f t="shared" si="33"/>
        <v>531.51099999999997</v>
      </c>
      <c r="J276" s="75">
        <f t="shared" si="33"/>
        <v>314.01</v>
      </c>
      <c r="K276" s="75">
        <f t="shared" si="33"/>
        <v>356.78000000000003</v>
      </c>
      <c r="L276" s="75">
        <f t="shared" si="33"/>
        <v>256.69</v>
      </c>
      <c r="M276" s="75">
        <f t="shared" si="33"/>
        <v>156.51</v>
      </c>
      <c r="N276" s="75">
        <f t="shared" si="33"/>
        <v>591.05999999999995</v>
      </c>
      <c r="O276" s="75">
        <f t="shared" si="33"/>
        <v>467.66</v>
      </c>
      <c r="P276" s="75">
        <f t="shared" si="33"/>
        <v>418.86</v>
      </c>
      <c r="Q276" s="75">
        <f t="shared" si="33"/>
        <v>194.88</v>
      </c>
      <c r="R276" s="75">
        <f t="shared" si="33"/>
        <v>468.25</v>
      </c>
      <c r="S276" s="75">
        <f t="shared" si="33"/>
        <v>212.63</v>
      </c>
      <c r="T276" s="75">
        <f t="shared" si="33"/>
        <v>459</v>
      </c>
      <c r="U276" s="75">
        <f t="shared" si="33"/>
        <v>265.78000000000003</v>
      </c>
      <c r="V276" s="75">
        <f t="shared" si="33"/>
        <v>171.60999999999999</v>
      </c>
      <c r="W276" s="75">
        <f t="shared" si="33"/>
        <v>0</v>
      </c>
      <c r="X276" s="75">
        <f t="shared" si="33"/>
        <v>258.49</v>
      </c>
      <c r="Y276" s="75">
        <f t="shared" si="33"/>
        <v>0</v>
      </c>
      <c r="Z276" s="75">
        <f t="shared" si="33"/>
        <v>329.05999999999995</v>
      </c>
      <c r="AA276" s="75">
        <f t="shared" si="33"/>
        <v>0</v>
      </c>
      <c r="AB276" s="75">
        <f t="shared" si="33"/>
        <v>226.51999999999998</v>
      </c>
      <c r="AC276" s="75">
        <f t="shared" si="33"/>
        <v>0</v>
      </c>
      <c r="AD276" s="75">
        <f t="shared" si="33"/>
        <v>378.04</v>
      </c>
      <c r="AE276" s="75">
        <f t="shared" si="33"/>
        <v>0</v>
      </c>
      <c r="AF276" s="66"/>
    </row>
    <row r="277" spans="1:32" s="2" customFormat="1" x14ac:dyDescent="0.3">
      <c r="A277" s="65" t="s">
        <v>31</v>
      </c>
      <c r="B277" s="75">
        <f>H277+J277+L277+N277+P277+R277+T277+V277+X277+Z277+AB277+AD277</f>
        <v>12038.89</v>
      </c>
      <c r="C277" s="75">
        <f>H277</f>
        <v>678.68</v>
      </c>
      <c r="D277" s="51">
        <f>E277</f>
        <v>4622.0210000000006</v>
      </c>
      <c r="E277" s="46">
        <f>SUM(I277,K277,M277,O277,Q277,S277,U277,W277,Y277,AA277,AC277,AE277)</f>
        <v>4622.0210000000006</v>
      </c>
      <c r="F277" s="51">
        <f>IFERROR(E277/B277*100,0)</f>
        <v>38.392418237894034</v>
      </c>
      <c r="G277" s="51">
        <f>IFERROR(E277/C277*100,0)</f>
        <v>681.03097188660354</v>
      </c>
      <c r="H277" s="75">
        <f>H111+H220+H236+H265</f>
        <v>678.68</v>
      </c>
      <c r="I277" s="75">
        <f t="shared" si="33"/>
        <v>660.32899999999995</v>
      </c>
      <c r="J277" s="75">
        <f t="shared" si="33"/>
        <v>1219.3400000000001</v>
      </c>
      <c r="K277" s="75">
        <f t="shared" si="33"/>
        <v>909.88200000000006</v>
      </c>
      <c r="L277" s="75">
        <f t="shared" si="33"/>
        <v>926.35</v>
      </c>
      <c r="M277" s="75">
        <f t="shared" si="33"/>
        <v>10.27</v>
      </c>
      <c r="N277" s="75">
        <f t="shared" si="33"/>
        <v>910.99999999999989</v>
      </c>
      <c r="O277" s="75">
        <f t="shared" si="33"/>
        <v>824.28</v>
      </c>
      <c r="P277" s="75">
        <f t="shared" si="33"/>
        <v>1017.8</v>
      </c>
      <c r="Q277" s="75">
        <f t="shared" si="33"/>
        <v>1025.69</v>
      </c>
      <c r="R277" s="75">
        <f t="shared" si="33"/>
        <v>772.39</v>
      </c>
      <c r="S277" s="75">
        <f t="shared" si="33"/>
        <v>1144.81</v>
      </c>
      <c r="T277" s="75">
        <f t="shared" si="33"/>
        <v>961.93</v>
      </c>
      <c r="U277" s="75">
        <f t="shared" si="33"/>
        <v>46.76</v>
      </c>
      <c r="V277" s="75">
        <f t="shared" si="33"/>
        <v>772.23</v>
      </c>
      <c r="W277" s="75">
        <f t="shared" si="33"/>
        <v>0</v>
      </c>
      <c r="X277" s="75">
        <f t="shared" si="33"/>
        <v>772.39</v>
      </c>
      <c r="Y277" s="75">
        <f t="shared" si="33"/>
        <v>0</v>
      </c>
      <c r="Z277" s="75">
        <f t="shared" si="33"/>
        <v>1083.03</v>
      </c>
      <c r="AA277" s="75">
        <f t="shared" si="33"/>
        <v>0</v>
      </c>
      <c r="AB277" s="75">
        <f t="shared" si="33"/>
        <v>1857.3799999999999</v>
      </c>
      <c r="AC277" s="75">
        <f t="shared" si="33"/>
        <v>0</v>
      </c>
      <c r="AD277" s="75">
        <f t="shared" si="33"/>
        <v>1066.3699999999999</v>
      </c>
      <c r="AE277" s="75">
        <f t="shared" si="33"/>
        <v>0</v>
      </c>
      <c r="AF277" s="66"/>
    </row>
    <row r="278" spans="1:32" s="2" customFormat="1" ht="33" x14ac:dyDescent="0.3">
      <c r="A278" s="44" t="s">
        <v>36</v>
      </c>
      <c r="B278" s="75">
        <f>H278+J278+L278+N278+P278+R278+T278+V278+X278+Z278+AB278+AD278</f>
        <v>168.72</v>
      </c>
      <c r="C278" s="75">
        <f>H278</f>
        <v>0</v>
      </c>
      <c r="D278" s="51">
        <f>E278</f>
        <v>42.18</v>
      </c>
      <c r="E278" s="46">
        <f>SUM(I278,K278,M278,O278,Q278,S278,U278,W278,Y278,AA278,AC278,AE278)</f>
        <v>42.18</v>
      </c>
      <c r="F278" s="51">
        <f>IFERROR(E278/B278*100,0)</f>
        <v>25</v>
      </c>
      <c r="G278" s="51">
        <f>IFERROR(E278/C278*100,0)</f>
        <v>0</v>
      </c>
      <c r="H278" s="75">
        <f>H112+H221+H237+H266</f>
        <v>0</v>
      </c>
      <c r="I278" s="75">
        <f t="shared" si="33"/>
        <v>0</v>
      </c>
      <c r="J278" s="75">
        <f t="shared" si="33"/>
        <v>0</v>
      </c>
      <c r="K278" s="75">
        <f t="shared" si="33"/>
        <v>0</v>
      </c>
      <c r="L278" s="75">
        <f t="shared" si="33"/>
        <v>0</v>
      </c>
      <c r="M278" s="75">
        <f t="shared" si="33"/>
        <v>0</v>
      </c>
      <c r="N278" s="75">
        <f t="shared" si="33"/>
        <v>42.18</v>
      </c>
      <c r="O278" s="75">
        <f t="shared" si="33"/>
        <v>42.18</v>
      </c>
      <c r="P278" s="75">
        <f t="shared" si="33"/>
        <v>0</v>
      </c>
      <c r="Q278" s="75">
        <f t="shared" si="33"/>
        <v>0</v>
      </c>
      <c r="R278" s="75">
        <f t="shared" si="33"/>
        <v>0</v>
      </c>
      <c r="S278" s="75">
        <f t="shared" si="33"/>
        <v>0</v>
      </c>
      <c r="T278" s="75">
        <f t="shared" si="33"/>
        <v>42.18</v>
      </c>
      <c r="U278" s="75">
        <f t="shared" si="33"/>
        <v>0</v>
      </c>
      <c r="V278" s="75">
        <f t="shared" si="33"/>
        <v>0</v>
      </c>
      <c r="W278" s="75">
        <f t="shared" si="33"/>
        <v>0</v>
      </c>
      <c r="X278" s="75">
        <f t="shared" si="33"/>
        <v>0</v>
      </c>
      <c r="Y278" s="75">
        <f t="shared" si="33"/>
        <v>0</v>
      </c>
      <c r="Z278" s="75">
        <f t="shared" si="33"/>
        <v>42.18</v>
      </c>
      <c r="AA278" s="75">
        <f t="shared" si="33"/>
        <v>0</v>
      </c>
      <c r="AB278" s="75">
        <f t="shared" si="33"/>
        <v>0</v>
      </c>
      <c r="AC278" s="75">
        <f t="shared" si="33"/>
        <v>0</v>
      </c>
      <c r="AD278" s="75">
        <f t="shared" si="33"/>
        <v>42.18</v>
      </c>
      <c r="AE278" s="75">
        <f t="shared" si="33"/>
        <v>0</v>
      </c>
      <c r="AF278" s="66"/>
    </row>
    <row r="279" spans="1:32" s="2" customFormat="1" x14ac:dyDescent="0.3">
      <c r="A279" s="65" t="s">
        <v>33</v>
      </c>
      <c r="B279" s="75"/>
      <c r="C279" s="75"/>
      <c r="D279" s="51"/>
      <c r="E279" s="46"/>
      <c r="F279" s="51"/>
      <c r="G279" s="51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66"/>
    </row>
    <row r="280" spans="1:32" s="2" customFormat="1" x14ac:dyDescent="0.3">
      <c r="A280" s="146"/>
      <c r="B280" s="147"/>
      <c r="C280" s="147"/>
      <c r="D280" s="147"/>
      <c r="E280" s="147"/>
      <c r="F280" s="147"/>
      <c r="G280" s="147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9"/>
      <c r="U280" s="149"/>
      <c r="V280" s="150"/>
      <c r="W280" s="150"/>
      <c r="X280" s="149"/>
      <c r="Y280" s="149"/>
      <c r="Z280" s="149"/>
      <c r="AA280" s="149"/>
      <c r="AB280" s="149"/>
      <c r="AC280" s="149"/>
      <c r="AD280" s="149"/>
      <c r="AE280" s="149"/>
      <c r="AF280" s="146"/>
    </row>
    <row r="281" spans="1:32" s="2" customFormat="1" x14ac:dyDescent="0.3">
      <c r="A281" s="151" t="s">
        <v>78</v>
      </c>
      <c r="B281" s="151"/>
      <c r="C281" s="152"/>
      <c r="D281" s="152"/>
      <c r="E281" s="152"/>
      <c r="F281" s="153"/>
      <c r="G281" s="154" t="s">
        <v>79</v>
      </c>
      <c r="H281" s="154"/>
      <c r="I281" s="154"/>
      <c r="J281" s="154"/>
      <c r="K281" s="155"/>
      <c r="L281" s="155"/>
      <c r="M281" s="155"/>
      <c r="N281" s="155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7"/>
    </row>
    <row r="282" spans="1:32" s="2" customFormat="1" x14ac:dyDescent="0.3">
      <c r="A282" s="158"/>
      <c r="B282" s="159"/>
      <c r="C282" s="160"/>
      <c r="D282" s="152"/>
      <c r="E282" s="152"/>
      <c r="F282" s="160"/>
      <c r="G282" s="161"/>
      <c r="H282" s="161"/>
      <c r="I282" s="162"/>
      <c r="J282" s="162"/>
      <c r="K282" s="162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3"/>
      <c r="AF282" s="164"/>
    </row>
    <row r="283" spans="1:32" s="2" customFormat="1" x14ac:dyDescent="0.3">
      <c r="A283" s="165" t="s">
        <v>80</v>
      </c>
      <c r="B283" s="166"/>
      <c r="C283" s="163"/>
      <c r="D283" s="163"/>
      <c r="E283" s="163"/>
      <c r="F283" s="163"/>
      <c r="G283" s="167" t="s">
        <v>80</v>
      </c>
      <c r="H283" s="167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8"/>
    </row>
    <row r="284" spans="1:32" s="2" customFormat="1" x14ac:dyDescent="0.3"/>
  </sheetData>
  <mergeCells count="70">
    <mergeCell ref="A281:B281"/>
    <mergeCell ref="G282:H282"/>
    <mergeCell ref="I282:K282"/>
    <mergeCell ref="G283:H283"/>
    <mergeCell ref="A223:AE223"/>
    <mergeCell ref="A225:AE225"/>
    <mergeCell ref="A239:AE239"/>
    <mergeCell ref="A241:AE241"/>
    <mergeCell ref="A248:AE248"/>
    <mergeCell ref="A255:AE255"/>
    <mergeCell ref="A186:AE186"/>
    <mergeCell ref="AF186:AF192"/>
    <mergeCell ref="A193:AE193"/>
    <mergeCell ref="A200:AE200"/>
    <mergeCell ref="A207:AE207"/>
    <mergeCell ref="A214:AE214"/>
    <mergeCell ref="A144:AE144"/>
    <mergeCell ref="A151:AE151"/>
    <mergeCell ref="AF160:AF165"/>
    <mergeCell ref="AF166:AF169"/>
    <mergeCell ref="A172:AE172"/>
    <mergeCell ref="A179:AE179"/>
    <mergeCell ref="AF179:AF185"/>
    <mergeCell ref="A101:AE101"/>
    <mergeCell ref="A116:AE116"/>
    <mergeCell ref="A123:AE123"/>
    <mergeCell ref="A130:AE130"/>
    <mergeCell ref="AF130:AF136"/>
    <mergeCell ref="A137:AE137"/>
    <mergeCell ref="A66:AE66"/>
    <mergeCell ref="A73:AE73"/>
    <mergeCell ref="A80:AE80"/>
    <mergeCell ref="AF80:AF86"/>
    <mergeCell ref="A87:AE87"/>
    <mergeCell ref="A94:AE94"/>
    <mergeCell ref="AF94:AF100"/>
    <mergeCell ref="AF39:AF44"/>
    <mergeCell ref="A45:AE45"/>
    <mergeCell ref="AF45:AF51"/>
    <mergeCell ref="A52:AE52"/>
    <mergeCell ref="A59:AE59"/>
    <mergeCell ref="AF59:AF65"/>
    <mergeCell ref="A8:AE8"/>
    <mergeCell ref="A10:AE10"/>
    <mergeCell ref="AF10:AF16"/>
    <mergeCell ref="A17:AE17"/>
    <mergeCell ref="A24:AE24"/>
    <mergeCell ref="AF32:AF37"/>
    <mergeCell ref="V4:W5"/>
    <mergeCell ref="X4:Y5"/>
    <mergeCell ref="Z4:AA5"/>
    <mergeCell ref="AB4:AC5"/>
    <mergeCell ref="AD4:AE5"/>
    <mergeCell ref="AF4:AF6"/>
    <mergeCell ref="J4:K5"/>
    <mergeCell ref="L4:M5"/>
    <mergeCell ref="N4:O5"/>
    <mergeCell ref="P4:Q5"/>
    <mergeCell ref="R4:S5"/>
    <mergeCell ref="T4:U5"/>
    <mergeCell ref="A1:AF1"/>
    <mergeCell ref="A2:AF2"/>
    <mergeCell ref="A3:AD3"/>
    <mergeCell ref="A4:A6"/>
    <mergeCell ref="B4:B5"/>
    <mergeCell ref="C4:C5"/>
    <mergeCell ref="D4:D5"/>
    <mergeCell ref="E4:E5"/>
    <mergeCell ref="F4:G5"/>
    <mergeCell ref="H4:I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МП ППиООПГ (10)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2023-08-23T12:19:49Z</dcterms:modified>
</cp:coreProperties>
</file>