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Отчет об исполнении Плана " sheetId="1" r:id="rId1"/>
  </sheets>
  <definedNames>
    <definedName name="_xlnm.Print_Area" localSheetId="0">'Отчет об исполнении Плана '!$A$1:$K$388</definedName>
  </definedNames>
  <calcPr calcId="152511"/>
</workbook>
</file>

<file path=xl/calcChain.xml><?xml version="1.0" encoding="utf-8"?>
<calcChain xmlns="http://schemas.openxmlformats.org/spreadsheetml/2006/main">
  <c r="K388" i="1" l="1"/>
  <c r="K387" i="1"/>
  <c r="K386" i="1"/>
  <c r="K385" i="1"/>
  <c r="H383" i="1"/>
  <c r="G383" i="1"/>
  <c r="D383" i="1"/>
  <c r="H382" i="1"/>
  <c r="I382" i="1" s="1"/>
  <c r="G382" i="1"/>
  <c r="D382" i="1"/>
  <c r="D380" i="1" s="1"/>
  <c r="H381" i="1"/>
  <c r="G381" i="1"/>
  <c r="D381" i="1"/>
  <c r="H380" i="1"/>
  <c r="I375" i="1"/>
  <c r="I373" i="1"/>
  <c r="I371" i="1"/>
  <c r="I367" i="1"/>
  <c r="I329" i="1"/>
  <c r="I328" i="1"/>
  <c r="I327" i="1"/>
  <c r="I326" i="1"/>
  <c r="I320" i="1"/>
  <c r="I319" i="1"/>
  <c r="I318" i="1"/>
  <c r="I317" i="1"/>
  <c r="I304" i="1"/>
  <c r="F304" i="1"/>
  <c r="H298" i="1"/>
  <c r="G298" i="1"/>
  <c r="D298" i="1"/>
  <c r="H297" i="1"/>
  <c r="G297" i="1"/>
  <c r="D297" i="1"/>
  <c r="G296" i="1"/>
  <c r="I289" i="1"/>
  <c r="I288" i="1"/>
  <c r="I287" i="1"/>
  <c r="I286" i="1"/>
  <c r="H282" i="1"/>
  <c r="G282" i="1"/>
  <c r="D282" i="1"/>
  <c r="H281" i="1"/>
  <c r="H280" i="1"/>
  <c r="H279" i="1" s="1"/>
  <c r="G280" i="1"/>
  <c r="D280" i="1"/>
  <c r="I276" i="1"/>
  <c r="G275" i="1"/>
  <c r="I275" i="1" s="1"/>
  <c r="I274" i="1"/>
  <c r="G273" i="1"/>
  <c r="G281" i="1" s="1"/>
  <c r="D273" i="1"/>
  <c r="D281" i="1" s="1"/>
  <c r="D279" i="1" s="1"/>
  <c r="I272" i="1"/>
  <c r="I269" i="1"/>
  <c r="H264" i="1"/>
  <c r="G264" i="1"/>
  <c r="D264" i="1"/>
  <c r="H263" i="1"/>
  <c r="H262" i="1" s="1"/>
  <c r="G263" i="1"/>
  <c r="D263" i="1"/>
  <c r="I261" i="1"/>
  <c r="H255" i="1"/>
  <c r="G255" i="1"/>
  <c r="D255" i="1"/>
  <c r="H254" i="1"/>
  <c r="I254" i="1" s="1"/>
  <c r="G254" i="1"/>
  <c r="D254" i="1"/>
  <c r="D252" i="1" s="1"/>
  <c r="H253" i="1"/>
  <c r="G253" i="1"/>
  <c r="G252" i="1" s="1"/>
  <c r="D253" i="1"/>
  <c r="H252" i="1"/>
  <c r="I249" i="1"/>
  <c r="I248" i="1"/>
  <c r="H243" i="1"/>
  <c r="G243" i="1"/>
  <c r="D243" i="1"/>
  <c r="H242" i="1"/>
  <c r="G242" i="1"/>
  <c r="G240" i="1" s="1"/>
  <c r="D242" i="1"/>
  <c r="H241" i="1"/>
  <c r="G241" i="1"/>
  <c r="D241" i="1"/>
  <c r="I239" i="1"/>
  <c r="I235" i="1"/>
  <c r="I234" i="1"/>
  <c r="I230" i="1"/>
  <c r="F230" i="1"/>
  <c r="H226" i="1"/>
  <c r="G226" i="1"/>
  <c r="D226" i="1"/>
  <c r="D225" i="1" s="1"/>
  <c r="G225" i="1"/>
  <c r="I223" i="1"/>
  <c r="H221" i="1"/>
  <c r="G221" i="1"/>
  <c r="D221" i="1"/>
  <c r="H220" i="1"/>
  <c r="G220" i="1"/>
  <c r="D220" i="1"/>
  <c r="H219" i="1"/>
  <c r="H218" i="1" s="1"/>
  <c r="G219" i="1"/>
  <c r="D219" i="1"/>
  <c r="D218" i="1"/>
  <c r="I214" i="1"/>
  <c r="I213" i="1"/>
  <c r="I212" i="1"/>
  <c r="I206" i="1"/>
  <c r="F206" i="1"/>
  <c r="I205" i="1"/>
  <c r="F205" i="1"/>
  <c r="H201" i="1"/>
  <c r="I201" i="1" s="1"/>
  <c r="G201" i="1"/>
  <c r="D201" i="1"/>
  <c r="D200" i="1" s="1"/>
  <c r="G200" i="1"/>
  <c r="I199" i="1"/>
  <c r="H197" i="1"/>
  <c r="G197" i="1"/>
  <c r="I197" i="1" s="1"/>
  <c r="D197" i="1"/>
  <c r="H196" i="1"/>
  <c r="H195" i="1" s="1"/>
  <c r="G196" i="1"/>
  <c r="D196" i="1"/>
  <c r="D195" i="1" s="1"/>
  <c r="I194" i="1"/>
  <c r="I190" i="1"/>
  <c r="I189" i="1"/>
  <c r="H187" i="1"/>
  <c r="G187" i="1"/>
  <c r="G186" i="1" s="1"/>
  <c r="D187" i="1"/>
  <c r="H186" i="1"/>
  <c r="D186" i="1"/>
  <c r="I185" i="1"/>
  <c r="H183" i="1"/>
  <c r="G183" i="1"/>
  <c r="D183" i="1"/>
  <c r="H182" i="1"/>
  <c r="D182" i="1"/>
  <c r="H181" i="1"/>
  <c r="G181" i="1"/>
  <c r="D181" i="1"/>
  <c r="I176" i="1"/>
  <c r="I172" i="1"/>
  <c r="I171" i="1"/>
  <c r="H168" i="1"/>
  <c r="G168" i="1"/>
  <c r="G166" i="1" s="1"/>
  <c r="D168" i="1"/>
  <c r="H167" i="1"/>
  <c r="I167" i="1" s="1"/>
  <c r="G167" i="1"/>
  <c r="D167" i="1"/>
  <c r="D166" i="1" s="1"/>
  <c r="I161" i="1"/>
  <c r="I160" i="1"/>
  <c r="I156" i="1"/>
  <c r="F156" i="1"/>
  <c r="I155" i="1"/>
  <c r="F155" i="1"/>
  <c r="H151" i="1"/>
  <c r="I151" i="1" s="1"/>
  <c r="G151" i="1"/>
  <c r="D151" i="1"/>
  <c r="D149" i="1" s="1"/>
  <c r="H150" i="1"/>
  <c r="G150" i="1"/>
  <c r="G149" i="1" s="1"/>
  <c r="D150" i="1"/>
  <c r="H149" i="1"/>
  <c r="I146" i="1"/>
  <c r="I145" i="1"/>
  <c r="I144" i="1"/>
  <c r="I139" i="1"/>
  <c r="F139" i="1"/>
  <c r="H135" i="1"/>
  <c r="G135" i="1"/>
  <c r="D135" i="1"/>
  <c r="H134" i="1"/>
  <c r="G134" i="1"/>
  <c r="D134" i="1"/>
  <c r="H133" i="1"/>
  <c r="G133" i="1"/>
  <c r="D133" i="1"/>
  <c r="G132" i="1"/>
  <c r="I131" i="1"/>
  <c r="I130" i="1"/>
  <c r="I129" i="1"/>
  <c r="I126" i="1"/>
  <c r="I125" i="1"/>
  <c r="H116" i="1"/>
  <c r="G116" i="1"/>
  <c r="D116" i="1"/>
  <c r="H115" i="1"/>
  <c r="G115" i="1"/>
  <c r="D115" i="1"/>
  <c r="H114" i="1"/>
  <c r="H113" i="1" s="1"/>
  <c r="G114" i="1"/>
  <c r="D114" i="1"/>
  <c r="D113" i="1"/>
  <c r="I111" i="1"/>
  <c r="I109" i="1"/>
  <c r="I108" i="1"/>
  <c r="I103" i="1"/>
  <c r="F103" i="1"/>
  <c r="H99" i="1"/>
  <c r="H388" i="1" s="1"/>
  <c r="G99" i="1"/>
  <c r="D99" i="1"/>
  <c r="D388" i="1" s="1"/>
  <c r="G98" i="1"/>
  <c r="I92" i="1"/>
  <c r="F92" i="1"/>
  <c r="H88" i="1"/>
  <c r="H87" i="1" s="1"/>
  <c r="G88" i="1"/>
  <c r="D88" i="1"/>
  <c r="D87" i="1" s="1"/>
  <c r="G87" i="1"/>
  <c r="I86" i="1"/>
  <c r="I88" i="1" s="1"/>
  <c r="I87" i="1" s="1"/>
  <c r="H78" i="1"/>
  <c r="G78" i="1"/>
  <c r="D78" i="1"/>
  <c r="H77" i="1"/>
  <c r="I77" i="1" s="1"/>
  <c r="G77" i="1"/>
  <c r="D77" i="1"/>
  <c r="D75" i="1" s="1"/>
  <c r="H76" i="1"/>
  <c r="G76" i="1"/>
  <c r="G385" i="1" s="1"/>
  <c r="D76" i="1"/>
  <c r="H75" i="1"/>
  <c r="I72" i="1"/>
  <c r="I71" i="1"/>
  <c r="H68" i="1"/>
  <c r="G68" i="1"/>
  <c r="D68" i="1"/>
  <c r="H67" i="1"/>
  <c r="G67" i="1"/>
  <c r="D67" i="1"/>
  <c r="G66" i="1"/>
  <c r="I65" i="1"/>
  <c r="I64" i="1"/>
  <c r="I61" i="1"/>
  <c r="I60" i="1"/>
  <c r="I59" i="1"/>
  <c r="I58" i="1"/>
  <c r="I57" i="1"/>
  <c r="I53" i="1"/>
  <c r="F53" i="1"/>
  <c r="H43" i="1"/>
  <c r="G43" i="1"/>
  <c r="D43" i="1"/>
  <c r="H42" i="1"/>
  <c r="G42" i="1"/>
  <c r="D42" i="1"/>
  <c r="G41" i="1"/>
  <c r="I37" i="1"/>
  <c r="I36" i="1"/>
  <c r="I32" i="1"/>
  <c r="F32" i="1"/>
  <c r="I29" i="1"/>
  <c r="F29" i="1"/>
  <c r="I28" i="1"/>
  <c r="F28" i="1"/>
  <c r="I27" i="1"/>
  <c r="F27" i="1"/>
  <c r="H26" i="1"/>
  <c r="G26" i="1"/>
  <c r="E26" i="1"/>
  <c r="D26" i="1"/>
  <c r="H22" i="1"/>
  <c r="G22" i="1"/>
  <c r="D22" i="1"/>
  <c r="D21" i="1" s="1"/>
  <c r="G21" i="1"/>
  <c r="I13" i="1"/>
  <c r="I6" i="1"/>
  <c r="F6" i="1"/>
  <c r="H180" i="1" l="1"/>
  <c r="G380" i="1"/>
  <c r="I380" i="1" s="1"/>
  <c r="I22" i="1"/>
  <c r="F26" i="1"/>
  <c r="I26" i="1"/>
  <c r="D386" i="1"/>
  <c r="H386" i="1"/>
  <c r="D66" i="1"/>
  <c r="I67" i="1"/>
  <c r="G113" i="1"/>
  <c r="I113" i="1" s="1"/>
  <c r="I115" i="1"/>
  <c r="D385" i="1"/>
  <c r="D384" i="1" s="1"/>
  <c r="I133" i="1"/>
  <c r="I135" i="1"/>
  <c r="D180" i="1"/>
  <c r="G195" i="1"/>
  <c r="I219" i="1"/>
  <c r="I221" i="1"/>
  <c r="I226" i="1"/>
  <c r="D240" i="1"/>
  <c r="I242" i="1"/>
  <c r="D262" i="1"/>
  <c r="G279" i="1"/>
  <c r="I282" i="1"/>
  <c r="D296" i="1"/>
  <c r="I297" i="1"/>
  <c r="I149" i="1"/>
  <c r="I186" i="1"/>
  <c r="I195" i="1"/>
  <c r="I252" i="1"/>
  <c r="H21" i="1"/>
  <c r="I21" i="1" s="1"/>
  <c r="D41" i="1"/>
  <c r="H41" i="1"/>
  <c r="I41" i="1" s="1"/>
  <c r="G386" i="1"/>
  <c r="I386" i="1" s="1"/>
  <c r="D387" i="1"/>
  <c r="H387" i="1"/>
  <c r="H66" i="1"/>
  <c r="I66" i="1" s="1"/>
  <c r="I68" i="1"/>
  <c r="G75" i="1"/>
  <c r="I75" i="1" s="1"/>
  <c r="H385" i="1"/>
  <c r="I385" i="1" s="1"/>
  <c r="I78" i="1"/>
  <c r="D98" i="1"/>
  <c r="H98" i="1"/>
  <c r="G388" i="1"/>
  <c r="I388" i="1" s="1"/>
  <c r="I114" i="1"/>
  <c r="D132" i="1"/>
  <c r="H132" i="1"/>
  <c r="I132" i="1" s="1"/>
  <c r="I134" i="1"/>
  <c r="I150" i="1"/>
  <c r="H166" i="1"/>
  <c r="I166" i="1" s="1"/>
  <c r="I168" i="1"/>
  <c r="I183" i="1"/>
  <c r="I187" i="1"/>
  <c r="I196" i="1"/>
  <c r="H200" i="1"/>
  <c r="I200" i="1" s="1"/>
  <c r="G218" i="1"/>
  <c r="I218" i="1" s="1"/>
  <c r="I220" i="1"/>
  <c r="H225" i="1"/>
  <c r="I225" i="1" s="1"/>
  <c r="I243" i="1"/>
  <c r="I253" i="1"/>
  <c r="G262" i="1"/>
  <c r="I262" i="1" s="1"/>
  <c r="I280" i="1"/>
  <c r="H296" i="1"/>
  <c r="I296" i="1" s="1"/>
  <c r="I298" i="1"/>
  <c r="I381" i="1"/>
  <c r="I383" i="1"/>
  <c r="I279" i="1"/>
  <c r="H384" i="1"/>
  <c r="I281" i="1"/>
  <c r="I42" i="1"/>
  <c r="I43" i="1"/>
  <c r="G182" i="1"/>
  <c r="I264" i="1"/>
  <c r="H240" i="1"/>
  <c r="I240" i="1" s="1"/>
  <c r="I273" i="1"/>
  <c r="G180" i="1" l="1"/>
  <c r="I180" i="1" s="1"/>
  <c r="I182" i="1"/>
  <c r="G387" i="1"/>
  <c r="G384" i="1" l="1"/>
  <c r="I384" i="1" s="1"/>
  <c r="I387" i="1"/>
</calcChain>
</file>

<file path=xl/sharedStrings.xml><?xml version="1.0" encoding="utf-8"?>
<sst xmlns="http://schemas.openxmlformats.org/spreadsheetml/2006/main" count="1094" uniqueCount="421">
  <si>
    <r>
      <rPr>
        <b/>
        <sz val="11"/>
        <color indexed="8"/>
        <rFont val="Times New Roman"/>
        <family val="1"/>
        <charset val="204"/>
      </rPr>
      <t>Задача 1. Создание условий для реализации инвестиционных проектов в реальном секторе экономики и социальном комплексе за счет совершенствования инструментов поддержки и развития практики государственно-частного и муниципально-частного партнерства (далее -МЧП)</t>
    </r>
    <r>
      <rPr>
        <sz val="11"/>
        <color indexed="8"/>
        <rFont val="Times New Roman"/>
        <family val="1"/>
        <charset val="204"/>
      </rPr>
      <t xml:space="preserve">
</t>
    </r>
  </si>
  <si>
    <t xml:space="preserve">Индикатор задачи № 1 </t>
  </si>
  <si>
    <t>2014 год</t>
  </si>
  <si>
    <t>2015 год</t>
  </si>
  <si>
    <t>Степень достижения запланированного результата, причины отрицательной динамики показателей</t>
  </si>
  <si>
    <t>план</t>
  </si>
  <si>
    <t>факт</t>
  </si>
  <si>
    <t>откл., %</t>
  </si>
  <si>
    <t>Объем инвестиций в основной капитал за счет всех источников финансирования (в действующих ценах каждого года), млн руб.</t>
  </si>
  <si>
    <t>В 2015 году наблюдается рост показателя по отношению к 2014 году, что обусловлено ростом объема инвестиций в основной капитал предприятий, осуществляющих деятельность в сфере добычи топливно-энергетических полезных ископаемых и предоставлении услуг в этих областях, в сфере строительства (строительства жилья, инженерных сетей к вновь вводимым жилым домам, реконструкция объектов социальной сферы), в сфере предоставления социальных услуг, на предприятиях осуществляющих финансовую деятельность. Также на положительную динамику данного показателя оказывает инвестиционная политика, проводмая Администрацией города Когалыма, которая направлена на создание максимально комфортных условий для инвесторов, на совершенствование организационных условий ведения предпринимательской деятельности.</t>
  </si>
  <si>
    <t>Мероприятия направленные на решение поставленной задачи</t>
  </si>
  <si>
    <t>№ п/п</t>
  </si>
  <si>
    <t>Наименование мероприятий</t>
  </si>
  <si>
    <t>Срок реализации</t>
  </si>
  <si>
    <t>2014 год (факт), тыс. руб.</t>
  </si>
  <si>
    <t>2015 год, тыс. руб.</t>
  </si>
  <si>
    <t>Источник финансирования</t>
  </si>
  <si>
    <t>Достигнутые результаты</t>
  </si>
  <si>
    <t>1.1.</t>
  </si>
  <si>
    <t>Ежегодная актуализация Инвестиционного паспорта города Когалыма и размещение в сети «Интернет»</t>
  </si>
  <si>
    <t>2014-2019</t>
  </si>
  <si>
    <t xml:space="preserve"> -</t>
  </si>
  <si>
    <t>Без финансирования</t>
  </si>
  <si>
    <t>В соответствии с постановлением Администрации города Когалыма от 17.12.2013 №3589 "Об утверждении Положения о разработке инвестиционного паспорта города Когалыма" управлением экономики Администрации города Когалыма ежегодно разрабатывается Инвестиционный паспорт города Когалыма и размещается на официальном сайте Администрации города Когалыма в информационно-телекоммуникационной сети "Интернет" (http://admkogalym.ru/) в разделе "Экономика и бизнес" "Инвестиционная деятельность, формирование благоприятных условий ведения предпринимательской деятельности".</t>
  </si>
  <si>
    <t>1.2</t>
  </si>
  <si>
    <t>Создание специализированного двуязычного интернет-портала об инвестиционной деятельности в городе Когалыме</t>
  </si>
  <si>
    <t>2016-2019</t>
  </si>
  <si>
    <t xml:space="preserve"> - </t>
  </si>
  <si>
    <t>Объем финансирования будет уточнен при определении источника финансирования</t>
  </si>
  <si>
    <t xml:space="preserve">В 2015 году работы по созданию специализированного двуязычного интернет-портала об инвестиционной деятельности в городе Когалыме не велись. </t>
  </si>
  <si>
    <t>1.3</t>
  </si>
  <si>
    <t xml:space="preserve">Создание и внедрение
Автоматизированной системы управления градостроительным развитием территории (АСУГРТ) 
</t>
  </si>
  <si>
    <t>2015-2017</t>
  </si>
  <si>
    <t>1.3.1.</t>
  </si>
  <si>
    <t>I этап</t>
  </si>
  <si>
    <t>-</t>
  </si>
  <si>
    <t>Средства публичного акционерного общества "Нефтяная компания "ЛУКОЙЛ" (далее - средства ПАО "НК "ЛУКОЙЛ")</t>
  </si>
  <si>
    <t>В рамках заключенного муниципального контракта с обществом с ограниченной ответственностью "Институт территориального планирования  "ГРАД" была разработана и внедрена автоматизированная система управления развитием территории городского округа город Когалым. Специалистами отдела архитектуры и градостроительства Администрации города Когалыма ведется работа в данной системе.</t>
  </si>
  <si>
    <t>1.3.2</t>
  </si>
  <si>
    <t>II этап</t>
  </si>
  <si>
    <t>III этап</t>
  </si>
  <si>
    <t>1.4</t>
  </si>
  <si>
    <t>Утверждение и публикация ежегодно обновляемого плана создания объектов необходимой для инвесторов инфраструктуры в городе Когалыме</t>
  </si>
  <si>
    <t>2015-2019</t>
  </si>
  <si>
    <t xml:space="preserve">Ежегодно, в соответствии с Постановлением Правительства Ханты-Мансийского автономного округа - Югры от 05.04.2013 №106-п, управлением экономики направляется в адрес Правительства Ханты-Мансийскому автономному округа - Югры  информация, необходимая для формирования данного плана в целом по автономного округа, а также информация о реализации данного плана. </t>
  </si>
  <si>
    <t>1.5</t>
  </si>
  <si>
    <r>
      <t>Утверждение процедуры реализации проектов с использованием механизма МЧП в городе Когалыме</t>
    </r>
    <r>
      <rPr>
        <sz val="8"/>
        <rFont val="Times New Roman"/>
        <family val="1"/>
        <charset val="204"/>
      </rPr>
      <t> </t>
    </r>
  </si>
  <si>
    <t xml:space="preserve">Основными формами муниципальное-частного партнерства реализуемыми в городе Когалыме являются: финансирование части расходов на реализацию проектов; предоставление муниципальных гарантий; предоставление имущества в пользование. Порядок и формы предоставления финансовой, имущественной поддержек  включены в программные нормативные правовые акты города Когалыма. </t>
  </si>
  <si>
    <t>1.6</t>
  </si>
  <si>
    <t>Создание совета по улучшению инвестиционного климата города Когалыма</t>
  </si>
  <si>
    <t>Постановлением Администрации города Когалыма от 25.06.2014 №1507 создан совет по вопросам развития инвестиционной деятельности в городе Когалыме. 
В 2014 году состоялось одно заседание Совета по вопросам инвестиционной деятельности в городе Когалыме. В заседании приняли участие сотрудники Администрации города Когалыма, индивидуальные предприниматели. Была заслушана информация о функциях и правах Совета, о сформированной нормативной правовой базе. Рассмотрен вопрос о необходимости формирования плана создания инвестиционных проектов в городе Когалыме.
В 2015 году в рамках Совета были рассмотрены вопросы о форме поддержки в виде компенсаций части затрат по уплате лизинговых платежей, о планируемом к реализации проекте «Строительство коттеджного поселка», а также прошло обсуждение успешных практик, направленных на развитие и поддержку малого и среднего предпринимательства на муниципальном уровне («Атлас муниципальных практик» Агентство стратегических инициатив»).</t>
  </si>
  <si>
    <t>Итого по задаче 1</t>
  </si>
  <si>
    <t>Всего</t>
  </si>
  <si>
    <t>средства ПАО "НК "ЛУКОЙЛ"</t>
  </si>
  <si>
    <r>
      <rPr>
        <b/>
        <sz val="11"/>
        <color indexed="8"/>
        <rFont val="Times New Roman"/>
        <family val="1"/>
        <charset val="204"/>
      </rPr>
      <t>Задача 2. Изменение отраслевой структуры экономики городского округа посредством развития альтернативных нефтегазовой сфере отраслей, в первую очередь, за счет развития обрабатывающей промышленности (промышленности строительных материалов, пищевой промышленности и др.)</t>
    </r>
    <r>
      <rPr>
        <sz val="11"/>
        <color indexed="8"/>
        <rFont val="Times New Roman"/>
        <family val="1"/>
        <charset val="204"/>
      </rPr>
      <t xml:space="preserve">
</t>
    </r>
  </si>
  <si>
    <t xml:space="preserve">Индикатор задачи № 2: </t>
  </si>
  <si>
    <t>Объем отгруженных товаров собственного производства, выполненных работ и услуг по полному кругу предприятий, млн руб.</t>
  </si>
  <si>
    <t>Увеличение объема отгруженных товаров собственного производства, выполненных работ и услуг в 2015 году по отношению к 2014 году обусловлено значительным ростом объема отгруженных товаров в обрабатывающем производстве, а именно по виду деятельности "Производство кокса и нефтепродуктов". Объем отгруженных товаров, выполненных работ и услуг по данному виду деятельности превышает уровень 2014 года в 1,8 раза в действующих ценах. Также значительную роль сыграло увеличением добычи нефти в 2015 году по сравнению с 2014 годом (запуск Имилорского месторождения).</t>
  </si>
  <si>
    <t>добыча полезных ископаемых, млн руб.</t>
  </si>
  <si>
    <t>обрабатывающее производство, млн руб.</t>
  </si>
  <si>
    <t>производство и распределение электроэнергии, газа и воды, млн руб.</t>
  </si>
  <si>
    <t xml:space="preserve">Индикатор задачи № 3: </t>
  </si>
  <si>
    <t>Объем производства продукции сельского хозяйства, млн руб.</t>
  </si>
  <si>
    <t>2014 год (факт)</t>
  </si>
  <si>
    <t>2.1</t>
  </si>
  <si>
    <t xml:space="preserve">Предоставление субсидии на реализацию продукции животноводства, компенсация затрат по аренде торговых мест на городском рынке в рамках подпрограммы «Развитие животноводства, переработки и реализации продукции животноводства» муниципальной программы «Развитие агропромышленного комплекса и рынков сельскохозяйственной продукции, сырья и продовольствия в городе Когалыме в 2014-2017 годах» (далее – Программа АПК)  </t>
  </si>
  <si>
    <t xml:space="preserve">2014-2019 </t>
  </si>
  <si>
    <t>Бюджет Ханты-Мансийского автономного округа - Югры (далее -Окружной бюджет)</t>
  </si>
  <si>
    <t xml:space="preserve">Предоставление субсидии носит заявительный характер и рассчитывается в соответствии с предоставленными заявителями отчетными документами.
В 2015 году на территории города Когалыма крестьянскими фермерскими хозяйствами произведено и реализовано 194,7 тонны мяса в живом весе или 108,2% к плану на год (106,7% к 2014 году).                                         </t>
  </si>
  <si>
    <t>Бюджет города Когалыма</t>
  </si>
  <si>
    <t>2.2</t>
  </si>
  <si>
    <t xml:space="preserve">Предоставление субсидий на возмещение части затрат на развитие материально-технической базы (за исключением личных подсобных хозяйств) в рамках подпрограммы «Поддержка малых форм хозяйствования» Программы АПК </t>
  </si>
  <si>
    <t>Окружной бюджет</t>
  </si>
  <si>
    <t>Субсидия носит заявительный характер. В 2015 году на предоставление  субсидии на возмещение части затрат на развитие материально-технической базы претенденты отсутствовали.</t>
  </si>
  <si>
    <t>2.3</t>
  </si>
  <si>
    <t>Оказание содействия в подборе земельных участков субъектам малого и среднего предпринимательства, реализующим (желающим реализовать) проекты в сфере обрабатывающего производства</t>
  </si>
  <si>
    <t>Содействие в подборе земельных участков субъектам малого и среднего предпринимательства, желающим реализовывать проекты, осуществляется в постоянном режиме.</t>
  </si>
  <si>
    <t>2.4</t>
  </si>
  <si>
    <t xml:space="preserve">Оказание информационной, методической, консультативной поддержки </t>
  </si>
  <si>
    <t>В течение года проводится информационно-разъяснительная работа с сельхозпроизводителями и лицами, желающими заняться данным видом деятельности, о мерах и способах государственной поддержки агропромышленного комплекса. Так в 2015 году, за консультацией по вопросу финансовой поддержки на развитие сельскохозяйственного производства, обратились 26 человек, в том числе 12 сельхозпроизводителей и 14 человек желающих начать сельскохозяйственную деятельность. С каждым заявителем была проведена консультация с предоставлением нормативной документации, для ознакомления и применения в работе.</t>
  </si>
  <si>
    <t>Итого по задаче 2</t>
  </si>
  <si>
    <r>
      <rPr>
        <b/>
        <sz val="11"/>
        <color indexed="8"/>
        <rFont val="Times New Roman"/>
        <family val="1"/>
        <charset val="204"/>
      </rPr>
      <t>Задача 3. Расширение и качественное использование существующих сырьевых и промышленных потенциалов</t>
    </r>
    <r>
      <rPr>
        <sz val="11"/>
        <color indexed="8"/>
        <rFont val="Times New Roman"/>
        <family val="1"/>
        <charset val="204"/>
      </rPr>
      <t xml:space="preserve">
</t>
    </r>
  </si>
  <si>
    <t>3.1</t>
  </si>
  <si>
    <t>Формирование инвестиционных площадок в сфере развития агропромышленного комплекса</t>
  </si>
  <si>
    <t>Потребность в формировании инвестиционных площадок в сфере агропромышленного комплекса в 2015 году не возникала.</t>
  </si>
  <si>
    <t>3.2</t>
  </si>
  <si>
    <t>Формирование инвестиционной площадки в сфере развития строительного комплекса</t>
  </si>
  <si>
    <t>В рамках разработанного в 2015 году генерального плана города Когалыма были определены территории под размещение инвестиционных площадок согласно утвержденной схемы территориального планирования ХМАО - Югры. Также разработаны три первоочередных проекта планировки и межевания территорий, предполагающих развитие и застройку на расчетный срок до 2025 года.</t>
  </si>
  <si>
    <t xml:space="preserve">Задача 4. Содействие развитию малых и средних форм хозяйствования в реальном секторе экономики, прежде всего, в обрабатывающей промышленности                                                                                                                                                                                                                                                             </t>
  </si>
  <si>
    <t>Индикатор задачи №4 в том числе для задач 5 и 6:</t>
  </si>
  <si>
    <t>Удельный вес занятых в малом бизнесе от всех занятых в городской экономике, %</t>
  </si>
  <si>
    <t>Рост показателя обусловлен увеличением численности работников малых и средних предприятий.</t>
  </si>
  <si>
    <t>4.1</t>
  </si>
  <si>
    <r>
      <t>Создание условий для развития субъектов, осуществляющих деятельность в следующих направлениях: экология, быстровозводимое домостроение, крестьянско-фермерские хозяйства, переработка леса, сбор и переработка дикоросов, переработка отходов, ремесленническая деятельность, въездной и внутренний туризм</t>
    </r>
    <r>
      <rPr>
        <sz val="8"/>
        <rFont val="Times New Roman"/>
        <family val="1"/>
        <charset val="204"/>
      </rPr>
      <t> </t>
    </r>
  </si>
  <si>
    <t xml:space="preserve">
В 2015 году поддержка оказана субъекту малого и среднего предпринимательства, осуществляющему деятельность по вывозу бытовых отходов.</t>
  </si>
  <si>
    <t>4.2</t>
  </si>
  <si>
    <t>Развитие молодежного предпринимательства</t>
  </si>
  <si>
    <t xml:space="preserve">
В 2015 году поддержка оказана 2 субъектам малого и среднего предпринимательства, осуществляющим деятельность в сфере общественного питания и в сфере оказания социальных услуг населению.</t>
  </si>
  <si>
    <t>Бюджет города Когалым</t>
  </si>
  <si>
    <t>4.3</t>
  </si>
  <si>
    <t>Предоставление информационной, консультационной поддержки субъектам малого и среднего предпринимательства</t>
  </si>
  <si>
    <t xml:space="preserve">
Муниципальный контракт на оказание услуг по размещению информационного материала - трансляция объявлений посредством «бегущей строки» на каналах «ТНТ» и «Твой ТВ канал» был заключен на меньшую сумму.
В 2015 году консультационными услугами специалистов отдела потребительского рынка и развития предпринимательства управления экономики Администрации города Когалыма воспользовалось 124 человека.
В целях оказания информационной поддержки Администрацией города Когалыма размещаются в средствах массовой информации материалы о проводимой деятельности в сфере малого и среднего предпринимательства, о деятельности организаций, образующих инфраструктуру поддержки субъектов малого и среднего предпринимательства в городе Когалыме, иная информация. </t>
  </si>
  <si>
    <t>4.4</t>
  </si>
  <si>
    <t>Проведение образовательных мероприятий для субъектов малого и среднего предпринимательства</t>
  </si>
  <si>
    <t>Проведено 6 семинаров по таким актуальным темам как: «Антикризисное управление бизнесом», «Налогообложение», «Инвестиционный проект», «Социальное предпринимательство», «Этика бизнеса и делового общения», «Как легко открыть свой бизнес». По окончании каждого семинара слушателям выдали сертификат. Всего посетило семинары 69 слушателей.</t>
  </si>
  <si>
    <t xml:space="preserve">
Бюджет города Когалыма</t>
  </si>
  <si>
    <t>Итого по задаче 4</t>
  </si>
  <si>
    <t xml:space="preserve">Задача 5. Совершенствование механизмов финансовой и имущественной поддержки предпринимательства </t>
  </si>
  <si>
    <t>5.1</t>
  </si>
  <si>
    <t>Грантовая поддержка начинающих предпринимателей</t>
  </si>
  <si>
    <t>Федеральный бюджет</t>
  </si>
  <si>
    <t xml:space="preserve">
Поддержка оказана 1 субъекту малого и среднего предпринимательства (2014 год - 1 Субъект), осуществляющему реализацию проекта «Разведение оленеводства и обустройство оленеводческого стойбища».</t>
  </si>
  <si>
    <t>5.2</t>
  </si>
  <si>
    <t>Предоставление муниципального имущества во владение и (или) во временное пользование Субъектам и Организациям на возмездной основе и на льготных условиях</t>
  </si>
  <si>
    <t xml:space="preserve">
В 2015 году Субъектам была предоставлена поддержка в виде аренды недвижимого имущества (32 Субъектам) и аренды движимого имущества (1 Субъекту) (в 2014 году 8 и 2 Субъектам соответственно).</t>
  </si>
  <si>
    <t>5.3</t>
  </si>
  <si>
    <t>Предоставление Субъектам в аренду земельных участков под строительство объектов для осуществления социально-значимых (приоритетных) видов деятельности</t>
  </si>
  <si>
    <t xml:space="preserve">
В 2014 - 2015 годах земельные участки в аренду не предоставлялись.                      Разработаны три первоочередных проекта планировки и межевания территорий, предполагающих развитие и застройку на расчетный срок до 2025 года. В рамках данных проектов предполагается строительство объектов культуры, образования, спорта, торговли.</t>
  </si>
  <si>
    <t>Итого по задаче 5</t>
  </si>
  <si>
    <t>Задача 6. Формирование благоприятного общественного мнения о малом и среднем предпринимательстве</t>
  </si>
  <si>
    <t>6.1</t>
  </si>
  <si>
    <t>Организация и проведение конференций, деловых встреч, круглых столов с участием субъектов малого и среднего предпринимательства</t>
  </si>
  <si>
    <t xml:space="preserve">
В 2015 году состоялось четыре заседания Координационного совета по развитию малого и среднего предпринимательства в городе Когалыме, кроме того было проведено 3 заочных голосования Координационного совета.
В целях популяризации предпринимательской деятельности в течение года было проведено 5 круглых столов и 1 встреча.</t>
  </si>
  <si>
    <t>6.2</t>
  </si>
  <si>
    <t>Организация мониторинга деятельности малого и среднего предпринимательства города Когалыма в целях определения приоритетных направлений развития</t>
  </si>
  <si>
    <t xml:space="preserve">
В рамках данного мероприятия в 2014 году был проведен конкурс "Лучшее малое (среднее) предприятие сферы потребительского рынка.
В 2015 году в период с июля по 31 октября 2015 года обществом  с ограниченной ответственностью Межрегиональный Маркетинговый центр «Иваново» проводился мониторинг деятельности малого и среднего предпринимательства в городе Когалыме. По результатам мониторинга представлен отчет.</t>
  </si>
  <si>
    <t>Итого по задаче 6</t>
  </si>
  <si>
    <r>
      <rPr>
        <b/>
        <sz val="11"/>
        <color indexed="8"/>
        <rFont val="Times New Roman"/>
        <family val="1"/>
        <charset val="204"/>
      </rPr>
      <t>Задача 7. Развитие инфраструктуры и обеспечение доступности потребительского рынка для абсолютного большинства населения городского округа</t>
    </r>
    <r>
      <rPr>
        <sz val="11"/>
        <color indexed="8"/>
        <rFont val="Times New Roman"/>
        <family val="1"/>
        <charset val="204"/>
      </rPr>
      <t xml:space="preserve">
</t>
    </r>
  </si>
  <si>
    <t xml:space="preserve">Индикатор задачи № 7: </t>
  </si>
  <si>
    <t>Объем платных услуг населению, млн руб.</t>
  </si>
  <si>
    <t>7.1</t>
  </si>
  <si>
    <t>Ввод в эксплуатацию объектов торговли, бытового обслуживания</t>
  </si>
  <si>
    <t xml:space="preserve">2014–2019 </t>
  </si>
  <si>
    <t>Внебюджетные источники</t>
  </si>
  <si>
    <t xml:space="preserve">
В 2015 году в городе открылся большой торговый центр «Лайм». Обеспеченность торговыми площадями по состоянию на 1 января 2016 года составила 71%, к нормативу (641 кв. метр на 1000 жителей). Несмотря на открытие новых торговых центров, увеличение обеспеченности торговыми площадями не происходит в связи с ростом численности населения.  </t>
  </si>
  <si>
    <t>7.2</t>
  </si>
  <si>
    <t>Организация и проведение современных форматов торговли, сельскохозяйственных рынков и ярмарок</t>
  </si>
  <si>
    <t xml:space="preserve">
В городе Когалыме функционирует одна постоянно действующая ярмарка (фермерские ряды, реализующие сельскохозяйственную продукцию), а также ярмарки выходного дня (пятница, суббота, воскресенье).
В отчетном периоде 2015 года в городе Когалыме проведены 8  ярмарок-выставок, 8 ярмарок выходного дня. 
Дополнительно, в целях расширения межрегиональных партнерских отношений и развития торгово-экономического сотрудничества Администрацией города Когалыма при содействии Департамента агропромышленного комплекса Тюменской области организованы и успешно проведены 4 сельскохозяйственные ярмарки тюменских товаропроизводителей. Всего в рамках данных ярмарок было реализовано 167,5 тонн продукции на сумму 8 268,1 тыс. рублей.</t>
  </si>
  <si>
    <t>Итого по задаче 7</t>
  </si>
  <si>
    <r>
      <t xml:space="preserve">Задача 8. Увеличение объемов жилищного строительства и уровня средней жилищной обеспеченности
</t>
    </r>
    <r>
      <rPr>
        <b/>
        <sz val="12"/>
        <color indexed="8"/>
        <rFont val="Times New Roman"/>
        <family val="1"/>
        <charset val="204"/>
      </rPr>
      <t xml:space="preserve">
</t>
    </r>
  </si>
  <si>
    <t>Индикатор для задачи №8 в том числе для задач №9 и 10:</t>
  </si>
  <si>
    <t>Объем ввода жилья, кв.м</t>
  </si>
  <si>
    <t>8.1</t>
  </si>
  <si>
    <t>Стимулирование строительства жилья в муниципальном образовании за счет создания гарантированного спроса на него</t>
  </si>
  <si>
    <t xml:space="preserve">2015-2019 </t>
  </si>
  <si>
    <t>Одним из важнейших факторов стимулирования строительства жилья в городе Когалыме является реализация мероприятия "Приобретение жилья" в рамках  подпрограммы 1 "Реализация полномочий в области строительства, градостроительной деятельности и жилищных отношений" муниципальной программы "Обеспечение доступным и комфортным жильём жителей города Когалыма" которое направлено на приобретение жилых помещений у застройщиков с целью переселения граждан из жилых помещений, признанных непригодными для проживания, на обеспечение жильем граждан, состоящих на учёте для его получения на условиях социального найма, и на обеспечение работников бюджетной сферы служебным жильем и общежитиями.                                          
Также в  2015 году на реализацию адресной программы Ханты-Мансийского автономного округа - Югры по переселению граждан из аварийного жилищного фонда на 2013-2017 годы, утверждённой постановлением Правительства Ханты-Мансийского автономного округа - Югры от 30.05.2013 №211-п, действующей на территории города Когалыма до 2015 года в соответствии с постановлением Администрации города Когалыма от 31.05.2013 №1619 «Об утверждении муниципальной адресной программы по переселению граждан из аварийного жилищного фонда города Когалыма на 2013-2015 годы» были предусмотрены расходы на оплату окончательного расчета по 43 муниципальным контрактам, заключенным в 2014 году.
В 2015 году по указанным контрактам оформлено в муниципальную собственность города Когалыма 43 квартиры, которые предоставлены гражданам по переселению из непригодного жилищного фонда.</t>
  </si>
  <si>
    <t>8.2</t>
  </si>
  <si>
    <t>Приобретение жилых помещений в завершенных строительством домах-новостройках или многоквартирных домах, строительство которых не завершено, путем проведения торгов</t>
  </si>
  <si>
    <t xml:space="preserve">
Всего на приобретение жилых помещений в 2015 году было выделено          245 206,2 тыс. рублей, расходы составили 219 933,4 тыс. рублей или 89,7% к плану. Заключен 81 муниципальный контракт на приобретение в муниципальную собственность города Когалыма 81 жилого помещения в строящихся многоквартирных домах. Неисполнение бюджетных обязательств связано с приобретением 21 жилого помещения путем участия в долевом строительстве со сроком исполнения обязательств застройщиком до 31.12.2016 года. </t>
  </si>
  <si>
    <t>8.3</t>
  </si>
  <si>
    <t>Строительство магистральных инженерных сетей застройки группы жилых домов по ул. Комсомольской</t>
  </si>
  <si>
    <t>2015-2016</t>
  </si>
  <si>
    <t xml:space="preserve">
Строительно-монтажные работы, предусмотренные муниципальным контрактом, ведутся с нарушением сроков, в адрес подрядной организации выставлены претензии. Реализация мероприятия будет продолжена в 2016 году.</t>
  </si>
  <si>
    <t>Итого по задаче 8</t>
  </si>
  <si>
    <t xml:space="preserve">Задача 9. Сокращение доли ветхого и аварийного жилищного фонда  </t>
  </si>
  <si>
    <t>9.1</t>
  </si>
  <si>
    <t>Предоставление жилых помещений по договорам социального найма</t>
  </si>
  <si>
    <t xml:space="preserve">Переселено в новостройки из жилых домов, признанных аварийными, непригодными для проживания 60 семей, с которыми заключены договоры социального найма жилого помещения.   </t>
  </si>
  <si>
    <t>9.2</t>
  </si>
  <si>
    <t>Предоставление жилых помещений на условиях договора мены</t>
  </si>
  <si>
    <t>Предоставление жилых помещений по договорам мены в 2015 году не осуществлялось.</t>
  </si>
  <si>
    <t>9.3</t>
  </si>
  <si>
    <t>Снос расселенных аварийных многоквартирных домов</t>
  </si>
  <si>
    <t>В рамках программы сокращения доли ветхого и аварийного жилого фонда в 2014 году снесено 11 расселенных аварийных многоквартирных домов, в 2015 году - 13 домов. До 2019 года планируется ликвидация 26 аварийных и ветхих домов.</t>
  </si>
  <si>
    <r>
      <rPr>
        <b/>
        <sz val="11"/>
        <color indexed="8"/>
        <rFont val="Times New Roman"/>
        <family val="1"/>
        <charset val="204"/>
      </rPr>
      <t>Задача 10. Помощь в решении жилищных проблем социально уязвимым категориям населения и молодым семьям</t>
    </r>
    <r>
      <rPr>
        <sz val="11"/>
        <color indexed="8"/>
        <rFont val="Times New Roman"/>
        <family val="1"/>
        <charset val="204"/>
      </rPr>
      <t xml:space="preserve">
</t>
    </r>
  </si>
  <si>
    <t>10.1</t>
  </si>
  <si>
    <t>Улучшение жилищных условий молодых семей в соответствии с Федеральной целевой программой «Жилище семей», предоставляя социальные выплаты в виде субсидий, на приобретение жилья</t>
  </si>
  <si>
    <t>В рамках Соглашения от 09.09.2015 №61 о предоставлении средств федерального бюджета, бюджета Ханты-Мансийского автономного округа – Югры бюджету муниципального образования управлением по жилищной политике 5 семьям-получателям субсидии выданы свидетельства о получении меры государственной поддержки. 
По состоянию на 01.01.2016 средства в сумме 3 375,1 тыс. рублей, в рамках Соглашения от 09.09.2015 №61, перечислены по трем из пяти свидетельств.
Также в 2015 году была выплачена субсидия одному получателю свидетельства во исполнение обязательств 2014 года в сумме 771,1 тыс. рублей.</t>
  </si>
  <si>
    <t>10.2</t>
  </si>
  <si>
    <t xml:space="preserve">Улучшение жилищных условий молодых учителей, предоставляя социальные выплаты в виде субсидий, на приобретение жилья </t>
  </si>
  <si>
    <t>В 2015 году социальные выплаты в виде субсидий на приобретение жилья, молодым учителям не производились.</t>
  </si>
  <si>
    <t>10.3</t>
  </si>
  <si>
    <t>Улучшение жилищных условий отдельных категорий граждан</t>
  </si>
  <si>
    <t xml:space="preserve">Денежные средства в сумме 207,3 тыс руб. направлены на мероприятие по улучшению жилищных условий молодых семей (мероприятие №10.1).                                                                                     </t>
  </si>
  <si>
    <t>10.4</t>
  </si>
  <si>
    <t>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</si>
  <si>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 xml:space="preserve">В соответствии с постановлениями Администрации города Когалыма субсидии предоставлены 2 семьям, имеющим ребенка-инвалида, 1 инвалиду, 3 ветеранам боевых действий в размере 4 450,68 тыс. рублей для приобретения жилых помещений.
Также на сумму 1 936,9 тыс. рублей была предоставлена субсидия на приобретение жилья ветерану Великой Отечественной войны.
</t>
  </si>
  <si>
    <t>Итого по задаче 10</t>
  </si>
  <si>
    <t xml:space="preserve">Задача 11. Содействие занятости населения, в том числе оказание помощи при трудоустройстве молодежи:                                                                                                                                                                                                                       </t>
  </si>
  <si>
    <t>Индикаторы задачи № 11:</t>
  </si>
  <si>
    <t>Среднемесячная номинальная начисленная заработная плата работников организаций, руб.</t>
  </si>
  <si>
    <t>В сложившихся экономических условиях многими предприятиями, в целях сохранения эффективной работы в дальнейшем, были пересмотрены в сторону уменьшения, планируемые ранее к реализации расходы, в том числе и на увеличение заработной платы. Но даже несмотря на это в целом в 2015 году отмечается рост среднемесячной  заработной платы работников предприятий и организаций города по отношению к 2014 году.</t>
  </si>
  <si>
    <t>Уровень регистрируемой безработицы, %</t>
  </si>
  <si>
    <t>По состоянию на 1 января 2016 года численность безработных граждан,  имеющих официальный статус безработного в КУ ХМАО - Югры "Когалымский центр занятости населения"(далее - Центр занятости), составила 186 человек. По сравнению с аналогичным периодом 2014 года численность безработных увеличилась на 55 человек. Соответственно увеличился и уровень регистрируемой безработицы.</t>
  </si>
  <si>
    <t>11.1</t>
  </si>
  <si>
    <t>Организация временного трудоустройства несовершеннолетних безработных граждан в возрасте от 14 до 18 лет</t>
  </si>
  <si>
    <t>В 2015 году было трудоустроено  690 несовершеннолетних (2014 год - 599). Согласно уточнённому плану на реализацию мероприятий по трудоустройству несовершеннолетних граждан было предусмотрено                    6 922,5 тыс. рублей, при этом процент освоение средств по мероприятию составил 94,8% . Не  освоение денежных средств связано с не полным (фактическим) отработанным временем несовершеннолетними гражданами и досрочным расторжением трудовых договоров.</t>
  </si>
  <si>
    <t>11.2</t>
  </si>
  <si>
    <t>Организация проведения оплачиваемых общественных работ для не занятых трудовой деятельностью и безработных граждан</t>
  </si>
  <si>
    <t xml:space="preserve">В 2015 году трудоустроено 290 человек (2014 год - 368 человек). Высокие показатели  2014 года связаны с досрочным расторжением трудовых договоров по инициативе работников, в связи с чем было трудоустроено большее количество человек. </t>
  </si>
  <si>
    <t>11.3</t>
  </si>
  <si>
    <t>Содействие трудоустройству незанятых одиноких родителей, родителей, воспитывающих детей-инвалидов, многодетных родителей</t>
  </si>
  <si>
    <t>В 2015 году средств на реализацию данного мероприятия выделено не было, в связи с тем, что потребности в трудоустройстве незанятых одиноких родителей, родителей, воспитывающих детей-инвалидов, многодетных родителей не было.</t>
  </si>
  <si>
    <t>11.4</t>
  </si>
  <si>
    <t>Организация ярмарок вакансий и учебных рабочих мест</t>
  </si>
  <si>
    <r>
      <t xml:space="preserve">В 2015 году Центром занятости организовано и проведено 13 ярмарок вакантных рабочих мест, в которых приняло участие 11 работодателей и 458 человек. В результате проведения ярмарок трудоустроено 290 граждан </t>
    </r>
    <r>
      <rPr>
        <sz val="10.5"/>
        <rFont val="Times New Roman"/>
        <family val="1"/>
        <charset val="204"/>
      </rPr>
      <t xml:space="preserve">(В </t>
    </r>
    <r>
      <rPr>
        <sz val="10.5"/>
        <color theme="1"/>
        <rFont val="Times New Roman"/>
        <family val="1"/>
        <charset val="204"/>
      </rPr>
      <t>2014 году 15 ярмарок вакансий рабочих мест, в которых приняли участие 14 предприятий – работодателей. В ярмарках приняли участие 510 человек, была заявлена 451 вакансия. В результате проведенных ярмарок трудоустроен 451 человек (большая часть – это несовершеннолетние, трудоустроенные на летний период).</t>
    </r>
  </si>
  <si>
    <t>Итого по задаче 11</t>
  </si>
  <si>
    <t>Задача 12. Укрепление материально-технической базы и развитие инфраструктуры образования</t>
  </si>
  <si>
    <t>Индикатор задачи № 12, в том числе для задач №13 и 14:</t>
  </si>
  <si>
    <t>Обеспеченность дошкольными образовательными организациями, %</t>
  </si>
  <si>
    <t>Ввод объектов в эксплуатацию в 2015 году не осуществлялся.</t>
  </si>
  <si>
    <t>Обеспеченность общеобразовательными организациями, % </t>
  </si>
  <si>
    <t>12.1</t>
  </si>
  <si>
    <t>Строительство объекта: «Детский сад на  320 мест в г. Когалыме по  ул. Градостроителей</t>
  </si>
  <si>
    <t>2013-2015; 2018-2020</t>
  </si>
  <si>
    <t xml:space="preserve">В 2015 году завершены работы по корректировке ПСД. Получены:
-положительное заключение государственной экспертизы №86-1-4-0221-14 от 10.11.2014;
-положительное заключение о достоверности определения сметной стоимости объектов капитального строительства, строительство которых финансируется с привлечением средств бюджета автономного округа №86-1-6-0043-15 от 29.04.2015.
Лист утверждения ПСД В Департаменте строительства ХМАО-Югры  от 10.06.2015г.
</t>
  </si>
  <si>
    <t xml:space="preserve">Внебюджетные источники </t>
  </si>
  <si>
    <t>12.2</t>
  </si>
  <si>
    <t xml:space="preserve">Строительство объекта: «Средняя общеобразовательная школа в г. Когалыме» </t>
  </si>
  <si>
    <t>2018-2020</t>
  </si>
  <si>
    <t>Строительство данного объекта на 2015 год не запланировано.</t>
  </si>
  <si>
    <t>12.3</t>
  </si>
  <si>
    <t xml:space="preserve">Многофункциональный центр прикладных квалификаций по подготовке персонала на базе бюджетного профессионального образования автономного округа «Когалымский политехнический колледж» в городе Когалыме (Общежитие кампусного типа на 100 мест) </t>
  </si>
  <si>
    <t xml:space="preserve">Координатором работ по данному объекту является Казенное учреждение ХМАО - Югры "Управление капитального строительства" (далее - КУ "УКС Югры"). В связи с тем, что контракт на выполнение проектно - изыскательских работ был заключен 4 декабря 2015 года (завершение работ-декабрь 2016 года) освоение финансовых средств в 2015 году не осуществлялось. Плановые объемы бюджетных ассигнований средств бюджета автономного округа на 2016 год будут откорректированы с учетом оставшихся средств 2015 года. </t>
  </si>
  <si>
    <t>Итого по задаче 12</t>
  </si>
  <si>
    <t>Задача 13. Поддержка педагогических работников и одаренных детей</t>
  </si>
  <si>
    <t>13.1</t>
  </si>
  <si>
    <t>Развитие системы выявления, поддержки, сопровождения и стимулирования одаренных детей в различных сферах деятельности</t>
  </si>
  <si>
    <t>Доля  обучающихся 5-11 классов, принявших участие в школьном этапе Всероссийской олимпиады школьников в общей численности обучающихся увеличилась с 62,4% до 69,2% (от числа 5-11 классов).</t>
  </si>
  <si>
    <t>Бюджет города Когалыма, в том числе средства по Соглашению о сотрудничестве между Правительством ХМАО - Югры и ПАО "НК "ЛУКОЙЛ" (далее - средства по Соглашению)</t>
  </si>
  <si>
    <t>Безвозмездные поступления</t>
  </si>
  <si>
    <t>13.2</t>
  </si>
  <si>
    <t>Стимулирование роста профессионального мастерства, создание условий для выявления и поддержки педагогических работников, проявляющих творческую инициативу</t>
  </si>
  <si>
    <r>
      <t xml:space="preserve">В 2015 году было проведено 4 профессиональных конкурса: среди педагогов дополнительного образования («Сердце отдаю детям»), молодых педагогов, имеющих стаж работы до 5 лет («Педагогический дебют»), педагогов дошкольных образовательных организаций («Педагог года - 2015», «Я - педагог», «Мое лучшее мероприятие с детьми», «Мой любимый детский сад»), педагогических работников всех образовательных организаций по ИКТ-компетентности («Лучшее электронное портфолио») и конкурс педмастерства. В них приняли участие 200 человек, 104 стали победителями и призерами (52%). </t>
    </r>
    <r>
      <rPr>
        <u/>
        <sz val="10"/>
        <rFont val="Times New Roman"/>
        <family val="1"/>
        <charset val="204"/>
      </rPr>
      <t>Стартовали три новых конкурса:</t>
    </r>
    <r>
      <rPr>
        <sz val="10"/>
        <rFont val="Times New Roman"/>
        <family val="1"/>
        <charset val="204"/>
      </rPr>
      <t xml:space="preserve"> «Авторский интерактивный сайт педагога», «Мастерская современного урока/занятия».
С 2012 года в городе проводится региональный этап всероссийского конкурса «Мой лучший урок», в котором приняли участие в 2015 году 24 педагога из общеобразовательных школ Когалыма и Сургута, 23 стали победителями и призерами. В заключительном этапе конкурса в г. Москва 4 педагога стали призерами. 3 -  по результатам всероссийского этапа отмечены медалью «За службу образованию».
</t>
    </r>
  </si>
  <si>
    <t>Итого по задаче 13</t>
  </si>
  <si>
    <t xml:space="preserve">Бюджет города Когалыма, в том числе средства по Соглашению </t>
  </si>
  <si>
    <t>Задача 14. Повышение квалификации педагогов</t>
  </si>
  <si>
    <t>14.1</t>
  </si>
  <si>
    <t>Финансирование деятельности муниципального автономного учреждения «Межшкольный методический центр города Когалыма»</t>
  </si>
  <si>
    <t xml:space="preserve">По состоянию на 31.12.2015 года 100% учителей начальных классов повысили квалификацию для работы в соответствии с федеральным государственным образовательным стандартом (далее - ФГОС) начального общего образования, 82,6% учителей, работающих по образовательным программам основного и среднего общего образования, прошли курсы повышения квалификации для работы в соответствии с ФГОС основного общего образования.
В 2015 году 170 педагогических и руководящих работников общеобразовательных организаций города Когалыма прошли курсы повышения квалификации (в т.ч. в дистанционно) по вопросам реализации ФГОС, что составляет 36%, в 2014 году – 156 педагогов, 33%. 
150 педагогов дошкольных образовательных организаций прошли курсы повышения квалификации по внедрению федерального государственного образовательного стандарта дошкольного образования, что составляет 34,4%, в 2014 году - 110 педагогов (24,2%). За истекший период 2015 года 163 педагогический работник общеобразовательных организаций и организаций дополнительного образования прошли процедуру аттестации (2014 год – 188 человек), из них: 44 человека – на высшую (2014 год – 22) и 45 – на первую квалификационную категорию (2014 год – 70). По сравнению с 2014 годом общее количество аттестующихся педагогов уменьшилось на 25 человек, в том числе участников аттестации на первую квалификационную категорию (на 25 человек), но в 2 раза увеличилось количество аттестованных на высшую квалификационную категорию.
      </t>
  </si>
  <si>
    <t>Итого по задаче 14</t>
  </si>
  <si>
    <t>Задача 15. Повышение эффективности реализации молодежной политики в интересах развития города Когалыма</t>
  </si>
  <si>
    <t>15.1</t>
  </si>
  <si>
    <t>Организация мероприятий по духовно-нравственному развитию и формированию гражданско-патриотических качеств молодёжи</t>
  </si>
  <si>
    <t>Количество молодёжи, охваченной мероприятиями, направленными на духовно-нравственное развитие и формирование гражданско-патриотических качеств молодого поколения, увеличилось с 3 300 человек  в 2014 году до 8 023 человек в 2015 году.</t>
  </si>
  <si>
    <t>Привлеченные средства</t>
  </si>
  <si>
    <t>15.2</t>
  </si>
  <si>
    <t>Организация мероприятий по социализации и поддержке талантливой и инициативной молодёжи</t>
  </si>
  <si>
    <t xml:space="preserve">Количество молодёжи, охваченной мероприятиями для талантливой и инициативной молодёжи, увеличилось с 2 000 человек в 2014 году до 2 110 человек в 2015 году.
</t>
  </si>
  <si>
    <t>Итого по задаче 15</t>
  </si>
  <si>
    <t>Задача 16. Обеспечение деятельности и укрепление материально-технической базы учреждений молодежной политики</t>
  </si>
  <si>
    <t>16.1</t>
  </si>
  <si>
    <t xml:space="preserve">Укрепление материально-технической базы МБУ «МКЦ «Феникс», финансовое и организационно-методическое сопровождение по исполнению МБУ «МКЦ «Феникс» муниципального задания на оказание муниципальных услуг </t>
  </si>
  <si>
    <t>В 2015 году с целью поддержки клубной деятельности приобретен комплект пейнтбольного оборудования, акустических колонок, витрина стеклянная, стелажи с ячейками, форма парадная кадетская.
Благодаря обновлению оборудования были организованы следующие мероприятия:
День призывника, организация почетного караула в дни воинской славы, митинг, посвященный Дню салидарности в борьбе с терроризмом, интеллектуальная игра для работающей молодежи "Ингениум" и многое другое.
Удовлетворённость качеством предоставляемых услуг на базе МБУ «МКЦ «Феникс» выросла с 85% до 98% от количества опрошенных респондентов.</t>
  </si>
  <si>
    <t>Итого по задаче 16</t>
  </si>
  <si>
    <t>Задача 17. Развитие массовой физической культуры и спорта, спортивной инфраструктуры</t>
  </si>
  <si>
    <t>Индикатор задачи №17, в том числе для задач №18 и 19:</t>
  </si>
  <si>
    <t>Обеспеченность физкультурно-спортивными залами, %</t>
  </si>
  <si>
    <t>Уровень фактической обеспеченности физкультурно-спортивными залами в 2015 году составил 80,4%, или 281,3 кв. м на 1 тыс. человек (при нормативе 350 кв. м на 1 тыс. человек).
Обеспеченность плавательными бассейнами в 2015 году составила 10,4%, или 7,8 кв. м зеркала воды на 1 тыс. населения (при нормативе 75 кв. м зеркала воды на 1 тыс. населения).</t>
  </si>
  <si>
    <t>Обеспеченность плавательными бассейнами, %</t>
  </si>
  <si>
    <t>17.1</t>
  </si>
  <si>
    <t>Строительство физкультурно-спортивного комплекса на 648 кв. м общей площади с бассейном на 
1250 кв. м зеркала воды</t>
  </si>
  <si>
    <t>17.2</t>
  </si>
  <si>
    <t>Строительство спортивных площадок на 1,42 тыс. кв. м</t>
  </si>
  <si>
    <t>Построены 2 спортивные площадки на территории муниципальных автономных общеобразовательных учреждений «Средняя общеобразовательная школа №10» и «Средняя общеобразовательная школа №7» общей площадью 1 110 кв. м.</t>
  </si>
  <si>
    <t>Построены 2 спортивные площадки для занятий спортом «Street Workaut» общей площадью 432 кв. м.</t>
  </si>
  <si>
    <t xml:space="preserve">Построено 5 спортивных площадок для занятий спортом «Street Workaut» общей площадью 720 кв. м. </t>
  </si>
  <si>
    <t>Итого по задаче 17</t>
  </si>
  <si>
    <t>Задача 18. Пропаганда здорового образа жизни, ориентирующая граждан на занятия физической культурой и спортом</t>
  </si>
  <si>
    <t>18.1</t>
  </si>
  <si>
    <t>Организация и проведение спортивно-массовых мероприятий</t>
  </si>
  <si>
    <t xml:space="preserve">2015–2019 </t>
  </si>
  <si>
    <t xml:space="preserve">В 2015 году было организованно и проведено 144 спортивно-массовых мероприятий (2014 год - 134 мероприятия).                                                    </t>
  </si>
  <si>
    <t xml:space="preserve">Количество принявших участие в спортивно-массовых мероприятиях составило 6 615 человек (2014 год - 6 324 человека).                                                                                 
</t>
  </si>
  <si>
    <t>Итого по задаче 18</t>
  </si>
  <si>
    <t>Задача 19. Укрепление материально-технической базы учреждений культуры города</t>
  </si>
  <si>
    <t>Индикатор задачи №19, в том числе для задачи №20:</t>
  </si>
  <si>
    <t>Обеспеченность учреждениями культуры клубного типа, %</t>
  </si>
  <si>
    <t>Снижение уровня обеспеченности учреждениями культуры клубного типа связано с увеличением численности населения и сохранением количества зрительских мест в учреждениям культуры на уровне 1 370 мест на протяжении ряда лет.</t>
  </si>
  <si>
    <t>19.1</t>
  </si>
  <si>
    <t>Автоматизация культурно-досуговых учреждений города Когалыма</t>
  </si>
  <si>
    <t xml:space="preserve">2014-2016 </t>
  </si>
  <si>
    <t xml:space="preserve">Приобретен студийный монитор.
</t>
  </si>
  <si>
    <t>19.2</t>
  </si>
  <si>
    <t>Приобретение оборудования, музыкальных инструментов, костюмов, для проведения культурно-массовых мероприятий</t>
  </si>
  <si>
    <t>Приобретен профессиональный фотоаппарат с комплектующими, сложившаяся экономия в размере 10,0 тыс.руб. возвращена в бюджет города.                                                                                                      Приобретено 10 сценических костюмов.</t>
  </si>
  <si>
    <t>19.3</t>
  </si>
  <si>
    <t>Реконструкция объекта: «Киноконцертный комплекс "Янтарь" под филиал Государственного академического Малого театра России»  (в том числе ПИР)</t>
  </si>
  <si>
    <t xml:space="preserve">В объеме проектно-изыскательских работ выполнено: 
 - инженерные изыскания (геодезические, геологические, экологические);
- комплексное обследование технического состояния 
- срок сдачи проектной документации 31.01.2016 (проектировщиком предоставлено ориентировочно 80% проектной документации;  находится на проверке в МУ «УКС г.Когалыма», ТПП Повхнефтегаз, Малом театре России).        </t>
  </si>
  <si>
    <t>Средства по Соглашению</t>
  </si>
  <si>
    <t>Итого по задаче 19</t>
  </si>
  <si>
    <t>Внебюджетные средства, в том числе средства по Соглашению</t>
  </si>
  <si>
    <t>Задача 20. Создание благоприятных условий для развития народного самодеятельного творчества, организации досуга населения, развития художественно-творческой деятельности</t>
  </si>
  <si>
    <t>20.1</t>
  </si>
  <si>
    <t>Проведение культурно-массовых мероприятий, конкурсов, фестивалей, театрализованных постановок, поддержка участия творческих коллективов города в мероприятиях международного, всероссийского, окружного значения</t>
  </si>
  <si>
    <r>
      <rPr>
        <sz val="10.5"/>
        <rFont val="Times New Roman"/>
        <family val="1"/>
        <charset val="204"/>
      </rPr>
      <t>В 2015 году учреждения культуры организовали 6 152 досуговых мероприятия, которые посетило 407 174 человека (в 2014 году – 5 891 мероприятий, 472 347 посетителей).</t>
    </r>
    <r>
      <rPr>
        <sz val="10.5"/>
        <color rgb="FFC00000"/>
        <rFont val="Times New Roman"/>
        <family val="1"/>
        <charset val="204"/>
      </rPr>
      <t xml:space="preserve">                                                </t>
    </r>
  </si>
  <si>
    <t>Итого по задаче 20</t>
  </si>
  <si>
    <t>Задача 21. Оснащение объектов транспортной и социальной инфраструктур города, приспособлениями и устройствами для беспрепятственного доступа и перемещения инвалидов и маломобильных групп населения</t>
  </si>
  <si>
    <t>21.1</t>
  </si>
  <si>
    <t>Обеспечение беспрепятственного доступа маломобильных групп населения к объектам, находящимся в муниципальной собственности; обустройство пешеходных дорожек и тротуаров</t>
  </si>
  <si>
    <t>2014–2019 гг.</t>
  </si>
  <si>
    <t xml:space="preserve">1. Обустройство пешеходных дорожек и тротуаров.
В 2015 году заключен муниципальный контракт от 11.06.2015 №0187300013715000071–0070611–01 на выполнение работ по обустройству пешеходных дорожек и тротуаров (ул. Молодежная, д. 9 и ул. Мира, д. 19), на сумму 882,36 тыс.руб. Оплата выполненных работ осуществлена в сентябре 2015 года. Заключено 3 договора до 100 тыс. руб. Выполнены все работы и оплачены в полном объеме: 1 165,3 тыс.руб. 
2. Приобретение лестничных подъёмников для перемещения инвалидов в учреждениях социальной инфраструктуры города Когалыма (МАУ «КДК «Метро»).
В 2015 году на данные цели была запланирована сумма 580,0 тыс. руб., реализовано 470,0 тыс. руб. (110 тыс. руб. – экономия, сумма возвращена в бюджет города Когалыма.)
3. Обеспечение беспрепятственного доступа маломобильных групп населения к объектам, находящимся в муниципальной собственности, из них:
3.1. «Дворец бракосочетания» (ЗАГС города Когалыма) 
Заключены 2 муниципальных контракты на сумму 112,70 тыс. руб. Выполнены все работы и оплачены в полном объёме: 
3.2. «Административное здание» (Администрация города Когалыма).
Заключен муниципальный контракт №03/2015 от 30.04.2015 года. Выполнены все работы и оплачены в полном объеме: 69,80 тыс. руб. Исполнение бюджета по реализации мероприятий за 2015 год составила 94,3%.
                                       </t>
  </si>
  <si>
    <t>Итого по задаче 21</t>
  </si>
  <si>
    <t>Задача 22. Реализация комплекса проектов по повышению комфортности окружающей среды</t>
  </si>
  <si>
    <t>22.1</t>
  </si>
  <si>
    <t>Строительство полигона твердых бытовых отходов в г. Когалыме в рамках реализации мероприятий подпрограммы «Развитие системы обращения с отходами производства и потребления в городе Когалыме на 2014-2017 годы» муниципальной программы «Обеспечение экологической безопасности города Когалыма на 2014-2017 годы»</t>
  </si>
  <si>
    <t xml:space="preserve">2014-2017 </t>
  </si>
  <si>
    <t xml:space="preserve">Выполнен II-й этап проектно-изыскательских работ. Получены:
 - положительное заключение государственной экологической экспертизы проектной документации (заключение №98 от 26.12.2014);
 - положительное заключение государственной экспертизы проектной документации и результатов инженерных изысканий (заключение №0179-15/ХМЭ-4543-02 от 17.04.2015);
 - положительное заключение о проверке достоверности определения сметной стоимости строительства (№86-1-6-0051-15 от 03.06.2015).
Лист утверждения ПСД в Департаменте строительства ХМАО-Югры 07.07.2015
</t>
  </si>
  <si>
    <t>Окружной бюджет, Бюджет города Когалыма</t>
  </si>
  <si>
    <t>22.2</t>
  </si>
  <si>
    <t>Реализация мероприятий в рамках подпрограммы «Организация и обеспечение мероприятий в сфере гражданской обороны, защиты населения и территории города Когалыма от чрезвычайных ситуаций» муниципальной программы «Защита населения и территорий от чрезвычайных ситуаций и укрепление пожарной безопасности в городе Когалыме на 2014 - 2016 годы»</t>
  </si>
  <si>
    <r>
      <t xml:space="preserve">В 2015 году заключены:
- договор на художественное оформление стендов для территории зоны отдыха в районе 2-го км. Сургутского шоссе;
- договор на поставку товара для общественного спасательного поста в местах массового отдыха людей на водных объектах города Когалыма;
 - договор на обучение матросов-спасателей;
- трудовые договора на услуги матросов-спасателей;
- контракты на оказание услуг связи;
- на техническое обслуживание интегрированного технического комплекса безопасности города Когалыма;
- муниципальный контракт на демонтаж и монтаж пульта управления радиотрансляционной сетью озвучания улиц города Когалыма;
- контракт на технологическое присоединение к электрическим сетям.
Договоры и работы по контрактам исполнены в полном объеме, оплата произведена. Остаток денежных средств возращен бюджет ХМАО-Югры. В адрес  ПАО "ЛУКОЙЛ" направлено обращение о перераспределении сложившийся экономии на приоритетные потребности муниципального образования.
                                                                     </t>
    </r>
    <r>
      <rPr>
        <b/>
        <sz val="10.5"/>
        <rFont val="Times New Roman"/>
        <family val="1"/>
        <charset val="204"/>
      </rPr>
      <t xml:space="preserve">                                                </t>
    </r>
  </si>
  <si>
    <t>22.3</t>
  </si>
  <si>
    <t>Реализация мероприятий в рамках подпрограммы «Укрепление пожарной безопасности в городе Когалыме» муниципальной программы «Защита населения и территорий от чрезвычайных ситуаций и укрепление пожарной безопасности в городе Когалыме на 2014 - 2016 годы»</t>
  </si>
  <si>
    <t xml:space="preserve">26.10.2015 года заключен муниципальный контракт №0187300013715000220-0210863-02 на приобретение средств по организации пожаротушения на сумму 71,31 тыс. рублей с ООО "Лесхозснаб". Товар по контракту получен, оплата произведена. Для обеспечение информированности и уровня знаний в области пожарной безопасности населения заключен договор №0187300013715000121-0210863-01 от 29.06.2015 на производство печатной продукции  на сумму 93,62 тыс. рублей. Заключен договор на прокат видеороликов №0187300013715000135-0210863-01 от 21.07.2015 на сумму 47,736 тыс. рублей. Оплата контракта производится ежемесячно. </t>
  </si>
  <si>
    <t>22.4</t>
  </si>
  <si>
    <t>Реализация мероприятий в рамках подпрограммы «Финансовое обеспечение деятельности отдела по делам гражданской обороны и чрезвычайных ситуаций Администрации города Когалыма» муниципальной программы «Защита населения и территорий от чрезвычайных ситуаций и укрепление пожарной безопасности в городе Когалыме на 2014 - 2016 годы»</t>
  </si>
  <si>
    <t>За 2015 год образовалась экономия денежных средств по заработной плате (оплаты листов нетрудоспособности и т.д.).</t>
  </si>
  <si>
    <t>Итого по задаче 22</t>
  </si>
  <si>
    <t>Задача 23. Реализация комплекса проектов по повышению уровня комфортности общегородского пространства – благоустройство и озеленение улиц, создание и развитие пешеходных зон и открытых публичных площадок, строительство новых объектов досуга и отдыха</t>
  </si>
  <si>
    <t>Задача 24. Развитие самосознания населения в направлении формирования полноценного городского сообщества, осознания чувства сопричастности к городскому округу, его проблемам и его будущему</t>
  </si>
  <si>
    <t>23.1</t>
  </si>
  <si>
    <t>Строительство объекта: «Парк Победы» по адресу: ул. Сибирская</t>
  </si>
  <si>
    <t xml:space="preserve">2014–2015 </t>
  </si>
  <si>
    <t xml:space="preserve">Строительство объекта завершено. В рамках строительства данного объекта отделом архитектуры и градостроительства Администрации города Когалыма  был проведен двухэтапный конкурс на изготовление, поставку и монтаж скульптурной композиции, включающей бронзовый памятник, бронзовые плиты, ордена и другие элементы обустройства.                                                                                                         Выполнено благоустройство площади и прогулочной зоны, установлен мемориальный комплекс: памятник солдату, «Вечный огонь», стены, облицованные гранитом, с памятными бронзовыми плитами  и орденами и медалями, проведено наружное освещение территории с устройством софитов, светильников паркового типа и встроенных в ниши мемориальных стен, проложены сети газоснабжения.
Технические характеристики объекта:  
-общая площадь парка составила 9 126 м2;   
-площадь мощения тротуарной плиткой 3 941 м2;
-площадь асфальтобетонного покрытия 1 244 м2;
-сети газоснабжения 39 м.п. трассы;
-сети электроснабжения 907 м.п. трассы
Разрешение на ввод в эксплуатацию №RU86301000-335 получено 09.10.2015. 
</t>
  </si>
  <si>
    <t>23.2</t>
  </si>
  <si>
    <t>Реконструкция объекта: «Зона отдыха по улице Сибирская»  (в том числе ПИР)</t>
  </si>
  <si>
    <t xml:space="preserve">Строительство 1 очереди объекта завершено. Строительство 2 очереди объекта запланировано на 2016 год.
Проведен демонтаж существующего благоустройства парка, в том числе: вертолета с постаментом, военной техники, опор освещения, демонтаж ветхих инженерных коммуникаций: тепловые сети и водопровод, проложены новые инженерные сети для электроснабжения, водоснабжения, водоотведения, отопления пассажирских вагонов и самолета. Обустроен музей военной техники под открытым небом (три танка, три пушки, 3 единицы: БАТ, БМП, БТР, выполнено устройство железнодорожных путей и установка поезда в составе двух пассажирских вагонов и паровоза, покрашены вагон, паровоз, самолет ТУ-154, самолет МИГ-25. Установлена  архитектурная композиции с часами, закончена комплексная реконструкция существующего благоустройства парка с размещением спортивных площадок (полоса препятствия, площадки Workout), детской площадки, строевой площадки-плаца, установлены 2 автобусные площадки и заменены остановочные павильоны по ул. Сибирская. 
</t>
  </si>
  <si>
    <t>23.3</t>
  </si>
  <si>
    <t>Строительство офисного центра</t>
  </si>
  <si>
    <t xml:space="preserve">Ведется работа по определению места под строительство офисного центра.                </t>
  </si>
  <si>
    <t>23.4</t>
  </si>
  <si>
    <t>Строительство парка аттракционов</t>
  </si>
  <si>
    <t xml:space="preserve">В рамках разработанного проекта планировки и межевания поселка Пионерный определено место под размещение парка аттракционов. Требуется разработка проекта под строительство парка аттракционов в городе Когалыме.       </t>
  </si>
  <si>
    <t>23.5</t>
  </si>
  <si>
    <t>Строительство городской площади</t>
  </si>
  <si>
    <t>В рамках разработанного проекта планировки и межевания поселка Пионерный определено место под размещение городской площади. Требуется разработка проекта под строительство городской площади в городе Когалыме.</t>
  </si>
  <si>
    <t>Итого по задаче 24</t>
  </si>
  <si>
    <t xml:space="preserve">Задача 26. Преобразование транспортного комплекса в скоординированную в пространстве и эффективную коммуникационную систему, удовлетворяющую спрос на все виды перевозок при минимальных затратах времени на их реализацию                                                                                                                                                           </t>
  </si>
  <si>
    <t>Индикатор задачи №26:</t>
  </si>
  <si>
    <t>Протяженность автомобильных дорог общего пользования местного значения (магистральных улиц и дорог), км</t>
  </si>
  <si>
    <t>Плотность автомобильных дорог общего пользования местного значения (магистральных улиц и дорог) на застроенной территории, км / км2</t>
  </si>
  <si>
    <t>Обеспеченность местами постоянного хранения (% от расчетного числа индивидуальных легковых автомобилей)</t>
  </si>
  <si>
    <t>26.1. Капитальный ремонт и ремонт, в том числе:</t>
  </si>
  <si>
    <t>26.1.1</t>
  </si>
  <si>
    <t>Сургутского шоссе</t>
  </si>
  <si>
    <t xml:space="preserve"> Капитальный ремонт данного объекта выполнен в 2014 году.</t>
  </si>
  <si>
    <t>26.1.2</t>
  </si>
  <si>
    <t>Проспекта Нефтяников</t>
  </si>
  <si>
    <t xml:space="preserve">2014 - 2016 </t>
  </si>
  <si>
    <t xml:space="preserve"> Капитальный ремонт данного объекта на 2015 год не запланирован.</t>
  </si>
  <si>
    <t>26.1.3</t>
  </si>
  <si>
    <t>Кольцевая развязка ул. Ленинградская – ул. Прибалтийская</t>
  </si>
  <si>
    <t xml:space="preserve">  Капитальный ремонт данного объекта выполнен в 2014 году.</t>
  </si>
  <si>
    <t>26.1.4</t>
  </si>
  <si>
    <t>ул. Ноябрьская</t>
  </si>
  <si>
    <t xml:space="preserve">2014-2015 </t>
  </si>
  <si>
    <t>Выполнен ремонт площадью  13 267 м2.
Экономия сложилась в результате снижения цены по аукциону.</t>
  </si>
  <si>
    <t>26.1.5</t>
  </si>
  <si>
    <t>ул. Лангепасская</t>
  </si>
  <si>
    <t>Выполнен ремонт площадью  11 940 м2.
Экономия сложилась в результате снижения цены по аукциону.</t>
  </si>
  <si>
    <t>26.1.6</t>
  </si>
  <si>
    <t>ул. Центральная</t>
  </si>
  <si>
    <t>2015- 2016</t>
  </si>
  <si>
    <t>Капитальный ремонт данного объекта на 2015 год не запланирован.</t>
  </si>
  <si>
    <t>26.1.7</t>
  </si>
  <si>
    <t>пер. Волжский</t>
  </si>
  <si>
    <t>Выполнен ремонт площадью  8 559 м2.
Экономия сложилась в результате снижения цены по аукциону.</t>
  </si>
  <si>
    <t>26.1.8</t>
  </si>
  <si>
    <t>ул. Береговая</t>
  </si>
  <si>
    <t>Выполнен ремонт площадью  15 713 м2.
Экономия сложилась в результате снижения цены по аукциону.</t>
  </si>
  <si>
    <t>26.1.9</t>
  </si>
  <si>
    <t>ул. Геофизиков</t>
  </si>
  <si>
    <t>26.1.10</t>
  </si>
  <si>
    <t>ул. Югорская</t>
  </si>
  <si>
    <t>26.1.11</t>
  </si>
  <si>
    <t>ул. Янтарная</t>
  </si>
  <si>
    <t>26.1.12</t>
  </si>
  <si>
    <t>ул. Привокзальная</t>
  </si>
  <si>
    <t>26.1.13</t>
  </si>
  <si>
    <t>ул. Бакинская</t>
  </si>
  <si>
    <t>26.1.14</t>
  </si>
  <si>
    <t>ул. Авиаторов</t>
  </si>
  <si>
    <t>26.1.15</t>
  </si>
  <si>
    <t>ул. Нефтяников</t>
  </si>
  <si>
    <t>26.1.16</t>
  </si>
  <si>
    <t>ул. Романтиков</t>
  </si>
  <si>
    <t>Выполнен ремонт площадью  336 м2.
Экономия сложилась в результате снижения цены по аукциону.</t>
  </si>
  <si>
    <t>26.1.17</t>
  </si>
  <si>
    <t>ул. Олимпийская</t>
  </si>
  <si>
    <t>26.1.18</t>
  </si>
  <si>
    <t>Повховское шоссе</t>
  </si>
  <si>
    <t>26.1.19</t>
  </si>
  <si>
    <t>ул. Сибирская</t>
  </si>
  <si>
    <t>26.1.20</t>
  </si>
  <si>
    <t>ул. Набережная</t>
  </si>
  <si>
    <t xml:space="preserve">2018-2019 </t>
  </si>
  <si>
    <t>26.1.21</t>
  </si>
  <si>
    <t>ул. Объездная</t>
  </si>
  <si>
    <t>26.1.22</t>
  </si>
  <si>
    <t>ул. Дружбы народов</t>
  </si>
  <si>
    <t>26.1.23</t>
  </si>
  <si>
    <t>ул. Озёрная</t>
  </si>
  <si>
    <t>26.1.24</t>
  </si>
  <si>
    <t>пр. Солнечный</t>
  </si>
  <si>
    <t>26.1.25</t>
  </si>
  <si>
    <t>ул. Прибалтийская</t>
  </si>
  <si>
    <t>26.1.26</t>
  </si>
  <si>
    <t>ул.Широкая</t>
  </si>
  <si>
    <t>Выполнен ремонт площадью  1 344 м2.
Экономия сложилась в результате снижения цены по аукциону.</t>
  </si>
  <si>
    <t>26.2</t>
  </si>
  <si>
    <t>Проектирование реконструкции развязки Восточной (проспект Нефтяников, улица Ноябрьская)</t>
  </si>
  <si>
    <t xml:space="preserve">Разработан проект реконструкции развязки Восточной (проспект Нефтяников, улица Ноябрьская).
Получено положительное заключение негосударственной экспертизы№5-3-1-0013-15 от 9 апреля 2015года.
</t>
  </si>
  <si>
    <t>26.3</t>
  </si>
  <si>
    <t>Строительство кольцевой транспортной развязки на пересечении улицы Степана Повха – улицы Сибирская – проспекта Шмидта</t>
  </si>
  <si>
    <t xml:space="preserve">Выполнено переустройство инженерных коммуникаций, устройство земляного полотна, тротуаров, дождевой канализации, наружного освещения, установлены дорожные знаки, дорожное и барьерное ограждение, светофоры, нанесена дорожная разметка, выполнено озеленение, покрашены бордюры, установлено 2 остановочных павильона. Техническая характеристики объекта:
- общая площадь асфальтобетонного 
  покрытия 8,882 м2;
- площадь тротуаров 1,338 м2.;
- ширина покрытия проезжей части  
  кольца 11 м.;
- диаметр кольца 15 м.
</t>
  </si>
  <si>
    <t>26.4</t>
  </si>
  <si>
    <t>Реконструкция участка автомобильной дороги по улице Дружбы народов со строительством кольцевых развязок (в том числе ПИР)</t>
  </si>
  <si>
    <t>Выполнено переустройство инженерных коммуникаций, устройство земляного полотна, устройство системы водоотвода, устройство наружного освещения, установлены дорожные знаки, дорожное и барьерное ограждение, светофоры, выполнено озеленение территории, покраска бордюров, нанесение дорожной разметки, установлено 2 остановочных павильона. 
Технические характеристики объекта:
-общая площадь асфальтобетонного 
 покрытия 11,622 м2;
-площадь тротуаров 1,542 м2;
-ширина покрытия проезжей части кольца 11м;.
-диаметр кольца 30 м.</t>
  </si>
  <si>
    <t>26.5</t>
  </si>
  <si>
    <t>Техническое обслуживание электрооборудования и организация обеспечения электроэнергией светофорных объектов</t>
  </si>
  <si>
    <t>Обеспечена подача электроэнергии и стабильная работа светофорных объектов.</t>
  </si>
  <si>
    <t>26.6</t>
  </si>
  <si>
    <t>Строительство ул. Дорожников</t>
  </si>
  <si>
    <t xml:space="preserve">2016-2019 </t>
  </si>
  <si>
    <t>26.7</t>
  </si>
  <si>
    <t>Строительство автозаправочной станции, ул. Дружбы Народов</t>
  </si>
  <si>
    <t>Строительство объекта планируется завершить в 2016 году. 23.03.2016 планируется проведение публичных слушаний по вопросу включения АЗС в условно-разрешенный вид использования земельного участка. В последующем заказчик обращается в Администрацию города за получением разрешения на условно-разрешенный вид использования земельного участка.</t>
  </si>
  <si>
    <t>Итого по задаче 26</t>
  </si>
  <si>
    <t>Итого по плану мероприятий</t>
  </si>
  <si>
    <t>Внебюджетные источники, в том числе средства по Соглашению</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</si>
</sst>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0"/>
  </numFmts>
  <fonts count="31" x14ac:knownFonts="1">
    <font>
      <sz val="11"/>
      <color theme="1"/>
      <name val="Calibri"/>
      <family val="2"/>
      <scheme val="minor"/>
    </font>
    <font>
      <b/>
      <sz val="11"/>
      <color indexed="8"/>
      <name val="Times New Roman"/>
      <family val="1"/>
      <charset val="204"/>
    </font>
    <font>
      <sz val="11"/>
      <color indexed="8"/>
      <name val="Times New Roman"/>
      <family val="1"/>
      <charset val="204"/>
    </font>
    <font>
      <b/>
      <sz val="11"/>
      <name val="Times New Roman"/>
      <family val="1"/>
      <charset val="204"/>
    </font>
    <font>
      <sz val="10"/>
      <name val="Times New Roman"/>
      <family val="1"/>
      <charset val="204"/>
    </font>
    <font>
      <sz val="11"/>
      <name val="Times New Roman"/>
      <family val="1"/>
      <charset val="204"/>
    </font>
    <font>
      <sz val="11"/>
      <color theme="1"/>
      <name val="Times New Roman"/>
      <family val="1"/>
      <charset val="204"/>
    </font>
    <font>
      <sz val="10"/>
      <color indexed="8"/>
      <name val="Times New Roman"/>
      <family val="1"/>
      <charset val="204"/>
    </font>
    <font>
      <sz val="10.5"/>
      <name val="Times New Roman"/>
      <family val="1"/>
      <charset val="204"/>
    </font>
    <font>
      <sz val="10.5"/>
      <color indexed="8"/>
      <name val="Times New Roman"/>
      <family val="1"/>
      <charset val="204"/>
    </font>
    <font>
      <sz val="9"/>
      <color rgb="FFFF0000"/>
      <name val="Times New Roman"/>
      <family val="1"/>
      <charset val="204"/>
    </font>
    <font>
      <sz val="8"/>
      <name val="Times New Roman"/>
      <family val="1"/>
      <charset val="204"/>
    </font>
    <font>
      <b/>
      <sz val="10"/>
      <name val="Times New Roman"/>
      <family val="1"/>
      <charset val="204"/>
    </font>
    <font>
      <b/>
      <sz val="10.5"/>
      <name val="Times New Roman"/>
      <family val="1"/>
      <charset val="204"/>
    </font>
    <font>
      <sz val="11"/>
      <color rgb="FFFF0000"/>
      <name val="Times New Roman"/>
      <family val="1"/>
      <charset val="204"/>
    </font>
    <font>
      <b/>
      <sz val="10.5"/>
      <color indexed="8"/>
      <name val="Times New Roman"/>
      <family val="1"/>
      <charset val="204"/>
    </font>
    <font>
      <b/>
      <sz val="12"/>
      <color indexed="8"/>
      <name val="Times New Roman"/>
      <family val="1"/>
      <charset val="204"/>
    </font>
    <font>
      <sz val="10.5"/>
      <color theme="1"/>
      <name val="Times New Roman"/>
      <family val="1"/>
      <charset val="204"/>
    </font>
    <font>
      <b/>
      <sz val="11"/>
      <color theme="1"/>
      <name val="Times New Roman"/>
      <family val="1"/>
      <charset val="204"/>
    </font>
    <font>
      <b/>
      <sz val="10.5"/>
      <color theme="1"/>
      <name val="Times New Roman"/>
      <family val="1"/>
      <charset val="204"/>
    </font>
    <font>
      <sz val="10"/>
      <color theme="1"/>
      <name val="Times New Roman"/>
      <family val="1"/>
      <charset val="204"/>
    </font>
    <font>
      <sz val="11"/>
      <color indexed="10"/>
      <name val="Times New Roman"/>
      <family val="1"/>
      <charset val="204"/>
    </font>
    <font>
      <sz val="11"/>
      <name val="Calibri"/>
      <family val="2"/>
    </font>
    <font>
      <b/>
      <sz val="10"/>
      <color indexed="8"/>
      <name val="Times New Roman"/>
      <family val="1"/>
      <charset val="204"/>
    </font>
    <font>
      <u/>
      <sz val="10"/>
      <name val="Times New Roman"/>
      <family val="1"/>
      <charset val="204"/>
    </font>
    <font>
      <sz val="11"/>
      <name val="Calibri"/>
      <family val="2"/>
      <scheme val="minor"/>
    </font>
    <font>
      <b/>
      <sz val="11"/>
      <color indexed="8"/>
      <name val="Calibri"/>
      <family val="2"/>
    </font>
    <font>
      <sz val="10.5"/>
      <color indexed="10"/>
      <name val="Times New Roman"/>
      <family val="1"/>
      <charset val="204"/>
    </font>
    <font>
      <sz val="10.5"/>
      <color rgb="FFC00000"/>
      <name val="Times New Roman"/>
      <family val="1"/>
      <charset val="204"/>
    </font>
    <font>
      <b/>
      <sz val="11"/>
      <color indexed="10"/>
      <name val="Times New Roman"/>
      <family val="1"/>
      <charset val="204"/>
    </font>
    <font>
      <b/>
      <sz val="11"/>
      <color indexed="9"/>
      <name val="Times New Roman"/>
      <family val="1"/>
      <charset val="204"/>
    </font>
  </fonts>
  <fills count="6">
    <fill>
      <patternFill patternType="none"/>
    </fill>
    <fill>
      <patternFill patternType="gray125"/>
    </fill>
    <fill>
      <patternFill patternType="solid">
        <fgColor rgb="FF99FFCC"/>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1">
    <xf numFmtId="0" fontId="0" fillId="0" borderId="0" xfId="0"/>
    <xf numFmtId="0" fontId="2" fillId="0" borderId="0" xfId="0" applyFont="1" applyFill="1"/>
    <xf numFmtId="4" fontId="2"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8" fillId="0" borderId="1" xfId="0" applyFont="1" applyFill="1" applyBorder="1" applyAlignment="1">
      <alignment horizontal="left" vertical="top" wrapText="1"/>
    </xf>
    <xf numFmtId="4" fontId="5"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center" vertical="center" wrapText="1"/>
    </xf>
    <xf numFmtId="165"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1" xfId="0" applyFont="1" applyFill="1" applyBorder="1" applyAlignment="1">
      <alignment horizontal="justify" wrapText="1"/>
    </xf>
    <xf numFmtId="165"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165" fontId="18" fillId="0" borderId="1" xfId="0" applyNumberFormat="1" applyFont="1" applyFill="1" applyBorder="1" applyAlignment="1">
      <alignment horizontal="center" vertical="center" wrapText="1"/>
    </xf>
    <xf numFmtId="4"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9" fillId="0" borderId="1" xfId="0" applyFont="1" applyFill="1" applyBorder="1" applyAlignment="1">
      <alignment horizontal="left" vertical="top" wrapText="1"/>
    </xf>
    <xf numFmtId="165" fontId="7"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0" xfId="0" applyFont="1" applyFill="1"/>
    <xf numFmtId="0" fontId="2" fillId="0" borderId="0" xfId="0" applyFont="1" applyFill="1" applyBorder="1"/>
    <xf numFmtId="0" fontId="6" fillId="0" borderId="1" xfId="0" applyFont="1" applyFill="1" applyBorder="1" applyAlignment="1">
      <alignment horizontal="center" vertical="center" wrapText="1"/>
    </xf>
    <xf numFmtId="165" fontId="4" fillId="0" borderId="1" xfId="0" applyNumberFormat="1" applyFont="1" applyFill="1" applyBorder="1" applyAlignment="1">
      <alignment vertical="center" wrapText="1"/>
    </xf>
    <xf numFmtId="165" fontId="4"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 fontId="1" fillId="0" borderId="1" xfId="0" applyNumberFormat="1" applyFont="1" applyFill="1" applyBorder="1" applyAlignment="1">
      <alignment vertical="center" wrapText="1"/>
    </xf>
    <xf numFmtId="4" fontId="18"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8" fillId="0" borderId="1" xfId="0" applyFont="1" applyFill="1" applyBorder="1" applyAlignment="1">
      <alignment vertical="top" wrapText="1"/>
    </xf>
    <xf numFmtId="165" fontId="14"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165" fontId="2" fillId="0" borderId="1" xfId="0" applyNumberFormat="1" applyFont="1" applyFill="1" applyBorder="1" applyAlignment="1">
      <alignment vertical="center" wrapText="1"/>
    </xf>
    <xf numFmtId="0" fontId="1" fillId="0" borderId="1" xfId="0" applyFont="1" applyFill="1" applyBorder="1"/>
    <xf numFmtId="165" fontId="3" fillId="0" borderId="1" xfId="0" applyNumberFormat="1" applyFont="1" applyFill="1" applyBorder="1" applyAlignment="1">
      <alignment horizontal="center" vertical="center"/>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justify" wrapText="1"/>
    </xf>
    <xf numFmtId="0" fontId="1" fillId="0" borderId="1" xfId="0"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49" fontId="5"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0" fontId="17" fillId="0" borderId="1" xfId="0" applyFont="1" applyFill="1" applyBorder="1" applyAlignment="1">
      <alignment horizontal="justify" vertical="center" wrapText="1"/>
    </xf>
    <xf numFmtId="0" fontId="8" fillId="0" borderId="1" xfId="0" applyFont="1" applyFill="1" applyBorder="1" applyAlignment="1">
      <alignment horizontal="justify" vertical="top" wrapText="1"/>
    </xf>
    <xf numFmtId="0" fontId="17" fillId="0" borderId="1" xfId="0" applyFont="1" applyFill="1" applyBorder="1" applyAlignment="1">
      <alignment horizontal="justify" vertical="top" wrapText="1"/>
    </xf>
    <xf numFmtId="4" fontId="2"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justify" vertical="top" wrapText="1"/>
    </xf>
    <xf numFmtId="49"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165" fontId="1"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165" fontId="1" fillId="0" borderId="1" xfId="0" applyNumberFormat="1" applyFont="1" applyFill="1" applyBorder="1" applyAlignment="1">
      <alignment horizontal="center" vertical="center"/>
    </xf>
    <xf numFmtId="0" fontId="1" fillId="0" borderId="1" xfId="0" applyFont="1" applyFill="1" applyBorder="1" applyAlignment="1">
      <alignment horizont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top"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5" fillId="0" borderId="1" xfId="0" applyFont="1" applyFill="1" applyBorder="1" applyAlignment="1">
      <alignment vertical="center" wrapText="1"/>
    </xf>
    <xf numFmtId="0" fontId="1" fillId="4"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0" borderId="1" xfId="0" applyFont="1" applyFill="1" applyBorder="1" applyAlignment="1">
      <alignment horizontal="center"/>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1" fillId="3"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49" fontId="3"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28" fillId="0" borderId="1" xfId="0" applyFont="1" applyFill="1" applyBorder="1" applyAlignment="1">
      <alignment horizontal="left" vertical="top" wrapText="1"/>
    </xf>
    <xf numFmtId="4"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7" fillId="0" borderId="1" xfId="0" applyFont="1" applyFill="1" applyBorder="1" applyAlignment="1">
      <alignment horizontal="justify" vertical="top" wrapText="1"/>
    </xf>
    <xf numFmtId="166" fontId="5" fillId="0" borderId="1" xfId="0" applyNumberFormat="1" applyFont="1" applyFill="1" applyBorder="1" applyAlignment="1">
      <alignment horizontal="center" vertical="center" wrapText="1"/>
    </xf>
    <xf numFmtId="166" fontId="0" fillId="0" borderId="1" xfId="0" applyNumberFormat="1" applyFill="1" applyBorder="1" applyAlignment="1">
      <alignment horizontal="center" vertical="center" wrapText="1"/>
    </xf>
    <xf numFmtId="0" fontId="2" fillId="0" borderId="1" xfId="0" applyFont="1" applyFill="1" applyBorder="1" applyAlignment="1">
      <alignment horizontal="left" wrapText="1"/>
    </xf>
    <xf numFmtId="0" fontId="5" fillId="0" borderId="1" xfId="0" applyFont="1" applyFill="1" applyBorder="1" applyAlignment="1">
      <alignment horizontal="justify" wrapText="1"/>
    </xf>
    <xf numFmtId="0" fontId="3" fillId="2" borderId="1" xfId="0" applyFont="1" applyFill="1" applyBorder="1" applyAlignment="1">
      <alignment horizontal="left" vertical="center"/>
    </xf>
    <xf numFmtId="0" fontId="3" fillId="2" borderId="1" xfId="0" applyFont="1" applyFill="1" applyBorder="1" applyAlignment="1">
      <alignment vertical="center" wrapText="1"/>
    </xf>
    <xf numFmtId="0" fontId="2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49" fontId="2" fillId="0" borderId="1" xfId="0" applyNumberFormat="1" applyFont="1" applyFill="1" applyBorder="1" applyAlignment="1">
      <alignment horizontal="left" wrapText="1"/>
    </xf>
    <xf numFmtId="0" fontId="2" fillId="0" borderId="1" xfId="0" applyFont="1" applyFill="1" applyBorder="1" applyAlignment="1">
      <alignment horizontal="justify" wrapText="1"/>
    </xf>
    <xf numFmtId="0" fontId="25" fillId="0" borderId="1" xfId="0" applyFont="1" applyFill="1" applyBorder="1" applyAlignment="1">
      <alignment horizontal="justify" vertical="center" wrapText="1"/>
    </xf>
    <xf numFmtId="4" fontId="2"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top" wrapText="1"/>
    </xf>
    <xf numFmtId="0" fontId="16" fillId="2" borderId="1" xfId="0" applyFont="1" applyFill="1" applyBorder="1" applyAlignment="1">
      <alignment horizontal="left"/>
    </xf>
    <xf numFmtId="0" fontId="17"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2" fillId="0" borderId="1" xfId="0" applyFont="1" applyFill="1" applyBorder="1" applyAlignment="1">
      <alignment horizontal="center" vertical="top"/>
    </xf>
    <xf numFmtId="0" fontId="16" fillId="2" borderId="1" xfId="0" applyFont="1" applyFill="1" applyBorder="1" applyAlignment="1">
      <alignment horizontal="left" vertical="top" wrapText="1"/>
    </xf>
    <xf numFmtId="0" fontId="16" fillId="2" borderId="1" xfId="0" applyFont="1" applyFill="1" applyBorder="1" applyAlignment="1">
      <alignment horizontal="left" vertical="top"/>
    </xf>
    <xf numFmtId="165" fontId="8"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0" fillId="0" borderId="1" xfId="0" applyFont="1" applyFill="1" applyBorder="1" applyAlignment="1">
      <alignment horizontal="justify" vertical="center" wrapText="1"/>
    </xf>
    <xf numFmtId="0" fontId="5" fillId="0" borderId="1" xfId="0" applyFont="1" applyFill="1" applyBorder="1" applyAlignment="1">
      <alignment horizontal="center"/>
    </xf>
    <xf numFmtId="0" fontId="1" fillId="3" borderId="1" xfId="0" applyFont="1" applyFill="1" applyBorder="1" applyAlignment="1">
      <alignment horizontal="center" vertical="center"/>
    </xf>
    <xf numFmtId="0" fontId="1" fillId="2" borderId="1" xfId="0" applyFont="1" applyFill="1" applyBorder="1" applyAlignment="1">
      <alignment horizontal="left"/>
    </xf>
    <xf numFmtId="164" fontId="5" fillId="0" borderId="1" xfId="0" applyNumberFormat="1" applyFont="1" applyFill="1" applyBorder="1" applyAlignment="1">
      <alignment horizontal="center" vertical="center" wrapText="1"/>
    </xf>
    <xf numFmtId="0" fontId="1" fillId="2" borderId="1" xfId="0" applyFont="1" applyFill="1" applyBorder="1" applyAlignment="1">
      <alignment horizontal="left"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justify"/>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1" fillId="0" borderId="1" xfId="0" applyFont="1" applyFill="1" applyBorder="1" applyAlignment="1">
      <alignment horizontal="center" wrapText="1"/>
    </xf>
    <xf numFmtId="0" fontId="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 fillId="0" borderId="0" xfId="0" applyFont="1" applyFill="1" applyAlignment="1">
      <alignment horizontal="center" wrapText="1"/>
    </xf>
    <xf numFmtId="0" fontId="1" fillId="0" borderId="0" xfId="0" applyFont="1" applyFill="1" applyAlignment="1">
      <alignment horizontal="center"/>
    </xf>
    <xf numFmtId="0" fontId="5" fillId="0" borderId="1" xfId="0" applyFont="1" applyFill="1" applyBorder="1" applyAlignment="1">
      <alignment horizontal="left" vertical="center"/>
    </xf>
    <xf numFmtId="0" fontId="17" fillId="0" borderId="1"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0"/>
  <sheetViews>
    <sheetView tabSelected="1" view="pageBreakPreview" zoomScale="80" zoomScaleNormal="100" zoomScaleSheetLayoutView="80" workbookViewId="0">
      <selection activeCell="A4" sqref="A4:C5"/>
    </sheetView>
  </sheetViews>
  <sheetFormatPr defaultRowHeight="15" x14ac:dyDescent="0.25"/>
  <cols>
    <col min="1" max="1" width="7.85546875" style="1" customWidth="1"/>
    <col min="2" max="2" width="34.85546875" style="1" customWidth="1"/>
    <col min="3" max="3" width="12.5703125" style="1" customWidth="1"/>
    <col min="4" max="4" width="10.140625" style="1" customWidth="1"/>
    <col min="5" max="5" width="11.140625" style="1" customWidth="1"/>
    <col min="6" max="6" width="8.42578125" style="1" customWidth="1"/>
    <col min="7" max="7" width="13.28515625" style="1" customWidth="1"/>
    <col min="8" max="8" width="12.28515625" style="1" customWidth="1"/>
    <col min="9" max="9" width="11.42578125" style="1" customWidth="1"/>
    <col min="10" max="10" width="22.140625" style="1" customWidth="1"/>
    <col min="11" max="11" width="68.85546875" style="1" customWidth="1"/>
    <col min="12" max="16384" width="9.140625" style="1"/>
  </cols>
  <sheetData>
    <row r="1" spans="1:11" ht="33" customHeight="1" x14ac:dyDescent="0.25">
      <c r="A1" s="157"/>
      <c r="B1" s="158"/>
      <c r="C1" s="158"/>
      <c r="D1" s="158"/>
      <c r="E1" s="158"/>
      <c r="F1" s="158"/>
      <c r="G1" s="158"/>
      <c r="H1" s="158"/>
      <c r="I1" s="158"/>
      <c r="J1" s="158"/>
      <c r="K1" s="158"/>
    </row>
    <row r="3" spans="1:11" ht="33.75" customHeight="1" x14ac:dyDescent="0.25">
      <c r="A3" s="137" t="s">
        <v>0</v>
      </c>
      <c r="B3" s="138"/>
      <c r="C3" s="138"/>
      <c r="D3" s="138"/>
      <c r="E3" s="138"/>
      <c r="F3" s="138"/>
      <c r="G3" s="138"/>
      <c r="H3" s="138"/>
      <c r="I3" s="138"/>
      <c r="J3" s="138"/>
      <c r="K3" s="138"/>
    </row>
    <row r="4" spans="1:11" ht="18.75" customHeight="1" x14ac:dyDescent="0.25">
      <c r="A4" s="102" t="s">
        <v>1</v>
      </c>
      <c r="B4" s="102"/>
      <c r="C4" s="102"/>
      <c r="D4" s="103" t="s">
        <v>2</v>
      </c>
      <c r="E4" s="103"/>
      <c r="F4" s="103"/>
      <c r="G4" s="103" t="s">
        <v>3</v>
      </c>
      <c r="H4" s="103"/>
      <c r="I4" s="103"/>
      <c r="J4" s="104" t="s">
        <v>4</v>
      </c>
      <c r="K4" s="104"/>
    </row>
    <row r="5" spans="1:11" ht="29.25" customHeight="1" x14ac:dyDescent="0.25">
      <c r="A5" s="102"/>
      <c r="B5" s="102"/>
      <c r="C5" s="102"/>
      <c r="D5" s="51" t="s">
        <v>5</v>
      </c>
      <c r="E5" s="51" t="s">
        <v>6</v>
      </c>
      <c r="F5" s="51" t="s">
        <v>7</v>
      </c>
      <c r="G5" s="51" t="s">
        <v>5</v>
      </c>
      <c r="H5" s="51" t="s">
        <v>6</v>
      </c>
      <c r="I5" s="51" t="s">
        <v>7</v>
      </c>
      <c r="J5" s="104"/>
      <c r="K5" s="104"/>
    </row>
    <row r="6" spans="1:11" ht="156.75" customHeight="1" x14ac:dyDescent="0.25">
      <c r="A6" s="105" t="s">
        <v>8</v>
      </c>
      <c r="B6" s="105"/>
      <c r="C6" s="105"/>
      <c r="D6" s="2">
        <v>14191.2</v>
      </c>
      <c r="E6" s="2">
        <v>18408.580000000002</v>
      </c>
      <c r="F6" s="3">
        <f>E6/D6*100</f>
        <v>129.71827611477536</v>
      </c>
      <c r="G6" s="2">
        <v>14990.6</v>
      </c>
      <c r="H6" s="2">
        <v>20163.7</v>
      </c>
      <c r="I6" s="3">
        <f>H6/G6*100</f>
        <v>134.50895894760717</v>
      </c>
      <c r="J6" s="120" t="s">
        <v>9</v>
      </c>
      <c r="K6" s="120"/>
    </row>
    <row r="7" spans="1:11" ht="33" customHeight="1" x14ac:dyDescent="0.25">
      <c r="A7" s="97" t="s">
        <v>10</v>
      </c>
      <c r="B7" s="97"/>
      <c r="C7" s="97"/>
      <c r="D7" s="97"/>
      <c r="E7" s="97"/>
      <c r="F7" s="97"/>
      <c r="G7" s="97"/>
      <c r="H7" s="97"/>
      <c r="I7" s="97"/>
      <c r="J7" s="97"/>
      <c r="K7" s="97"/>
    </row>
    <row r="8" spans="1:11" ht="23.25" customHeight="1" x14ac:dyDescent="0.25">
      <c r="A8" s="80" t="s">
        <v>11</v>
      </c>
      <c r="B8" s="80" t="s">
        <v>12</v>
      </c>
      <c r="C8" s="80" t="s">
        <v>13</v>
      </c>
      <c r="D8" s="80" t="s">
        <v>14</v>
      </c>
      <c r="E8" s="80"/>
      <c r="F8" s="80"/>
      <c r="G8" s="80" t="s">
        <v>15</v>
      </c>
      <c r="H8" s="80"/>
      <c r="I8" s="80"/>
      <c r="J8" s="80" t="s">
        <v>16</v>
      </c>
      <c r="K8" s="80" t="s">
        <v>17</v>
      </c>
    </row>
    <row r="9" spans="1:11" ht="24.75" customHeight="1" x14ac:dyDescent="0.25">
      <c r="A9" s="80"/>
      <c r="B9" s="80"/>
      <c r="C9" s="80"/>
      <c r="D9" s="80"/>
      <c r="E9" s="80"/>
      <c r="F9" s="80"/>
      <c r="G9" s="51" t="s">
        <v>5</v>
      </c>
      <c r="H9" s="51" t="s">
        <v>6</v>
      </c>
      <c r="I9" s="51" t="s">
        <v>7</v>
      </c>
      <c r="J9" s="80"/>
      <c r="K9" s="80"/>
    </row>
    <row r="10" spans="1:11" ht="132.75" customHeight="1" x14ac:dyDescent="0.25">
      <c r="A10" s="60" t="s">
        <v>18</v>
      </c>
      <c r="B10" s="49" t="s">
        <v>19</v>
      </c>
      <c r="C10" s="49" t="s">
        <v>20</v>
      </c>
      <c r="D10" s="150" t="s">
        <v>21</v>
      </c>
      <c r="E10" s="150"/>
      <c r="F10" s="150"/>
      <c r="G10" s="150" t="s">
        <v>21</v>
      </c>
      <c r="H10" s="150"/>
      <c r="I10" s="150"/>
      <c r="J10" s="74" t="s">
        <v>22</v>
      </c>
      <c r="K10" s="54" t="s">
        <v>23</v>
      </c>
    </row>
    <row r="11" spans="1:11" ht="84.75" customHeight="1" x14ac:dyDescent="0.25">
      <c r="A11" s="4" t="s">
        <v>24</v>
      </c>
      <c r="B11" s="49" t="s">
        <v>25</v>
      </c>
      <c r="C11" s="49" t="s">
        <v>26</v>
      </c>
      <c r="D11" s="150" t="s">
        <v>27</v>
      </c>
      <c r="E11" s="150"/>
      <c r="F11" s="150"/>
      <c r="G11" s="150" t="s">
        <v>21</v>
      </c>
      <c r="H11" s="150"/>
      <c r="I11" s="150"/>
      <c r="J11" s="71" t="s">
        <v>28</v>
      </c>
      <c r="K11" s="54" t="s">
        <v>29</v>
      </c>
    </row>
    <row r="12" spans="1:11" ht="90.75" customHeight="1" x14ac:dyDescent="0.25">
      <c r="A12" s="4" t="s">
        <v>30</v>
      </c>
      <c r="B12" s="49" t="s">
        <v>31</v>
      </c>
      <c r="C12" s="49" t="s">
        <v>32</v>
      </c>
      <c r="D12" s="150" t="s">
        <v>21</v>
      </c>
      <c r="E12" s="150"/>
      <c r="F12" s="150"/>
      <c r="G12" s="5"/>
      <c r="H12" s="5"/>
      <c r="I12" s="5"/>
      <c r="J12" s="74" t="s">
        <v>28</v>
      </c>
      <c r="K12" s="6"/>
    </row>
    <row r="13" spans="1:11" ht="117.75" customHeight="1" x14ac:dyDescent="0.25">
      <c r="A13" s="4" t="s">
        <v>33</v>
      </c>
      <c r="B13" s="49" t="s">
        <v>34</v>
      </c>
      <c r="C13" s="49">
        <v>2015</v>
      </c>
      <c r="D13" s="150" t="s">
        <v>35</v>
      </c>
      <c r="E13" s="150"/>
      <c r="F13" s="150"/>
      <c r="G13" s="7">
        <v>3262.98</v>
      </c>
      <c r="H13" s="7">
        <v>3262.98</v>
      </c>
      <c r="I13" s="56">
        <f>H13/G13*100</f>
        <v>100</v>
      </c>
      <c r="J13" s="74" t="s">
        <v>36</v>
      </c>
      <c r="K13" s="54" t="s">
        <v>37</v>
      </c>
    </row>
    <row r="14" spans="1:11" ht="23.25" customHeight="1" x14ac:dyDescent="0.25">
      <c r="A14" s="80" t="s">
        <v>11</v>
      </c>
      <c r="B14" s="80" t="s">
        <v>12</v>
      </c>
      <c r="C14" s="80" t="s">
        <v>13</v>
      </c>
      <c r="D14" s="80" t="s">
        <v>14</v>
      </c>
      <c r="E14" s="80"/>
      <c r="F14" s="80"/>
      <c r="G14" s="80" t="s">
        <v>15</v>
      </c>
      <c r="H14" s="80"/>
      <c r="I14" s="80"/>
      <c r="J14" s="80" t="s">
        <v>16</v>
      </c>
      <c r="K14" s="80" t="s">
        <v>17</v>
      </c>
    </row>
    <row r="15" spans="1:11" ht="24.75" customHeight="1" x14ac:dyDescent="0.25">
      <c r="A15" s="80"/>
      <c r="B15" s="80"/>
      <c r="C15" s="80"/>
      <c r="D15" s="80"/>
      <c r="E15" s="80"/>
      <c r="F15" s="80"/>
      <c r="G15" s="51" t="s">
        <v>5</v>
      </c>
      <c r="H15" s="51" t="s">
        <v>6</v>
      </c>
      <c r="I15" s="51" t="s">
        <v>7</v>
      </c>
      <c r="J15" s="80"/>
      <c r="K15" s="80"/>
    </row>
    <row r="16" spans="1:11" ht="65.25" customHeight="1" x14ac:dyDescent="0.25">
      <c r="A16" s="4" t="s">
        <v>38</v>
      </c>
      <c r="B16" s="49" t="s">
        <v>39</v>
      </c>
      <c r="C16" s="49">
        <v>2016</v>
      </c>
      <c r="D16" s="150" t="s">
        <v>35</v>
      </c>
      <c r="E16" s="150"/>
      <c r="F16" s="150"/>
      <c r="G16" s="5"/>
      <c r="H16" s="5"/>
      <c r="I16" s="5"/>
      <c r="J16" s="74" t="s">
        <v>28</v>
      </c>
      <c r="K16" s="8"/>
    </row>
    <row r="17" spans="1:11" ht="67.5" customHeight="1" x14ac:dyDescent="0.25">
      <c r="A17" s="4"/>
      <c r="B17" s="49" t="s">
        <v>40</v>
      </c>
      <c r="C17" s="49">
        <v>2017</v>
      </c>
      <c r="D17" s="150" t="s">
        <v>35</v>
      </c>
      <c r="E17" s="150"/>
      <c r="F17" s="150"/>
      <c r="G17" s="5"/>
      <c r="H17" s="5"/>
      <c r="I17" s="5"/>
      <c r="J17" s="74" t="s">
        <v>28</v>
      </c>
      <c r="K17" s="8"/>
    </row>
    <row r="18" spans="1:11" ht="84.75" customHeight="1" x14ac:dyDescent="0.25">
      <c r="A18" s="4" t="s">
        <v>41</v>
      </c>
      <c r="B18" s="49" t="s">
        <v>42</v>
      </c>
      <c r="C18" s="49" t="s">
        <v>43</v>
      </c>
      <c r="D18" s="150" t="s">
        <v>35</v>
      </c>
      <c r="E18" s="150"/>
      <c r="F18" s="150"/>
      <c r="G18" s="150" t="s">
        <v>35</v>
      </c>
      <c r="H18" s="150"/>
      <c r="I18" s="150"/>
      <c r="J18" s="74" t="s">
        <v>22</v>
      </c>
      <c r="K18" s="54" t="s">
        <v>44</v>
      </c>
    </row>
    <row r="19" spans="1:11" ht="99" customHeight="1" x14ac:dyDescent="0.25">
      <c r="A19" s="4" t="s">
        <v>45</v>
      </c>
      <c r="B19" s="49" t="s">
        <v>46</v>
      </c>
      <c r="C19" s="49">
        <v>2015</v>
      </c>
      <c r="D19" s="150" t="s">
        <v>35</v>
      </c>
      <c r="E19" s="150"/>
      <c r="F19" s="150"/>
      <c r="G19" s="150" t="s">
        <v>35</v>
      </c>
      <c r="H19" s="150"/>
      <c r="I19" s="150"/>
      <c r="J19" s="74" t="s">
        <v>22</v>
      </c>
      <c r="K19" s="54" t="s">
        <v>47</v>
      </c>
    </row>
    <row r="20" spans="1:11" ht="229.5" x14ac:dyDescent="0.25">
      <c r="A20" s="4" t="s">
        <v>48</v>
      </c>
      <c r="B20" s="49" t="s">
        <v>49</v>
      </c>
      <c r="C20" s="49">
        <v>2014</v>
      </c>
      <c r="D20" s="150" t="s">
        <v>35</v>
      </c>
      <c r="E20" s="150"/>
      <c r="F20" s="150"/>
      <c r="G20" s="150" t="s">
        <v>35</v>
      </c>
      <c r="H20" s="150"/>
      <c r="I20" s="150"/>
      <c r="J20" s="49" t="s">
        <v>22</v>
      </c>
      <c r="K20" s="54" t="s">
        <v>50</v>
      </c>
    </row>
    <row r="21" spans="1:11" ht="25.5" customHeight="1" x14ac:dyDescent="0.25">
      <c r="A21" s="107" t="s">
        <v>51</v>
      </c>
      <c r="B21" s="107"/>
      <c r="C21" s="9" t="s">
        <v>52</v>
      </c>
      <c r="D21" s="108">
        <f>SUM(D22:D22)</f>
        <v>0</v>
      </c>
      <c r="E21" s="108"/>
      <c r="F21" s="108"/>
      <c r="G21" s="52">
        <f>SUM(G22:G22)</f>
        <v>3262.98</v>
      </c>
      <c r="H21" s="52">
        <f>SUM(H22:H22)</f>
        <v>3262.98</v>
      </c>
      <c r="I21" s="52">
        <f>H21/G21*100</f>
        <v>100</v>
      </c>
      <c r="J21" s="10"/>
      <c r="K21" s="156"/>
    </row>
    <row r="22" spans="1:11" ht="27.75" customHeight="1" x14ac:dyDescent="0.25">
      <c r="A22" s="107"/>
      <c r="B22" s="107"/>
      <c r="C22" s="49"/>
      <c r="D22" s="108" t="str">
        <f>D16</f>
        <v>-</v>
      </c>
      <c r="E22" s="108"/>
      <c r="F22" s="108"/>
      <c r="G22" s="52">
        <f>G13</f>
        <v>3262.98</v>
      </c>
      <c r="H22" s="52">
        <f>H13</f>
        <v>3262.98</v>
      </c>
      <c r="I22" s="52">
        <f t="shared" ref="I22" si="0">H22/G22*100</f>
        <v>100</v>
      </c>
      <c r="J22" s="10" t="s">
        <v>53</v>
      </c>
      <c r="K22" s="156"/>
    </row>
    <row r="23" spans="1:11" ht="31.5" customHeight="1" x14ac:dyDescent="0.25">
      <c r="A23" s="137" t="s">
        <v>54</v>
      </c>
      <c r="B23" s="138"/>
      <c r="C23" s="138"/>
      <c r="D23" s="138"/>
      <c r="E23" s="138"/>
      <c r="F23" s="138"/>
      <c r="G23" s="138"/>
      <c r="H23" s="138"/>
      <c r="I23" s="138"/>
      <c r="J23" s="138"/>
      <c r="K23" s="138"/>
    </row>
    <row r="24" spans="1:11" ht="16.5" customHeight="1" x14ac:dyDescent="0.25">
      <c r="A24" s="102" t="s">
        <v>55</v>
      </c>
      <c r="B24" s="102"/>
      <c r="C24" s="102"/>
      <c r="D24" s="154" t="s">
        <v>2</v>
      </c>
      <c r="E24" s="154"/>
      <c r="F24" s="154"/>
      <c r="G24" s="154" t="s">
        <v>3</v>
      </c>
      <c r="H24" s="154"/>
      <c r="I24" s="154"/>
      <c r="J24" s="104" t="s">
        <v>4</v>
      </c>
      <c r="K24" s="104"/>
    </row>
    <row r="25" spans="1:11" ht="30.75" customHeight="1" x14ac:dyDescent="0.25">
      <c r="A25" s="102"/>
      <c r="B25" s="102"/>
      <c r="C25" s="102"/>
      <c r="D25" s="51" t="s">
        <v>5</v>
      </c>
      <c r="E25" s="51" t="s">
        <v>6</v>
      </c>
      <c r="F25" s="51" t="s">
        <v>7</v>
      </c>
      <c r="G25" s="51" t="s">
        <v>5</v>
      </c>
      <c r="H25" s="51" t="s">
        <v>6</v>
      </c>
      <c r="I25" s="51" t="s">
        <v>7</v>
      </c>
      <c r="J25" s="104"/>
      <c r="K25" s="104"/>
    </row>
    <row r="26" spans="1:11" ht="45" customHeight="1" x14ac:dyDescent="0.25">
      <c r="A26" s="155" t="s">
        <v>56</v>
      </c>
      <c r="B26" s="155"/>
      <c r="C26" s="155"/>
      <c r="D26" s="2">
        <f t="shared" ref="D26:H26" si="1">SUM(D27:D29)</f>
        <v>27382.3</v>
      </c>
      <c r="E26" s="2">
        <f t="shared" si="1"/>
        <v>23856.6</v>
      </c>
      <c r="F26" s="11">
        <f>E26/D26*100</f>
        <v>87.124164149834016</v>
      </c>
      <c r="G26" s="2">
        <f t="shared" si="1"/>
        <v>29489.739999999998</v>
      </c>
      <c r="H26" s="2">
        <f t="shared" si="1"/>
        <v>28758.899999999998</v>
      </c>
      <c r="I26" s="11">
        <f>H26/G26*100</f>
        <v>97.521714331832015</v>
      </c>
      <c r="J26" s="93" t="s">
        <v>57</v>
      </c>
      <c r="K26" s="93"/>
    </row>
    <row r="27" spans="1:11" ht="21" customHeight="1" x14ac:dyDescent="0.25">
      <c r="A27" s="105" t="s">
        <v>58</v>
      </c>
      <c r="B27" s="105"/>
      <c r="C27" s="105"/>
      <c r="D27" s="2">
        <v>11171.3</v>
      </c>
      <c r="E27" s="2">
        <v>9703.16</v>
      </c>
      <c r="F27" s="11">
        <f t="shared" ref="F27:F29" si="2">E27/D27*100</f>
        <v>86.857930589993998</v>
      </c>
      <c r="G27" s="2">
        <v>11300</v>
      </c>
      <c r="H27" s="2">
        <v>10215.299999999999</v>
      </c>
      <c r="I27" s="11">
        <f t="shared" ref="I27:I29" si="3">H27/G27*100</f>
        <v>90.400884955752204</v>
      </c>
      <c r="J27" s="93"/>
      <c r="K27" s="93"/>
    </row>
    <row r="28" spans="1:11" ht="16.5" customHeight="1" x14ac:dyDescent="0.25">
      <c r="A28" s="105" t="s">
        <v>59</v>
      </c>
      <c r="B28" s="105"/>
      <c r="C28" s="105"/>
      <c r="D28" s="2">
        <v>5625.3</v>
      </c>
      <c r="E28" s="2">
        <v>4855.8999999999996</v>
      </c>
      <c r="F28" s="11">
        <f t="shared" si="2"/>
        <v>86.322507244058087</v>
      </c>
      <c r="G28" s="2">
        <v>6013.46</v>
      </c>
      <c r="H28" s="2">
        <v>8672.2999999999993</v>
      </c>
      <c r="I28" s="11">
        <f t="shared" si="3"/>
        <v>144.21481143967031</v>
      </c>
      <c r="J28" s="93"/>
      <c r="K28" s="93"/>
    </row>
    <row r="29" spans="1:11" ht="31.5" customHeight="1" x14ac:dyDescent="0.25">
      <c r="A29" s="105" t="s">
        <v>60</v>
      </c>
      <c r="B29" s="105"/>
      <c r="C29" s="105"/>
      <c r="D29" s="2">
        <v>10585.7</v>
      </c>
      <c r="E29" s="2">
        <v>9297.5400000000009</v>
      </c>
      <c r="F29" s="11">
        <f t="shared" si="2"/>
        <v>87.831130676289717</v>
      </c>
      <c r="G29" s="2">
        <v>12176.28</v>
      </c>
      <c r="H29" s="2">
        <v>9871.2999999999993</v>
      </c>
      <c r="I29" s="11">
        <f t="shared" si="3"/>
        <v>81.069916263423622</v>
      </c>
      <c r="J29" s="93"/>
      <c r="K29" s="93"/>
    </row>
    <row r="30" spans="1:11" ht="16.5" customHeight="1" x14ac:dyDescent="0.25">
      <c r="A30" s="102" t="s">
        <v>61</v>
      </c>
      <c r="B30" s="102"/>
      <c r="C30" s="102"/>
      <c r="D30" s="154" t="s">
        <v>2</v>
      </c>
      <c r="E30" s="154"/>
      <c r="F30" s="154"/>
      <c r="G30" s="154" t="s">
        <v>3</v>
      </c>
      <c r="H30" s="154"/>
      <c r="I30" s="154"/>
      <c r="J30" s="99"/>
      <c r="K30" s="99"/>
    </row>
    <row r="31" spans="1:11" ht="30.75" customHeight="1" x14ac:dyDescent="0.25">
      <c r="A31" s="102"/>
      <c r="B31" s="102"/>
      <c r="C31" s="102"/>
      <c r="D31" s="51" t="s">
        <v>5</v>
      </c>
      <c r="E31" s="51" t="s">
        <v>6</v>
      </c>
      <c r="F31" s="51" t="s">
        <v>7</v>
      </c>
      <c r="G31" s="51" t="s">
        <v>5</v>
      </c>
      <c r="H31" s="51" t="s">
        <v>6</v>
      </c>
      <c r="I31" s="51" t="s">
        <v>7</v>
      </c>
      <c r="J31" s="99"/>
      <c r="K31" s="99"/>
    </row>
    <row r="32" spans="1:11" ht="27.75" customHeight="1" x14ac:dyDescent="0.25">
      <c r="A32" s="105" t="s">
        <v>62</v>
      </c>
      <c r="B32" s="105"/>
      <c r="C32" s="105"/>
      <c r="D32" s="12">
        <v>31.1</v>
      </c>
      <c r="E32" s="12">
        <v>31.1</v>
      </c>
      <c r="F32" s="12">
        <f>E32/D32*100</f>
        <v>100</v>
      </c>
      <c r="G32" s="12">
        <v>32.700000000000003</v>
      </c>
      <c r="H32" s="12">
        <v>38.6</v>
      </c>
      <c r="I32" s="13">
        <f>H32/G32*100</f>
        <v>118.04281345565748</v>
      </c>
      <c r="J32" s="99"/>
      <c r="K32" s="99"/>
    </row>
    <row r="33" spans="1:11" ht="23.25" customHeight="1" x14ac:dyDescent="0.25">
      <c r="A33" s="97" t="s">
        <v>10</v>
      </c>
      <c r="B33" s="97"/>
      <c r="C33" s="97"/>
      <c r="D33" s="97"/>
      <c r="E33" s="97"/>
      <c r="F33" s="97"/>
      <c r="G33" s="97"/>
      <c r="H33" s="97"/>
      <c r="I33" s="97"/>
      <c r="J33" s="97"/>
      <c r="K33" s="97"/>
    </row>
    <row r="34" spans="1:11" ht="23.25" customHeight="1" x14ac:dyDescent="0.25">
      <c r="A34" s="80" t="s">
        <v>11</v>
      </c>
      <c r="B34" s="80" t="s">
        <v>12</v>
      </c>
      <c r="C34" s="80" t="s">
        <v>13</v>
      </c>
      <c r="D34" s="80" t="s">
        <v>63</v>
      </c>
      <c r="E34" s="80"/>
      <c r="F34" s="80"/>
      <c r="G34" s="80" t="s">
        <v>3</v>
      </c>
      <c r="H34" s="80"/>
      <c r="I34" s="80"/>
      <c r="J34" s="80" t="s">
        <v>16</v>
      </c>
      <c r="K34" s="80" t="s">
        <v>17</v>
      </c>
    </row>
    <row r="35" spans="1:11" ht="28.5" customHeight="1" x14ac:dyDescent="0.25">
      <c r="A35" s="80"/>
      <c r="B35" s="80"/>
      <c r="C35" s="80"/>
      <c r="D35" s="80"/>
      <c r="E35" s="80"/>
      <c r="F35" s="80"/>
      <c r="G35" s="51" t="s">
        <v>5</v>
      </c>
      <c r="H35" s="51" t="s">
        <v>6</v>
      </c>
      <c r="I35" s="51" t="s">
        <v>7</v>
      </c>
      <c r="J35" s="80"/>
      <c r="K35" s="80"/>
    </row>
    <row r="36" spans="1:11" ht="87" customHeight="1" x14ac:dyDescent="0.25">
      <c r="A36" s="85" t="s">
        <v>64</v>
      </c>
      <c r="B36" s="150" t="s">
        <v>65</v>
      </c>
      <c r="C36" s="150" t="s">
        <v>66</v>
      </c>
      <c r="D36" s="81">
        <v>8611.2999999999993</v>
      </c>
      <c r="E36" s="81"/>
      <c r="F36" s="81"/>
      <c r="G36" s="56">
        <v>9624</v>
      </c>
      <c r="H36" s="56">
        <v>8280</v>
      </c>
      <c r="I36" s="56">
        <f>H36/G36*100</f>
        <v>86.034912718204495</v>
      </c>
      <c r="J36" s="74" t="s">
        <v>67</v>
      </c>
      <c r="K36" s="93" t="s">
        <v>68</v>
      </c>
    </row>
    <row r="37" spans="1:11" ht="108.75" customHeight="1" x14ac:dyDescent="0.25">
      <c r="A37" s="85"/>
      <c r="B37" s="150"/>
      <c r="C37" s="150"/>
      <c r="D37" s="81">
        <v>950</v>
      </c>
      <c r="E37" s="81"/>
      <c r="F37" s="81"/>
      <c r="G37" s="56">
        <v>470</v>
      </c>
      <c r="H37" s="56">
        <v>470</v>
      </c>
      <c r="I37" s="56">
        <f>H37/G37*100</f>
        <v>100</v>
      </c>
      <c r="J37" s="74" t="s">
        <v>69</v>
      </c>
      <c r="K37" s="93"/>
    </row>
    <row r="38" spans="1:11" ht="106.5" customHeight="1" x14ac:dyDescent="0.25">
      <c r="A38" s="55" t="s">
        <v>70</v>
      </c>
      <c r="B38" s="49" t="s">
        <v>71</v>
      </c>
      <c r="C38" s="49" t="s">
        <v>20</v>
      </c>
      <c r="D38" s="86" t="s">
        <v>35</v>
      </c>
      <c r="E38" s="86"/>
      <c r="F38" s="86"/>
      <c r="G38" s="57"/>
      <c r="H38" s="57"/>
      <c r="I38" s="57"/>
      <c r="J38" s="74" t="s">
        <v>72</v>
      </c>
      <c r="K38" s="54" t="s">
        <v>73</v>
      </c>
    </row>
    <row r="39" spans="1:11" ht="92.25" customHeight="1" x14ac:dyDescent="0.25">
      <c r="A39" s="55" t="s">
        <v>74</v>
      </c>
      <c r="B39" s="49" t="s">
        <v>75</v>
      </c>
      <c r="C39" s="57" t="s">
        <v>20</v>
      </c>
      <c r="D39" s="86" t="s">
        <v>35</v>
      </c>
      <c r="E39" s="86"/>
      <c r="F39" s="86"/>
      <c r="G39" s="86" t="s">
        <v>35</v>
      </c>
      <c r="H39" s="86"/>
      <c r="I39" s="86"/>
      <c r="J39" s="74" t="s">
        <v>22</v>
      </c>
      <c r="K39" s="54" t="s">
        <v>76</v>
      </c>
    </row>
    <row r="40" spans="1:11" ht="147.75" customHeight="1" x14ac:dyDescent="0.25">
      <c r="A40" s="55" t="s">
        <v>77</v>
      </c>
      <c r="B40" s="49" t="s">
        <v>78</v>
      </c>
      <c r="C40" s="49" t="s">
        <v>66</v>
      </c>
      <c r="D40" s="86" t="s">
        <v>35</v>
      </c>
      <c r="E40" s="86"/>
      <c r="F40" s="86"/>
      <c r="G40" s="86" t="s">
        <v>35</v>
      </c>
      <c r="H40" s="86"/>
      <c r="I40" s="86"/>
      <c r="J40" s="74" t="s">
        <v>22</v>
      </c>
      <c r="K40" s="54" t="s">
        <v>79</v>
      </c>
    </row>
    <row r="41" spans="1:11" ht="25.5" customHeight="1" x14ac:dyDescent="0.25">
      <c r="A41" s="107" t="s">
        <v>80</v>
      </c>
      <c r="B41" s="107"/>
      <c r="C41" s="9" t="s">
        <v>52</v>
      </c>
      <c r="D41" s="108">
        <f t="shared" ref="D41:G41" si="4">SUM(D42:D43)</f>
        <v>9561.2999999999993</v>
      </c>
      <c r="E41" s="108"/>
      <c r="F41" s="108"/>
      <c r="G41" s="52">
        <f t="shared" si="4"/>
        <v>10094</v>
      </c>
      <c r="H41" s="52">
        <f t="shared" ref="H41" si="5">SUM(H42:H43)</f>
        <v>8750</v>
      </c>
      <c r="I41" s="52">
        <f>H41/G41*100</f>
        <v>86.685159500693473</v>
      </c>
      <c r="J41" s="10"/>
      <c r="K41" s="53"/>
    </row>
    <row r="42" spans="1:11" ht="25.5" customHeight="1" x14ac:dyDescent="0.25">
      <c r="A42" s="107"/>
      <c r="B42" s="107"/>
      <c r="C42" s="150"/>
      <c r="D42" s="108">
        <f>D36</f>
        <v>8611.2999999999993</v>
      </c>
      <c r="E42" s="108"/>
      <c r="F42" s="108"/>
      <c r="G42" s="52">
        <f>G36+G38</f>
        <v>9624</v>
      </c>
      <c r="H42" s="52">
        <f t="shared" ref="H42" si="6">H36+H38</f>
        <v>8280</v>
      </c>
      <c r="I42" s="52">
        <f t="shared" ref="I42:I43" si="7">H42/G42*100</f>
        <v>86.034912718204495</v>
      </c>
      <c r="J42" s="10" t="s">
        <v>72</v>
      </c>
      <c r="K42" s="53"/>
    </row>
    <row r="43" spans="1:11" ht="29.25" customHeight="1" x14ac:dyDescent="0.25">
      <c r="A43" s="107"/>
      <c r="B43" s="107"/>
      <c r="C43" s="150"/>
      <c r="D43" s="108">
        <f>D37</f>
        <v>950</v>
      </c>
      <c r="E43" s="108"/>
      <c r="F43" s="108"/>
      <c r="G43" s="52">
        <f t="shared" ref="G43:H43" si="8">G37</f>
        <v>470</v>
      </c>
      <c r="H43" s="52">
        <f t="shared" si="8"/>
        <v>470</v>
      </c>
      <c r="I43" s="52">
        <f t="shared" si="7"/>
        <v>100</v>
      </c>
      <c r="J43" s="10" t="s">
        <v>69</v>
      </c>
      <c r="K43" s="53"/>
    </row>
    <row r="44" spans="1:11" ht="23.25" customHeight="1" x14ac:dyDescent="0.25">
      <c r="A44" s="137" t="s">
        <v>81</v>
      </c>
      <c r="B44" s="138"/>
      <c r="C44" s="138"/>
      <c r="D44" s="138"/>
      <c r="E44" s="138"/>
      <c r="F44" s="138"/>
      <c r="G44" s="138"/>
      <c r="H44" s="138"/>
      <c r="I44" s="138"/>
      <c r="J44" s="138"/>
      <c r="K44" s="138"/>
    </row>
    <row r="45" spans="1:11" ht="24" customHeight="1" x14ac:dyDescent="0.25">
      <c r="A45" s="97" t="s">
        <v>10</v>
      </c>
      <c r="B45" s="97"/>
      <c r="C45" s="97"/>
      <c r="D45" s="97"/>
      <c r="E45" s="97"/>
      <c r="F45" s="97"/>
      <c r="G45" s="97"/>
      <c r="H45" s="97"/>
      <c r="I45" s="97"/>
      <c r="J45" s="97"/>
      <c r="K45" s="97"/>
    </row>
    <row r="46" spans="1:11" ht="23.25" customHeight="1" x14ac:dyDescent="0.25">
      <c r="A46" s="80" t="s">
        <v>11</v>
      </c>
      <c r="B46" s="80" t="s">
        <v>12</v>
      </c>
      <c r="C46" s="80" t="s">
        <v>13</v>
      </c>
      <c r="D46" s="80" t="s">
        <v>63</v>
      </c>
      <c r="E46" s="80"/>
      <c r="F46" s="80"/>
      <c r="G46" s="80" t="s">
        <v>3</v>
      </c>
      <c r="H46" s="80"/>
      <c r="I46" s="80"/>
      <c r="J46" s="80" t="s">
        <v>16</v>
      </c>
      <c r="K46" s="80" t="s">
        <v>17</v>
      </c>
    </row>
    <row r="47" spans="1:11" ht="31.5" customHeight="1" x14ac:dyDescent="0.25">
      <c r="A47" s="80"/>
      <c r="B47" s="80"/>
      <c r="C47" s="80"/>
      <c r="D47" s="80"/>
      <c r="E47" s="80"/>
      <c r="F47" s="80"/>
      <c r="G47" s="51" t="s">
        <v>5</v>
      </c>
      <c r="H47" s="51" t="s">
        <v>6</v>
      </c>
      <c r="I47" s="51" t="s">
        <v>7</v>
      </c>
      <c r="J47" s="80"/>
      <c r="K47" s="80"/>
    </row>
    <row r="48" spans="1:11" ht="65.25" customHeight="1" x14ac:dyDescent="0.25">
      <c r="A48" s="55" t="s">
        <v>82</v>
      </c>
      <c r="B48" s="49" t="s">
        <v>83</v>
      </c>
      <c r="C48" s="57" t="s">
        <v>43</v>
      </c>
      <c r="D48" s="86" t="s">
        <v>35</v>
      </c>
      <c r="E48" s="86"/>
      <c r="F48" s="86"/>
      <c r="G48" s="86" t="s">
        <v>35</v>
      </c>
      <c r="H48" s="86"/>
      <c r="I48" s="86"/>
      <c r="J48" s="74" t="s">
        <v>22</v>
      </c>
      <c r="K48" s="54" t="s">
        <v>84</v>
      </c>
    </row>
    <row r="49" spans="1:11" ht="93" customHeight="1" x14ac:dyDescent="0.25">
      <c r="A49" s="55" t="s">
        <v>85</v>
      </c>
      <c r="B49" s="49" t="s">
        <v>86</v>
      </c>
      <c r="C49" s="57" t="s">
        <v>20</v>
      </c>
      <c r="D49" s="86" t="s">
        <v>35</v>
      </c>
      <c r="E49" s="86"/>
      <c r="F49" s="86"/>
      <c r="G49" s="86" t="s">
        <v>35</v>
      </c>
      <c r="H49" s="86"/>
      <c r="I49" s="86"/>
      <c r="J49" s="74" t="s">
        <v>22</v>
      </c>
      <c r="K49" s="54" t="s">
        <v>87</v>
      </c>
    </row>
    <row r="50" spans="1:11" ht="18" customHeight="1" x14ac:dyDescent="0.25">
      <c r="A50" s="152" t="s">
        <v>88</v>
      </c>
      <c r="B50" s="153"/>
      <c r="C50" s="153"/>
      <c r="D50" s="153"/>
      <c r="E50" s="153"/>
      <c r="F50" s="153"/>
      <c r="G50" s="153"/>
      <c r="H50" s="153"/>
      <c r="I50" s="153"/>
      <c r="J50" s="153"/>
      <c r="K50" s="153"/>
    </row>
    <row r="51" spans="1:11" ht="15" customHeight="1" x14ac:dyDescent="0.25">
      <c r="A51" s="102" t="s">
        <v>89</v>
      </c>
      <c r="B51" s="102"/>
      <c r="C51" s="102"/>
      <c r="D51" s="103" t="s">
        <v>2</v>
      </c>
      <c r="E51" s="103"/>
      <c r="F51" s="103"/>
      <c r="G51" s="103" t="s">
        <v>3</v>
      </c>
      <c r="H51" s="103"/>
      <c r="I51" s="103"/>
      <c r="J51" s="104" t="s">
        <v>4</v>
      </c>
      <c r="K51" s="104"/>
    </row>
    <row r="52" spans="1:11" ht="28.5" x14ac:dyDescent="0.25">
      <c r="A52" s="102"/>
      <c r="B52" s="102"/>
      <c r="C52" s="102"/>
      <c r="D52" s="51" t="s">
        <v>5</v>
      </c>
      <c r="E52" s="51" t="s">
        <v>6</v>
      </c>
      <c r="F52" s="51" t="s">
        <v>7</v>
      </c>
      <c r="G52" s="51" t="s">
        <v>5</v>
      </c>
      <c r="H52" s="51" t="s">
        <v>6</v>
      </c>
      <c r="I52" s="51" t="s">
        <v>7</v>
      </c>
      <c r="J52" s="104"/>
      <c r="K52" s="104"/>
    </row>
    <row r="53" spans="1:11" ht="32.25" customHeight="1" x14ac:dyDescent="0.25">
      <c r="A53" s="105" t="s">
        <v>90</v>
      </c>
      <c r="B53" s="105"/>
      <c r="C53" s="105"/>
      <c r="D53" s="59">
        <v>24</v>
      </c>
      <c r="E53" s="59">
        <v>24.5</v>
      </c>
      <c r="F53" s="14">
        <f>E53/D53*100</f>
        <v>102.08333333333333</v>
      </c>
      <c r="G53" s="59">
        <v>25</v>
      </c>
      <c r="H53" s="59">
        <v>25.9</v>
      </c>
      <c r="I53" s="59">
        <f>H53/G53*100</f>
        <v>103.60000000000001</v>
      </c>
      <c r="J53" s="151" t="s">
        <v>91</v>
      </c>
      <c r="K53" s="151"/>
    </row>
    <row r="54" spans="1:11" ht="24" customHeight="1" x14ac:dyDescent="0.25">
      <c r="A54" s="97" t="s">
        <v>10</v>
      </c>
      <c r="B54" s="97"/>
      <c r="C54" s="97"/>
      <c r="D54" s="97"/>
      <c r="E54" s="97"/>
      <c r="F54" s="97"/>
      <c r="G54" s="97"/>
      <c r="H54" s="97"/>
      <c r="I54" s="97"/>
      <c r="J54" s="97"/>
      <c r="K54" s="97"/>
    </row>
    <row r="55" spans="1:11" ht="23.25" customHeight="1" x14ac:dyDescent="0.25">
      <c r="A55" s="80" t="s">
        <v>11</v>
      </c>
      <c r="B55" s="80" t="s">
        <v>12</v>
      </c>
      <c r="C55" s="80" t="s">
        <v>13</v>
      </c>
      <c r="D55" s="80" t="s">
        <v>63</v>
      </c>
      <c r="E55" s="80"/>
      <c r="F55" s="80"/>
      <c r="G55" s="80" t="s">
        <v>3</v>
      </c>
      <c r="H55" s="80"/>
      <c r="I55" s="80"/>
      <c r="J55" s="80" t="s">
        <v>16</v>
      </c>
      <c r="K55" s="80" t="s">
        <v>17</v>
      </c>
    </row>
    <row r="56" spans="1:11" ht="31.5" customHeight="1" x14ac:dyDescent="0.25">
      <c r="A56" s="80"/>
      <c r="B56" s="80"/>
      <c r="C56" s="80"/>
      <c r="D56" s="80"/>
      <c r="E56" s="80"/>
      <c r="F56" s="80"/>
      <c r="G56" s="51" t="s">
        <v>5</v>
      </c>
      <c r="H56" s="51" t="s">
        <v>6</v>
      </c>
      <c r="I56" s="51" t="s">
        <v>7</v>
      </c>
      <c r="J56" s="80"/>
      <c r="K56" s="80"/>
    </row>
    <row r="57" spans="1:11" ht="91.5" customHeight="1" x14ac:dyDescent="0.25">
      <c r="A57" s="85" t="s">
        <v>92</v>
      </c>
      <c r="B57" s="150" t="s">
        <v>93</v>
      </c>
      <c r="C57" s="86" t="s">
        <v>66</v>
      </c>
      <c r="D57" s="148">
        <v>200</v>
      </c>
      <c r="E57" s="148"/>
      <c r="F57" s="148"/>
      <c r="G57" s="58">
        <v>300</v>
      </c>
      <c r="H57" s="58">
        <v>300</v>
      </c>
      <c r="I57" s="58">
        <f t="shared" ref="I57:I68" si="9">H57/G57*100</f>
        <v>100</v>
      </c>
      <c r="J57" s="74" t="s">
        <v>72</v>
      </c>
      <c r="K57" s="93" t="s">
        <v>94</v>
      </c>
    </row>
    <row r="58" spans="1:11" ht="48.75" customHeight="1" x14ac:dyDescent="0.25">
      <c r="A58" s="85"/>
      <c r="B58" s="150"/>
      <c r="C58" s="86"/>
      <c r="D58" s="81">
        <v>395</v>
      </c>
      <c r="E58" s="81"/>
      <c r="F58" s="81"/>
      <c r="G58" s="56">
        <v>460</v>
      </c>
      <c r="H58" s="56">
        <v>460</v>
      </c>
      <c r="I58" s="58">
        <f t="shared" si="9"/>
        <v>100</v>
      </c>
      <c r="J58" s="74" t="s">
        <v>69</v>
      </c>
      <c r="K58" s="93"/>
    </row>
    <row r="59" spans="1:11" ht="22.5" customHeight="1" x14ac:dyDescent="0.25">
      <c r="A59" s="85" t="s">
        <v>95</v>
      </c>
      <c r="B59" s="86" t="s">
        <v>96</v>
      </c>
      <c r="C59" s="86" t="s">
        <v>66</v>
      </c>
      <c r="D59" s="81">
        <v>200</v>
      </c>
      <c r="E59" s="81"/>
      <c r="F59" s="81"/>
      <c r="G59" s="56">
        <v>300</v>
      </c>
      <c r="H59" s="56">
        <v>300</v>
      </c>
      <c r="I59" s="58">
        <f t="shared" si="9"/>
        <v>100</v>
      </c>
      <c r="J59" s="74" t="s">
        <v>72</v>
      </c>
      <c r="K59" s="93" t="s">
        <v>97</v>
      </c>
    </row>
    <row r="60" spans="1:11" ht="30.75" customHeight="1" x14ac:dyDescent="0.25">
      <c r="A60" s="85"/>
      <c r="B60" s="86"/>
      <c r="C60" s="86"/>
      <c r="D60" s="81">
        <v>400</v>
      </c>
      <c r="E60" s="81"/>
      <c r="F60" s="81"/>
      <c r="G60" s="56">
        <v>300</v>
      </c>
      <c r="H60" s="56">
        <v>300</v>
      </c>
      <c r="I60" s="58">
        <f t="shared" si="9"/>
        <v>100</v>
      </c>
      <c r="J60" s="74" t="s">
        <v>98</v>
      </c>
      <c r="K60" s="93"/>
    </row>
    <row r="61" spans="1:11" ht="205.5" customHeight="1" x14ac:dyDescent="0.25">
      <c r="A61" s="55" t="s">
        <v>99</v>
      </c>
      <c r="B61" s="57" t="s">
        <v>100</v>
      </c>
      <c r="C61" s="57" t="s">
        <v>66</v>
      </c>
      <c r="D61" s="81">
        <v>59.58</v>
      </c>
      <c r="E61" s="81"/>
      <c r="F61" s="81"/>
      <c r="G61" s="56">
        <v>60</v>
      </c>
      <c r="H61" s="56">
        <v>59.9</v>
      </c>
      <c r="I61" s="58">
        <f t="shared" si="9"/>
        <v>99.833333333333329</v>
      </c>
      <c r="J61" s="74" t="s">
        <v>69</v>
      </c>
      <c r="K61" s="54" t="s">
        <v>101</v>
      </c>
    </row>
    <row r="62" spans="1:11" ht="23.25" customHeight="1" x14ac:dyDescent="0.25">
      <c r="A62" s="80" t="s">
        <v>11</v>
      </c>
      <c r="B62" s="80" t="s">
        <v>12</v>
      </c>
      <c r="C62" s="80" t="s">
        <v>13</v>
      </c>
      <c r="D62" s="80" t="s">
        <v>63</v>
      </c>
      <c r="E62" s="80"/>
      <c r="F62" s="80"/>
      <c r="G62" s="80" t="s">
        <v>3</v>
      </c>
      <c r="H62" s="80"/>
      <c r="I62" s="80"/>
      <c r="J62" s="80" t="s">
        <v>16</v>
      </c>
      <c r="K62" s="80" t="s">
        <v>17</v>
      </c>
    </row>
    <row r="63" spans="1:11" ht="31.5" customHeight="1" x14ac:dyDescent="0.25">
      <c r="A63" s="80"/>
      <c r="B63" s="80"/>
      <c r="C63" s="80"/>
      <c r="D63" s="80"/>
      <c r="E63" s="80"/>
      <c r="F63" s="80"/>
      <c r="G63" s="51" t="s">
        <v>5</v>
      </c>
      <c r="H63" s="51" t="s">
        <v>6</v>
      </c>
      <c r="I63" s="51" t="s">
        <v>7</v>
      </c>
      <c r="J63" s="80"/>
      <c r="K63" s="80"/>
    </row>
    <row r="64" spans="1:11" ht="44.25" customHeight="1" x14ac:dyDescent="0.25">
      <c r="A64" s="85" t="s">
        <v>102</v>
      </c>
      <c r="B64" s="86" t="s">
        <v>103</v>
      </c>
      <c r="C64" s="86" t="s">
        <v>66</v>
      </c>
      <c r="D64" s="81">
        <v>103.29</v>
      </c>
      <c r="E64" s="81"/>
      <c r="F64" s="81"/>
      <c r="G64" s="56">
        <v>135.30000000000001</v>
      </c>
      <c r="H64" s="56">
        <v>95.8</v>
      </c>
      <c r="I64" s="56">
        <f t="shared" si="9"/>
        <v>70.805617147080554</v>
      </c>
      <c r="J64" s="74" t="s">
        <v>72</v>
      </c>
      <c r="K64" s="93" t="s">
        <v>104</v>
      </c>
    </row>
    <row r="65" spans="1:11" ht="42" customHeight="1" x14ac:dyDescent="0.25">
      <c r="A65" s="85"/>
      <c r="B65" s="86"/>
      <c r="C65" s="86"/>
      <c r="D65" s="81">
        <v>200</v>
      </c>
      <c r="E65" s="81"/>
      <c r="F65" s="81"/>
      <c r="G65" s="56">
        <v>5.05</v>
      </c>
      <c r="H65" s="56">
        <v>5.05</v>
      </c>
      <c r="I65" s="56">
        <f t="shared" si="9"/>
        <v>100</v>
      </c>
      <c r="J65" s="74" t="s">
        <v>105</v>
      </c>
      <c r="K65" s="93"/>
    </row>
    <row r="66" spans="1:11" ht="26.25" customHeight="1" x14ac:dyDescent="0.25">
      <c r="A66" s="107" t="s">
        <v>106</v>
      </c>
      <c r="B66" s="107"/>
      <c r="C66" s="48" t="s">
        <v>52</v>
      </c>
      <c r="D66" s="108">
        <f>SUM(D67:D68)</f>
        <v>1557.87</v>
      </c>
      <c r="E66" s="108"/>
      <c r="F66" s="108"/>
      <c r="G66" s="52">
        <f>SUM(G67:G68)</f>
        <v>1560.35</v>
      </c>
      <c r="H66" s="52">
        <f>SUM(H67:H68)</f>
        <v>1520.75</v>
      </c>
      <c r="I66" s="52">
        <f t="shared" si="9"/>
        <v>97.462107860415941</v>
      </c>
      <c r="J66" s="10"/>
      <c r="K66" s="10"/>
    </row>
    <row r="67" spans="1:11" ht="21" customHeight="1" x14ac:dyDescent="0.25">
      <c r="A67" s="107"/>
      <c r="B67" s="107"/>
      <c r="C67" s="104"/>
      <c r="D67" s="108">
        <f>D57+D59+D64</f>
        <v>503.29</v>
      </c>
      <c r="E67" s="108"/>
      <c r="F67" s="108"/>
      <c r="G67" s="52">
        <f>G57+G59+G64</f>
        <v>735.3</v>
      </c>
      <c r="H67" s="52">
        <f>H57+H59+H64</f>
        <v>695.8</v>
      </c>
      <c r="I67" s="52">
        <f t="shared" si="9"/>
        <v>94.628042975656186</v>
      </c>
      <c r="J67" s="10" t="s">
        <v>72</v>
      </c>
      <c r="K67" s="10"/>
    </row>
    <row r="68" spans="1:11" ht="33" customHeight="1" x14ac:dyDescent="0.25">
      <c r="A68" s="107"/>
      <c r="B68" s="107"/>
      <c r="C68" s="104"/>
      <c r="D68" s="108">
        <f>D58+D60+D61+D65</f>
        <v>1054.58</v>
      </c>
      <c r="E68" s="108"/>
      <c r="F68" s="108"/>
      <c r="G68" s="52">
        <f t="shared" ref="G68:H68" si="10">G58+G60+G61+G65</f>
        <v>825.05</v>
      </c>
      <c r="H68" s="52">
        <f t="shared" si="10"/>
        <v>824.94999999999993</v>
      </c>
      <c r="I68" s="52">
        <f t="shared" si="9"/>
        <v>99.987879522453184</v>
      </c>
      <c r="J68" s="10" t="s">
        <v>69</v>
      </c>
      <c r="K68" s="10"/>
    </row>
    <row r="69" spans="1:11" x14ac:dyDescent="0.25">
      <c r="A69" s="149" t="s">
        <v>107</v>
      </c>
      <c r="B69" s="147"/>
      <c r="C69" s="147"/>
      <c r="D69" s="147"/>
      <c r="E69" s="147"/>
      <c r="F69" s="147"/>
      <c r="G69" s="147"/>
      <c r="H69" s="147"/>
      <c r="I69" s="147"/>
      <c r="J69" s="147"/>
      <c r="K69" s="147"/>
    </row>
    <row r="70" spans="1:11" ht="22.5" customHeight="1" x14ac:dyDescent="0.25">
      <c r="A70" s="85" t="s">
        <v>108</v>
      </c>
      <c r="B70" s="86" t="s">
        <v>109</v>
      </c>
      <c r="C70" s="86" t="s">
        <v>66</v>
      </c>
      <c r="D70" s="86">
        <v>67.3</v>
      </c>
      <c r="E70" s="86"/>
      <c r="F70" s="86"/>
      <c r="G70" s="57"/>
      <c r="H70" s="57"/>
      <c r="I70" s="57"/>
      <c r="J70" s="74" t="s">
        <v>110</v>
      </c>
      <c r="K70" s="93" t="s">
        <v>111</v>
      </c>
    </row>
    <row r="71" spans="1:11" ht="27.75" customHeight="1" x14ac:dyDescent="0.25">
      <c r="A71" s="85"/>
      <c r="B71" s="86"/>
      <c r="C71" s="86"/>
      <c r="D71" s="86">
        <v>132.69999999999999</v>
      </c>
      <c r="E71" s="86"/>
      <c r="F71" s="86"/>
      <c r="G71" s="57">
        <v>200</v>
      </c>
      <c r="H71" s="57">
        <v>200</v>
      </c>
      <c r="I71" s="56">
        <f>H71/G71*100</f>
        <v>100</v>
      </c>
      <c r="J71" s="74" t="s">
        <v>72</v>
      </c>
      <c r="K71" s="93"/>
    </row>
    <row r="72" spans="1:11" ht="30" customHeight="1" x14ac:dyDescent="0.25">
      <c r="A72" s="85"/>
      <c r="B72" s="86"/>
      <c r="C72" s="86"/>
      <c r="D72" s="148">
        <v>100</v>
      </c>
      <c r="E72" s="148"/>
      <c r="F72" s="148"/>
      <c r="G72" s="57">
        <v>100</v>
      </c>
      <c r="H72" s="57">
        <v>100</v>
      </c>
      <c r="I72" s="56">
        <f>H72/G72*100</f>
        <v>100</v>
      </c>
      <c r="J72" s="74" t="s">
        <v>69</v>
      </c>
      <c r="K72" s="93"/>
    </row>
    <row r="73" spans="1:11" ht="87" customHeight="1" x14ac:dyDescent="0.25">
      <c r="A73" s="55" t="s">
        <v>112</v>
      </c>
      <c r="B73" s="57" t="s">
        <v>113</v>
      </c>
      <c r="C73" s="57" t="s">
        <v>66</v>
      </c>
      <c r="D73" s="89" t="s">
        <v>35</v>
      </c>
      <c r="E73" s="89"/>
      <c r="F73" s="89"/>
      <c r="G73" s="89" t="s">
        <v>35</v>
      </c>
      <c r="H73" s="89"/>
      <c r="I73" s="89"/>
      <c r="J73" s="74" t="s">
        <v>22</v>
      </c>
      <c r="K73" s="54" t="s">
        <v>114</v>
      </c>
    </row>
    <row r="74" spans="1:11" ht="84.75" customHeight="1" x14ac:dyDescent="0.25">
      <c r="A74" s="55" t="s">
        <v>115</v>
      </c>
      <c r="B74" s="57" t="s">
        <v>116</v>
      </c>
      <c r="C74" s="57" t="s">
        <v>66</v>
      </c>
      <c r="D74" s="110" t="s">
        <v>35</v>
      </c>
      <c r="E74" s="110"/>
      <c r="F74" s="110"/>
      <c r="G74" s="110" t="s">
        <v>35</v>
      </c>
      <c r="H74" s="110"/>
      <c r="I74" s="110"/>
      <c r="J74" s="74" t="s">
        <v>22</v>
      </c>
      <c r="K74" s="54" t="s">
        <v>117</v>
      </c>
    </row>
    <row r="75" spans="1:11" ht="29.25" customHeight="1" x14ac:dyDescent="0.25">
      <c r="A75" s="107" t="s">
        <v>118</v>
      </c>
      <c r="B75" s="107"/>
      <c r="C75" s="48" t="s">
        <v>52</v>
      </c>
      <c r="D75" s="108">
        <f>SUM(D76:D78)</f>
        <v>300</v>
      </c>
      <c r="E75" s="108"/>
      <c r="F75" s="108"/>
      <c r="G75" s="52">
        <f t="shared" ref="G75:H75" si="11">SUM(G76:G78)</f>
        <v>300</v>
      </c>
      <c r="H75" s="52">
        <f t="shared" si="11"/>
        <v>300</v>
      </c>
      <c r="I75" s="52">
        <f>H75/G75*100</f>
        <v>100</v>
      </c>
      <c r="J75" s="10"/>
      <c r="K75" s="15"/>
    </row>
    <row r="76" spans="1:11" ht="29.25" customHeight="1" x14ac:dyDescent="0.25">
      <c r="A76" s="107"/>
      <c r="B76" s="107"/>
      <c r="C76" s="104"/>
      <c r="D76" s="108">
        <f>D70</f>
        <v>67.3</v>
      </c>
      <c r="E76" s="108"/>
      <c r="F76" s="108"/>
      <c r="G76" s="52">
        <f t="shared" ref="G76:H78" si="12">G70</f>
        <v>0</v>
      </c>
      <c r="H76" s="52">
        <f t="shared" si="12"/>
        <v>0</v>
      </c>
      <c r="I76" s="52"/>
      <c r="J76" s="10" t="s">
        <v>110</v>
      </c>
      <c r="K76" s="15"/>
    </row>
    <row r="77" spans="1:11" ht="29.25" customHeight="1" x14ac:dyDescent="0.25">
      <c r="A77" s="107"/>
      <c r="B77" s="107"/>
      <c r="C77" s="104"/>
      <c r="D77" s="108">
        <f>D71</f>
        <v>132.69999999999999</v>
      </c>
      <c r="E77" s="108"/>
      <c r="F77" s="108"/>
      <c r="G77" s="52">
        <f t="shared" si="12"/>
        <v>200</v>
      </c>
      <c r="H77" s="52">
        <f t="shared" si="12"/>
        <v>200</v>
      </c>
      <c r="I77" s="52">
        <f t="shared" ref="I77:I78" si="13">H77/G77*100</f>
        <v>100</v>
      </c>
      <c r="J77" s="10" t="s">
        <v>72</v>
      </c>
      <c r="K77" s="15"/>
    </row>
    <row r="78" spans="1:11" ht="29.25" customHeight="1" x14ac:dyDescent="0.25">
      <c r="A78" s="107"/>
      <c r="B78" s="107"/>
      <c r="C78" s="104"/>
      <c r="D78" s="108">
        <f>D72</f>
        <v>100</v>
      </c>
      <c r="E78" s="108"/>
      <c r="F78" s="108"/>
      <c r="G78" s="52">
        <f t="shared" si="12"/>
        <v>100</v>
      </c>
      <c r="H78" s="52">
        <f t="shared" si="12"/>
        <v>100</v>
      </c>
      <c r="I78" s="52">
        <f t="shared" si="13"/>
        <v>100</v>
      </c>
      <c r="J78" s="10" t="s">
        <v>69</v>
      </c>
      <c r="K78" s="15"/>
    </row>
    <row r="79" spans="1:11" x14ac:dyDescent="0.25">
      <c r="A79" s="147" t="s">
        <v>119</v>
      </c>
      <c r="B79" s="147"/>
      <c r="C79" s="147"/>
      <c r="D79" s="147"/>
      <c r="E79" s="147"/>
      <c r="F79" s="147"/>
      <c r="G79" s="147"/>
      <c r="H79" s="147"/>
      <c r="I79" s="147"/>
      <c r="J79" s="147"/>
      <c r="K79" s="147"/>
    </row>
    <row r="80" spans="1:11" ht="24" customHeight="1" x14ac:dyDescent="0.25">
      <c r="A80" s="97" t="s">
        <v>10</v>
      </c>
      <c r="B80" s="97"/>
      <c r="C80" s="97"/>
      <c r="D80" s="97"/>
      <c r="E80" s="97"/>
      <c r="F80" s="97"/>
      <c r="G80" s="97"/>
      <c r="H80" s="97"/>
      <c r="I80" s="97"/>
      <c r="J80" s="97"/>
      <c r="K80" s="97"/>
    </row>
    <row r="81" spans="1:11" ht="23.25" customHeight="1" x14ac:dyDescent="0.25">
      <c r="A81" s="80" t="s">
        <v>11</v>
      </c>
      <c r="B81" s="80" t="s">
        <v>12</v>
      </c>
      <c r="C81" s="80" t="s">
        <v>13</v>
      </c>
      <c r="D81" s="80" t="s">
        <v>63</v>
      </c>
      <c r="E81" s="80"/>
      <c r="F81" s="80"/>
      <c r="G81" s="80" t="s">
        <v>3</v>
      </c>
      <c r="H81" s="80"/>
      <c r="I81" s="80"/>
      <c r="J81" s="80" t="s">
        <v>16</v>
      </c>
      <c r="K81" s="80" t="s">
        <v>17</v>
      </c>
    </row>
    <row r="82" spans="1:11" ht="31.5" customHeight="1" x14ac:dyDescent="0.25">
      <c r="A82" s="80"/>
      <c r="B82" s="80"/>
      <c r="C82" s="80"/>
      <c r="D82" s="80"/>
      <c r="E82" s="80"/>
      <c r="F82" s="80"/>
      <c r="G82" s="51" t="s">
        <v>5</v>
      </c>
      <c r="H82" s="51" t="s">
        <v>6</v>
      </c>
      <c r="I82" s="51" t="s">
        <v>7</v>
      </c>
      <c r="J82" s="80"/>
      <c r="K82" s="80"/>
    </row>
    <row r="83" spans="1:11" ht="106.5" customHeight="1" x14ac:dyDescent="0.25">
      <c r="A83" s="55" t="s">
        <v>120</v>
      </c>
      <c r="B83" s="57" t="s">
        <v>121</v>
      </c>
      <c r="C83" s="57" t="s">
        <v>66</v>
      </c>
      <c r="D83" s="110" t="s">
        <v>35</v>
      </c>
      <c r="E83" s="110"/>
      <c r="F83" s="110"/>
      <c r="G83" s="110" t="s">
        <v>35</v>
      </c>
      <c r="H83" s="110"/>
      <c r="I83" s="110"/>
      <c r="J83" s="74" t="s">
        <v>22</v>
      </c>
      <c r="K83" s="54" t="s">
        <v>122</v>
      </c>
    </row>
    <row r="84" spans="1:11" ht="23.25" customHeight="1" x14ac:dyDescent="0.25">
      <c r="A84" s="80" t="s">
        <v>11</v>
      </c>
      <c r="B84" s="80" t="s">
        <v>12</v>
      </c>
      <c r="C84" s="80" t="s">
        <v>13</v>
      </c>
      <c r="D84" s="80" t="s">
        <v>63</v>
      </c>
      <c r="E84" s="80"/>
      <c r="F84" s="80"/>
      <c r="G84" s="80" t="s">
        <v>3</v>
      </c>
      <c r="H84" s="80"/>
      <c r="I84" s="80"/>
      <c r="J84" s="80" t="s">
        <v>16</v>
      </c>
      <c r="K84" s="80" t="s">
        <v>17</v>
      </c>
    </row>
    <row r="85" spans="1:11" ht="31.5" customHeight="1" x14ac:dyDescent="0.25">
      <c r="A85" s="80"/>
      <c r="B85" s="80"/>
      <c r="C85" s="80"/>
      <c r="D85" s="80"/>
      <c r="E85" s="80"/>
      <c r="F85" s="80"/>
      <c r="G85" s="51" t="s">
        <v>5</v>
      </c>
      <c r="H85" s="51" t="s">
        <v>6</v>
      </c>
      <c r="I85" s="51" t="s">
        <v>7</v>
      </c>
      <c r="J85" s="80"/>
      <c r="K85" s="80"/>
    </row>
    <row r="86" spans="1:11" ht="114" customHeight="1" x14ac:dyDescent="0.25">
      <c r="A86" s="55" t="s">
        <v>123</v>
      </c>
      <c r="B86" s="57" t="s">
        <v>124</v>
      </c>
      <c r="C86" s="57" t="s">
        <v>66</v>
      </c>
      <c r="D86" s="90">
        <v>485</v>
      </c>
      <c r="E86" s="90"/>
      <c r="F86" s="90"/>
      <c r="G86" s="61">
        <v>99.3</v>
      </c>
      <c r="H86" s="56">
        <v>99.3</v>
      </c>
      <c r="I86" s="56">
        <f>H86/G86*100</f>
        <v>100</v>
      </c>
      <c r="J86" s="74" t="s">
        <v>69</v>
      </c>
      <c r="K86" s="54" t="s">
        <v>125</v>
      </c>
    </row>
    <row r="87" spans="1:11" ht="22.5" customHeight="1" x14ac:dyDescent="0.25">
      <c r="A87" s="107" t="s">
        <v>126</v>
      </c>
      <c r="B87" s="107"/>
      <c r="C87" s="48" t="s">
        <v>52</v>
      </c>
      <c r="D87" s="79">
        <f>D88</f>
        <v>485</v>
      </c>
      <c r="E87" s="79"/>
      <c r="F87" s="79"/>
      <c r="G87" s="62">
        <f t="shared" ref="G87:I87" si="14">G88</f>
        <v>99.3</v>
      </c>
      <c r="H87" s="52">
        <f>H88</f>
        <v>99.3</v>
      </c>
      <c r="I87" s="52">
        <f t="shared" si="14"/>
        <v>100</v>
      </c>
      <c r="J87" s="10"/>
      <c r="K87" s="10"/>
    </row>
    <row r="88" spans="1:11" ht="30" customHeight="1" x14ac:dyDescent="0.25">
      <c r="A88" s="107"/>
      <c r="B88" s="107"/>
      <c r="C88" s="48"/>
      <c r="D88" s="79">
        <f t="shared" ref="D88:I88" si="15">D86</f>
        <v>485</v>
      </c>
      <c r="E88" s="79"/>
      <c r="F88" s="79"/>
      <c r="G88" s="62">
        <f t="shared" si="15"/>
        <v>99.3</v>
      </c>
      <c r="H88" s="52">
        <f t="shared" si="15"/>
        <v>99.3</v>
      </c>
      <c r="I88" s="52">
        <f t="shared" si="15"/>
        <v>100</v>
      </c>
      <c r="J88" s="10" t="s">
        <v>69</v>
      </c>
      <c r="K88" s="10"/>
    </row>
    <row r="89" spans="1:11" ht="21" customHeight="1" x14ac:dyDescent="0.25">
      <c r="A89" s="137" t="s">
        <v>127</v>
      </c>
      <c r="B89" s="138"/>
      <c r="C89" s="138"/>
      <c r="D89" s="138"/>
      <c r="E89" s="138"/>
      <c r="F89" s="138"/>
      <c r="G89" s="138"/>
      <c r="H89" s="138"/>
      <c r="I89" s="138"/>
      <c r="J89" s="138"/>
      <c r="K89" s="138"/>
    </row>
    <row r="90" spans="1:11" x14ac:dyDescent="0.25">
      <c r="A90" s="146" t="s">
        <v>128</v>
      </c>
      <c r="B90" s="146"/>
      <c r="C90" s="146"/>
      <c r="D90" s="103" t="s">
        <v>2</v>
      </c>
      <c r="E90" s="103"/>
      <c r="F90" s="103"/>
      <c r="G90" s="103" t="s">
        <v>3</v>
      </c>
      <c r="H90" s="103"/>
      <c r="I90" s="103"/>
      <c r="J90" s="104" t="s">
        <v>4</v>
      </c>
      <c r="K90" s="104"/>
    </row>
    <row r="91" spans="1:11" ht="28.5" x14ac:dyDescent="0.25">
      <c r="A91" s="146"/>
      <c r="B91" s="146"/>
      <c r="C91" s="146"/>
      <c r="D91" s="51" t="s">
        <v>5</v>
      </c>
      <c r="E91" s="51" t="s">
        <v>6</v>
      </c>
      <c r="F91" s="51" t="s">
        <v>7</v>
      </c>
      <c r="G91" s="51" t="s">
        <v>5</v>
      </c>
      <c r="H91" s="51" t="s">
        <v>6</v>
      </c>
      <c r="I91" s="51" t="s">
        <v>7</v>
      </c>
      <c r="J91" s="104"/>
      <c r="K91" s="104"/>
    </row>
    <row r="92" spans="1:11" ht="25.5" customHeight="1" x14ac:dyDescent="0.25">
      <c r="A92" s="105" t="s">
        <v>129</v>
      </c>
      <c r="B92" s="105"/>
      <c r="C92" s="105"/>
      <c r="D92" s="68">
        <v>3394.2</v>
      </c>
      <c r="E92" s="68">
        <v>3479.6</v>
      </c>
      <c r="F92" s="61">
        <f>E92/D92*100</f>
        <v>102.51605680278122</v>
      </c>
      <c r="G92" s="68">
        <v>3608.06</v>
      </c>
      <c r="H92" s="68">
        <v>3792.8</v>
      </c>
      <c r="I92" s="61">
        <f>H92/G92*100</f>
        <v>105.12020310083537</v>
      </c>
      <c r="J92" s="99"/>
      <c r="K92" s="99"/>
    </row>
    <row r="93" spans="1:11" ht="24" customHeight="1" x14ac:dyDescent="0.25">
      <c r="A93" s="97" t="s">
        <v>10</v>
      </c>
      <c r="B93" s="97"/>
      <c r="C93" s="97"/>
      <c r="D93" s="97"/>
      <c r="E93" s="97"/>
      <c r="F93" s="97"/>
      <c r="G93" s="97"/>
      <c r="H93" s="97"/>
      <c r="I93" s="97"/>
      <c r="J93" s="97"/>
      <c r="K93" s="97"/>
    </row>
    <row r="94" spans="1:11" ht="18.75" customHeight="1" x14ac:dyDescent="0.25">
      <c r="A94" s="80" t="s">
        <v>11</v>
      </c>
      <c r="B94" s="80" t="s">
        <v>12</v>
      </c>
      <c r="C94" s="80" t="s">
        <v>13</v>
      </c>
      <c r="D94" s="80" t="s">
        <v>63</v>
      </c>
      <c r="E94" s="80"/>
      <c r="F94" s="80"/>
      <c r="G94" s="80" t="s">
        <v>3</v>
      </c>
      <c r="H94" s="80"/>
      <c r="I94" s="80"/>
      <c r="J94" s="80" t="s">
        <v>16</v>
      </c>
      <c r="K94" s="80" t="s">
        <v>17</v>
      </c>
    </row>
    <row r="95" spans="1:11" ht="23.25" customHeight="1" x14ac:dyDescent="0.25">
      <c r="A95" s="80"/>
      <c r="B95" s="80"/>
      <c r="C95" s="80"/>
      <c r="D95" s="80"/>
      <c r="E95" s="80"/>
      <c r="F95" s="80"/>
      <c r="G95" s="51" t="s">
        <v>5</v>
      </c>
      <c r="H95" s="51" t="s">
        <v>6</v>
      </c>
      <c r="I95" s="51" t="s">
        <v>7</v>
      </c>
      <c r="J95" s="80"/>
      <c r="K95" s="80"/>
    </row>
    <row r="96" spans="1:11" ht="93.75" customHeight="1" x14ac:dyDescent="0.25">
      <c r="A96" s="55" t="s">
        <v>130</v>
      </c>
      <c r="B96" s="60" t="s">
        <v>131</v>
      </c>
      <c r="C96" s="57" t="s">
        <v>132</v>
      </c>
      <c r="D96" s="81"/>
      <c r="E96" s="81"/>
      <c r="F96" s="81"/>
      <c r="G96" s="56"/>
      <c r="H96" s="56"/>
      <c r="I96" s="56"/>
      <c r="J96" s="74" t="s">
        <v>133</v>
      </c>
      <c r="K96" s="54" t="s">
        <v>134</v>
      </c>
    </row>
    <row r="97" spans="1:11" ht="202.5" customHeight="1" x14ac:dyDescent="0.25">
      <c r="A97" s="55" t="s">
        <v>135</v>
      </c>
      <c r="B97" s="60" t="s">
        <v>136</v>
      </c>
      <c r="C97" s="57" t="s">
        <v>132</v>
      </c>
      <c r="D97" s="81"/>
      <c r="E97" s="81"/>
      <c r="F97" s="81"/>
      <c r="G97" s="56"/>
      <c r="H97" s="56"/>
      <c r="I97" s="56"/>
      <c r="J97" s="74" t="s">
        <v>133</v>
      </c>
      <c r="K97" s="16" t="s">
        <v>137</v>
      </c>
    </row>
    <row r="98" spans="1:11" ht="18.75" customHeight="1" x14ac:dyDescent="0.25">
      <c r="A98" s="107" t="s">
        <v>138</v>
      </c>
      <c r="B98" s="107"/>
      <c r="C98" s="48" t="s">
        <v>52</v>
      </c>
      <c r="D98" s="108">
        <f>D99</f>
        <v>0</v>
      </c>
      <c r="E98" s="108"/>
      <c r="F98" s="108"/>
      <c r="G98" s="52">
        <f t="shared" ref="G98:H98" si="16">G99</f>
        <v>0</v>
      </c>
      <c r="H98" s="52">
        <f t="shared" si="16"/>
        <v>0</v>
      </c>
      <c r="I98" s="52"/>
      <c r="J98" s="10"/>
      <c r="K98" s="15"/>
    </row>
    <row r="99" spans="1:11" ht="33" customHeight="1" x14ac:dyDescent="0.25">
      <c r="A99" s="107"/>
      <c r="B99" s="107"/>
      <c r="C99" s="48"/>
      <c r="D99" s="108">
        <f t="shared" ref="D99:H99" si="17">D96+D97</f>
        <v>0</v>
      </c>
      <c r="E99" s="108"/>
      <c r="F99" s="108"/>
      <c r="G99" s="52">
        <f t="shared" si="17"/>
        <v>0</v>
      </c>
      <c r="H99" s="52">
        <f t="shared" si="17"/>
        <v>0</v>
      </c>
      <c r="I99" s="52"/>
      <c r="J99" s="10" t="s">
        <v>133</v>
      </c>
      <c r="K99" s="15"/>
    </row>
    <row r="100" spans="1:11" ht="26.25" customHeight="1" x14ac:dyDescent="0.25">
      <c r="A100" s="140" t="s">
        <v>139</v>
      </c>
      <c r="B100" s="141"/>
      <c r="C100" s="141"/>
      <c r="D100" s="141"/>
      <c r="E100" s="141"/>
      <c r="F100" s="141"/>
      <c r="G100" s="141"/>
      <c r="H100" s="141"/>
      <c r="I100" s="141"/>
      <c r="J100" s="141"/>
      <c r="K100" s="141"/>
    </row>
    <row r="101" spans="1:11" ht="21.75" customHeight="1" x14ac:dyDescent="0.25">
      <c r="A101" s="102" t="s">
        <v>140</v>
      </c>
      <c r="B101" s="102"/>
      <c r="C101" s="102"/>
      <c r="D101" s="103" t="s">
        <v>2</v>
      </c>
      <c r="E101" s="103"/>
      <c r="F101" s="103"/>
      <c r="G101" s="103" t="s">
        <v>3</v>
      </c>
      <c r="H101" s="103"/>
      <c r="I101" s="103"/>
      <c r="J101" s="104" t="s">
        <v>4</v>
      </c>
      <c r="K101" s="104"/>
    </row>
    <row r="102" spans="1:11" ht="24.75" customHeight="1" x14ac:dyDescent="0.25">
      <c r="A102" s="102"/>
      <c r="B102" s="102"/>
      <c r="C102" s="102"/>
      <c r="D102" s="51" t="s">
        <v>5</v>
      </c>
      <c r="E102" s="51" t="s">
        <v>6</v>
      </c>
      <c r="F102" s="51" t="s">
        <v>7</v>
      </c>
      <c r="G102" s="51" t="s">
        <v>5</v>
      </c>
      <c r="H102" s="51" t="s">
        <v>6</v>
      </c>
      <c r="I102" s="51" t="s">
        <v>7</v>
      </c>
      <c r="J102" s="104"/>
      <c r="K102" s="104"/>
    </row>
    <row r="103" spans="1:11" ht="26.25" customHeight="1" x14ac:dyDescent="0.25">
      <c r="A103" s="135" t="s">
        <v>141</v>
      </c>
      <c r="B103" s="135"/>
      <c r="C103" s="135"/>
      <c r="D103" s="75">
        <v>14665.49</v>
      </c>
      <c r="E103" s="75">
        <v>15063</v>
      </c>
      <c r="F103" s="56">
        <f>E103/D103*100</f>
        <v>102.71051291160404</v>
      </c>
      <c r="G103" s="75">
        <v>21200</v>
      </c>
      <c r="H103" s="75">
        <v>21808.2</v>
      </c>
      <c r="I103" s="56">
        <f>H103/G103*100</f>
        <v>102.8688679245283</v>
      </c>
      <c r="J103" s="145"/>
      <c r="K103" s="145"/>
    </row>
    <row r="104" spans="1:11" ht="24" customHeight="1" x14ac:dyDescent="0.25">
      <c r="A104" s="97" t="s">
        <v>10</v>
      </c>
      <c r="B104" s="97"/>
      <c r="C104" s="97"/>
      <c r="D104" s="97"/>
      <c r="E104" s="97"/>
      <c r="F104" s="97"/>
      <c r="G104" s="97"/>
      <c r="H104" s="97"/>
      <c r="I104" s="97"/>
      <c r="J104" s="97"/>
      <c r="K104" s="97"/>
    </row>
    <row r="105" spans="1:11" ht="23.25" customHeight="1" x14ac:dyDescent="0.25">
      <c r="A105" s="80" t="s">
        <v>11</v>
      </c>
      <c r="B105" s="80" t="s">
        <v>12</v>
      </c>
      <c r="C105" s="80" t="s">
        <v>13</v>
      </c>
      <c r="D105" s="80" t="s">
        <v>63</v>
      </c>
      <c r="E105" s="80"/>
      <c r="F105" s="80"/>
      <c r="G105" s="80" t="s">
        <v>3</v>
      </c>
      <c r="H105" s="80"/>
      <c r="I105" s="80"/>
      <c r="J105" s="80" t="s">
        <v>16</v>
      </c>
      <c r="K105" s="80" t="s">
        <v>17</v>
      </c>
    </row>
    <row r="106" spans="1:11" ht="31.5" customHeight="1" x14ac:dyDescent="0.25">
      <c r="A106" s="80"/>
      <c r="B106" s="80"/>
      <c r="C106" s="80"/>
      <c r="D106" s="80"/>
      <c r="E106" s="80"/>
      <c r="F106" s="80"/>
      <c r="G106" s="51" t="s">
        <v>5</v>
      </c>
      <c r="H106" s="51" t="s">
        <v>6</v>
      </c>
      <c r="I106" s="51" t="s">
        <v>7</v>
      </c>
      <c r="J106" s="80"/>
      <c r="K106" s="80"/>
    </row>
    <row r="107" spans="1:11" ht="331.5" customHeight="1" x14ac:dyDescent="0.25">
      <c r="A107" s="55" t="s">
        <v>142</v>
      </c>
      <c r="B107" s="49" t="s">
        <v>143</v>
      </c>
      <c r="C107" s="57" t="s">
        <v>144</v>
      </c>
      <c r="D107" s="143" t="s">
        <v>35</v>
      </c>
      <c r="E107" s="143"/>
      <c r="F107" s="143"/>
      <c r="G107" s="63" t="s">
        <v>21</v>
      </c>
      <c r="H107" s="63" t="s">
        <v>21</v>
      </c>
      <c r="I107" s="63" t="s">
        <v>21</v>
      </c>
      <c r="J107" s="57" t="s">
        <v>21</v>
      </c>
      <c r="K107" s="54" t="s">
        <v>145</v>
      </c>
    </row>
    <row r="108" spans="1:11" ht="51.75" customHeight="1" x14ac:dyDescent="0.25">
      <c r="A108" s="85" t="s">
        <v>146</v>
      </c>
      <c r="B108" s="110" t="s">
        <v>147</v>
      </c>
      <c r="C108" s="86" t="s">
        <v>66</v>
      </c>
      <c r="D108" s="142">
        <v>215573.2</v>
      </c>
      <c r="E108" s="142"/>
      <c r="F108" s="142"/>
      <c r="G108" s="64">
        <v>205795.6</v>
      </c>
      <c r="H108" s="17">
        <v>197940.1</v>
      </c>
      <c r="I108" s="17">
        <f>H108/G108*100</f>
        <v>96.182862996099033</v>
      </c>
      <c r="J108" s="18" t="s">
        <v>72</v>
      </c>
      <c r="K108" s="132" t="s">
        <v>148</v>
      </c>
    </row>
    <row r="109" spans="1:11" ht="80.25" customHeight="1" x14ac:dyDescent="0.25">
      <c r="A109" s="85"/>
      <c r="B109" s="110"/>
      <c r="C109" s="86"/>
      <c r="D109" s="142">
        <v>28634.6</v>
      </c>
      <c r="E109" s="142"/>
      <c r="F109" s="142"/>
      <c r="G109" s="64">
        <v>39410.6</v>
      </c>
      <c r="H109" s="17">
        <v>21993.3</v>
      </c>
      <c r="I109" s="17">
        <f>H109/G109*100</f>
        <v>55.805544701171762</v>
      </c>
      <c r="J109" s="18" t="s">
        <v>69</v>
      </c>
      <c r="K109" s="144"/>
    </row>
    <row r="110" spans="1:11" ht="21.75" customHeight="1" x14ac:dyDescent="0.25">
      <c r="A110" s="85" t="s">
        <v>149</v>
      </c>
      <c r="B110" s="110" t="s">
        <v>150</v>
      </c>
      <c r="C110" s="86" t="s">
        <v>151</v>
      </c>
      <c r="D110" s="142"/>
      <c r="E110" s="142"/>
      <c r="F110" s="142"/>
      <c r="G110" s="19"/>
      <c r="H110" s="20"/>
      <c r="I110" s="20"/>
      <c r="J110" s="18" t="s">
        <v>72</v>
      </c>
      <c r="K110" s="132" t="s">
        <v>152</v>
      </c>
    </row>
    <row r="111" spans="1:11" ht="30" customHeight="1" x14ac:dyDescent="0.25">
      <c r="A111" s="85"/>
      <c r="B111" s="110"/>
      <c r="C111" s="86"/>
      <c r="D111" s="142"/>
      <c r="E111" s="142"/>
      <c r="F111" s="142"/>
      <c r="G111" s="19">
        <v>41164.03</v>
      </c>
      <c r="H111" s="20">
        <v>4287.83</v>
      </c>
      <c r="I111" s="20">
        <f>H111/G111*100</f>
        <v>10.416448535286754</v>
      </c>
      <c r="J111" s="18" t="s">
        <v>69</v>
      </c>
      <c r="K111" s="132"/>
    </row>
    <row r="112" spans="1:11" ht="30" customHeight="1" x14ac:dyDescent="0.25">
      <c r="A112" s="85"/>
      <c r="B112" s="110"/>
      <c r="C112" s="86"/>
      <c r="D112" s="142"/>
      <c r="E112" s="142"/>
      <c r="F112" s="142"/>
      <c r="G112" s="21"/>
      <c r="H112" s="17"/>
      <c r="I112" s="20"/>
      <c r="J112" s="18" t="s">
        <v>133</v>
      </c>
      <c r="K112" s="132"/>
    </row>
    <row r="113" spans="1:11" ht="25.5" customHeight="1" x14ac:dyDescent="0.25">
      <c r="A113" s="107" t="s">
        <v>153</v>
      </c>
      <c r="B113" s="107"/>
      <c r="C113" s="48" t="s">
        <v>52</v>
      </c>
      <c r="D113" s="108">
        <f t="shared" ref="D113:H113" si="18">SUM(D114:D116)</f>
        <v>244207.80000000002</v>
      </c>
      <c r="E113" s="108"/>
      <c r="F113" s="108"/>
      <c r="G113" s="52">
        <f t="shared" si="18"/>
        <v>286370.23</v>
      </c>
      <c r="H113" s="22">
        <f t="shared" si="18"/>
        <v>224221.23</v>
      </c>
      <c r="I113" s="23">
        <f t="shared" ref="I113:I115" si="19">H113/G113*100</f>
        <v>78.297674307835706</v>
      </c>
      <c r="J113" s="24"/>
      <c r="K113" s="10"/>
    </row>
    <row r="114" spans="1:11" ht="21" customHeight="1" x14ac:dyDescent="0.25">
      <c r="A114" s="107"/>
      <c r="B114" s="107"/>
      <c r="C114" s="48"/>
      <c r="D114" s="108">
        <f>D108+D110</f>
        <v>215573.2</v>
      </c>
      <c r="E114" s="108"/>
      <c r="F114" s="108"/>
      <c r="G114" s="52">
        <f t="shared" ref="G114:H115" si="20">G108+G110</f>
        <v>205795.6</v>
      </c>
      <c r="H114" s="22">
        <f t="shared" si="20"/>
        <v>197940.1</v>
      </c>
      <c r="I114" s="23">
        <f t="shared" si="19"/>
        <v>96.182862996099033</v>
      </c>
      <c r="J114" s="24" t="s">
        <v>72</v>
      </c>
      <c r="K114" s="10"/>
    </row>
    <row r="115" spans="1:11" ht="28.5" customHeight="1" x14ac:dyDescent="0.25">
      <c r="A115" s="107"/>
      <c r="B115" s="107"/>
      <c r="C115" s="48"/>
      <c r="D115" s="108">
        <f>D109+D111</f>
        <v>28634.6</v>
      </c>
      <c r="E115" s="108"/>
      <c r="F115" s="108"/>
      <c r="G115" s="52">
        <f t="shared" si="20"/>
        <v>80574.63</v>
      </c>
      <c r="H115" s="22">
        <f t="shared" si="20"/>
        <v>26281.129999999997</v>
      </c>
      <c r="I115" s="23">
        <f t="shared" si="19"/>
        <v>32.617127748523323</v>
      </c>
      <c r="J115" s="24" t="s">
        <v>69</v>
      </c>
      <c r="K115" s="10"/>
    </row>
    <row r="116" spans="1:11" ht="31.5" customHeight="1" x14ac:dyDescent="0.25">
      <c r="A116" s="107"/>
      <c r="B116" s="107"/>
      <c r="C116" s="48"/>
      <c r="D116" s="108">
        <f>D112</f>
        <v>0</v>
      </c>
      <c r="E116" s="108"/>
      <c r="F116" s="108"/>
      <c r="G116" s="52">
        <f t="shared" ref="G116:H116" si="21">G112</f>
        <v>0</v>
      </c>
      <c r="H116" s="22">
        <f t="shared" si="21"/>
        <v>0</v>
      </c>
      <c r="I116" s="23"/>
      <c r="J116" s="24" t="s">
        <v>133</v>
      </c>
      <c r="K116" s="10"/>
    </row>
    <row r="117" spans="1:11" ht="15.75" x14ac:dyDescent="0.25">
      <c r="A117" s="140" t="s">
        <v>154</v>
      </c>
      <c r="B117" s="141"/>
      <c r="C117" s="141"/>
      <c r="D117" s="141"/>
      <c r="E117" s="141"/>
      <c r="F117" s="141"/>
      <c r="G117" s="141"/>
      <c r="H117" s="141"/>
      <c r="I117" s="141"/>
      <c r="J117" s="141"/>
      <c r="K117" s="141"/>
    </row>
    <row r="118" spans="1:11" ht="50.25" customHeight="1" x14ac:dyDescent="0.25">
      <c r="A118" s="55" t="s">
        <v>155</v>
      </c>
      <c r="B118" s="60" t="s">
        <v>156</v>
      </c>
      <c r="C118" s="57" t="s">
        <v>66</v>
      </c>
      <c r="D118" s="86" t="s">
        <v>35</v>
      </c>
      <c r="E118" s="86"/>
      <c r="F118" s="86"/>
      <c r="G118" s="86" t="s">
        <v>35</v>
      </c>
      <c r="H118" s="86"/>
      <c r="I118" s="86"/>
      <c r="J118" s="74" t="s">
        <v>22</v>
      </c>
      <c r="K118" s="67" t="s">
        <v>157</v>
      </c>
    </row>
    <row r="119" spans="1:11" ht="39" customHeight="1" x14ac:dyDescent="0.25">
      <c r="A119" s="55" t="s">
        <v>158</v>
      </c>
      <c r="B119" s="60" t="s">
        <v>159</v>
      </c>
      <c r="C119" s="57" t="s">
        <v>66</v>
      </c>
      <c r="D119" s="86" t="s">
        <v>35</v>
      </c>
      <c r="E119" s="86"/>
      <c r="F119" s="86"/>
      <c r="G119" s="86" t="s">
        <v>35</v>
      </c>
      <c r="H119" s="86"/>
      <c r="I119" s="86"/>
      <c r="J119" s="74" t="s">
        <v>22</v>
      </c>
      <c r="K119" s="65" t="s">
        <v>160</v>
      </c>
    </row>
    <row r="120" spans="1:11" ht="24" customHeight="1" x14ac:dyDescent="0.25">
      <c r="A120" s="97" t="s">
        <v>10</v>
      </c>
      <c r="B120" s="97"/>
      <c r="C120" s="97"/>
      <c r="D120" s="97"/>
      <c r="E120" s="97"/>
      <c r="F120" s="97"/>
      <c r="G120" s="97"/>
      <c r="H120" s="97"/>
      <c r="I120" s="97"/>
      <c r="J120" s="97"/>
      <c r="K120" s="97"/>
    </row>
    <row r="121" spans="1:11" ht="23.25" customHeight="1" x14ac:dyDescent="0.25">
      <c r="A121" s="80" t="s">
        <v>11</v>
      </c>
      <c r="B121" s="80" t="s">
        <v>12</v>
      </c>
      <c r="C121" s="80" t="s">
        <v>13</v>
      </c>
      <c r="D121" s="80" t="s">
        <v>63</v>
      </c>
      <c r="E121" s="80"/>
      <c r="F121" s="80"/>
      <c r="G121" s="80" t="s">
        <v>3</v>
      </c>
      <c r="H121" s="80"/>
      <c r="I121" s="80"/>
      <c r="J121" s="80" t="s">
        <v>16</v>
      </c>
      <c r="K121" s="80" t="s">
        <v>17</v>
      </c>
    </row>
    <row r="122" spans="1:11" ht="31.5" customHeight="1" x14ac:dyDescent="0.25">
      <c r="A122" s="80"/>
      <c r="B122" s="80"/>
      <c r="C122" s="80"/>
      <c r="D122" s="80"/>
      <c r="E122" s="80"/>
      <c r="F122" s="80"/>
      <c r="G122" s="51" t="s">
        <v>5</v>
      </c>
      <c r="H122" s="51" t="s">
        <v>6</v>
      </c>
      <c r="I122" s="51" t="s">
        <v>7</v>
      </c>
      <c r="J122" s="80"/>
      <c r="K122" s="80"/>
    </row>
    <row r="123" spans="1:11" ht="67.5" customHeight="1" x14ac:dyDescent="0.25">
      <c r="A123" s="73" t="s">
        <v>161</v>
      </c>
      <c r="B123" s="60" t="s">
        <v>162</v>
      </c>
      <c r="C123" s="59" t="s">
        <v>66</v>
      </c>
      <c r="D123" s="89" t="s">
        <v>35</v>
      </c>
      <c r="E123" s="89"/>
      <c r="F123" s="89"/>
      <c r="G123" s="89" t="s">
        <v>35</v>
      </c>
      <c r="H123" s="89"/>
      <c r="I123" s="89"/>
      <c r="J123" s="71" t="s">
        <v>22</v>
      </c>
      <c r="K123" s="25" t="s">
        <v>163</v>
      </c>
    </row>
    <row r="124" spans="1:11" ht="18.75" customHeight="1" x14ac:dyDescent="0.25">
      <c r="A124" s="137" t="s">
        <v>164</v>
      </c>
      <c r="B124" s="138"/>
      <c r="C124" s="138"/>
      <c r="D124" s="138"/>
      <c r="E124" s="138"/>
      <c r="F124" s="138"/>
      <c r="G124" s="138"/>
      <c r="H124" s="138"/>
      <c r="I124" s="138"/>
      <c r="J124" s="138"/>
      <c r="K124" s="138"/>
    </row>
    <row r="125" spans="1:11" ht="25.5" customHeight="1" x14ac:dyDescent="0.25">
      <c r="A125" s="85" t="s">
        <v>165</v>
      </c>
      <c r="B125" s="110" t="s">
        <v>166</v>
      </c>
      <c r="C125" s="86" t="s">
        <v>144</v>
      </c>
      <c r="D125" s="139"/>
      <c r="E125" s="139"/>
      <c r="F125" s="139"/>
      <c r="G125" s="61">
        <v>616.9</v>
      </c>
      <c r="H125" s="70">
        <v>411.24</v>
      </c>
      <c r="I125" s="70">
        <f>H125/G125*100</f>
        <v>66.662343977954293</v>
      </c>
      <c r="J125" s="18" t="s">
        <v>110</v>
      </c>
      <c r="K125" s="91" t="s">
        <v>167</v>
      </c>
    </row>
    <row r="126" spans="1:11" ht="45.75" customHeight="1" x14ac:dyDescent="0.25">
      <c r="A126" s="85"/>
      <c r="B126" s="110"/>
      <c r="C126" s="86"/>
      <c r="D126" s="81"/>
      <c r="E126" s="81"/>
      <c r="F126" s="81"/>
      <c r="G126" s="61">
        <v>5302.6</v>
      </c>
      <c r="H126" s="70">
        <v>3527.67</v>
      </c>
      <c r="I126" s="70">
        <f t="shared" ref="I126" si="22">H126/G126*100</f>
        <v>66.527175347942517</v>
      </c>
      <c r="J126" s="18" t="s">
        <v>72</v>
      </c>
      <c r="K126" s="91"/>
    </row>
    <row r="127" spans="1:11" ht="62.25" customHeight="1" x14ac:dyDescent="0.25">
      <c r="A127" s="85"/>
      <c r="B127" s="110"/>
      <c r="C127" s="86"/>
      <c r="D127" s="81"/>
      <c r="E127" s="81"/>
      <c r="F127" s="81"/>
      <c r="G127" s="61"/>
      <c r="H127" s="70"/>
      <c r="I127" s="70"/>
      <c r="J127" s="18" t="s">
        <v>69</v>
      </c>
      <c r="K127" s="91"/>
    </row>
    <row r="128" spans="1:11" ht="63" customHeight="1" x14ac:dyDescent="0.25">
      <c r="A128" s="55" t="s">
        <v>168</v>
      </c>
      <c r="B128" s="60" t="s">
        <v>169</v>
      </c>
      <c r="C128" s="57" t="s">
        <v>144</v>
      </c>
      <c r="D128" s="81"/>
      <c r="E128" s="81"/>
      <c r="F128" s="81"/>
      <c r="G128" s="26"/>
      <c r="H128" s="26"/>
      <c r="I128" s="26"/>
      <c r="J128" s="71" t="s">
        <v>69</v>
      </c>
      <c r="K128" s="67" t="s">
        <v>170</v>
      </c>
    </row>
    <row r="129" spans="1:11" ht="34.5" customHeight="1" x14ac:dyDescent="0.25">
      <c r="A129" s="55" t="s">
        <v>171</v>
      </c>
      <c r="B129" s="60" t="s">
        <v>172</v>
      </c>
      <c r="C129" s="57" t="s">
        <v>144</v>
      </c>
      <c r="D129" s="81"/>
      <c r="E129" s="81"/>
      <c r="F129" s="81"/>
      <c r="G129" s="61">
        <v>363.2</v>
      </c>
      <c r="H129" s="70">
        <v>207.31</v>
      </c>
      <c r="I129" s="70">
        <f>H129/G129*100</f>
        <v>57.078744493392072</v>
      </c>
      <c r="J129" s="27" t="s">
        <v>69</v>
      </c>
      <c r="K129" s="67" t="s">
        <v>173</v>
      </c>
    </row>
    <row r="130" spans="1:11" ht="33.75" customHeight="1" x14ac:dyDescent="0.25">
      <c r="A130" s="85" t="s">
        <v>174</v>
      </c>
      <c r="B130" s="110" t="s">
        <v>175</v>
      </c>
      <c r="C130" s="86" t="s">
        <v>144</v>
      </c>
      <c r="D130" s="81"/>
      <c r="E130" s="81"/>
      <c r="F130" s="81"/>
      <c r="G130" s="61">
        <v>4450.7</v>
      </c>
      <c r="H130" s="70">
        <v>4450.7</v>
      </c>
      <c r="I130" s="70">
        <f>H130/G130*100</f>
        <v>100</v>
      </c>
      <c r="J130" s="18" t="s">
        <v>110</v>
      </c>
      <c r="K130" s="116" t="s">
        <v>176</v>
      </c>
    </row>
    <row r="131" spans="1:11" ht="68.25" customHeight="1" x14ac:dyDescent="0.25">
      <c r="A131" s="85"/>
      <c r="B131" s="110"/>
      <c r="C131" s="86"/>
      <c r="D131" s="81"/>
      <c r="E131" s="81"/>
      <c r="F131" s="81"/>
      <c r="G131" s="61">
        <v>1936.9</v>
      </c>
      <c r="H131" s="70">
        <v>1936.9</v>
      </c>
      <c r="I131" s="70">
        <f>H131/G131*100</f>
        <v>100</v>
      </c>
      <c r="J131" s="18" t="s">
        <v>72</v>
      </c>
      <c r="K131" s="116"/>
    </row>
    <row r="132" spans="1:11" ht="18.75" customHeight="1" x14ac:dyDescent="0.25">
      <c r="A132" s="107" t="s">
        <v>177</v>
      </c>
      <c r="B132" s="107"/>
      <c r="C132" s="48" t="s">
        <v>52</v>
      </c>
      <c r="D132" s="108">
        <f>SUM(D133:D135)</f>
        <v>0</v>
      </c>
      <c r="E132" s="108"/>
      <c r="F132" s="108"/>
      <c r="G132" s="52">
        <f t="shared" ref="G132" si="23">SUM(G133:G135)</f>
        <v>12670.3</v>
      </c>
      <c r="H132" s="22">
        <f>SUM(H133:H135)</f>
        <v>10533.819999999998</v>
      </c>
      <c r="I132" s="22">
        <f t="shared" ref="I132:I135" si="24">H132/G132*100</f>
        <v>83.137889394884084</v>
      </c>
      <c r="J132" s="15"/>
      <c r="K132" s="15"/>
    </row>
    <row r="133" spans="1:11" ht="31.5" customHeight="1" x14ac:dyDescent="0.25">
      <c r="A133" s="107"/>
      <c r="B133" s="107"/>
      <c r="C133" s="104"/>
      <c r="D133" s="108">
        <f>D130+D125</f>
        <v>0</v>
      </c>
      <c r="E133" s="108"/>
      <c r="F133" s="108"/>
      <c r="G133" s="52">
        <f>G130+G125</f>
        <v>5067.5999999999995</v>
      </c>
      <c r="H133" s="22">
        <f>H130+H125</f>
        <v>4861.9399999999996</v>
      </c>
      <c r="I133" s="22">
        <f t="shared" si="24"/>
        <v>95.94166863998737</v>
      </c>
      <c r="J133" s="15" t="s">
        <v>110</v>
      </c>
      <c r="K133" s="15"/>
    </row>
    <row r="134" spans="1:11" ht="30" customHeight="1" x14ac:dyDescent="0.25">
      <c r="A134" s="107"/>
      <c r="B134" s="107"/>
      <c r="C134" s="104"/>
      <c r="D134" s="108">
        <f>D126+D131</f>
        <v>0</v>
      </c>
      <c r="E134" s="108"/>
      <c r="F134" s="108"/>
      <c r="G134" s="52">
        <f>G126+G131</f>
        <v>7239.5</v>
      </c>
      <c r="H134" s="22">
        <f>H126+H131</f>
        <v>5464.57</v>
      </c>
      <c r="I134" s="22">
        <f t="shared" si="24"/>
        <v>75.482699081428279</v>
      </c>
      <c r="J134" s="15" t="s">
        <v>72</v>
      </c>
      <c r="K134" s="15"/>
    </row>
    <row r="135" spans="1:11" ht="30.75" customHeight="1" x14ac:dyDescent="0.25">
      <c r="A135" s="107"/>
      <c r="B135" s="107"/>
      <c r="C135" s="104"/>
      <c r="D135" s="108">
        <f>D128+D129+D127</f>
        <v>0</v>
      </c>
      <c r="E135" s="108"/>
      <c r="F135" s="108"/>
      <c r="G135" s="52">
        <f>G128+G129+G127</f>
        <v>363.2</v>
      </c>
      <c r="H135" s="22">
        <f>H128+H129+H127</f>
        <v>207.31</v>
      </c>
      <c r="I135" s="22">
        <f t="shared" si="24"/>
        <v>57.078744493392072</v>
      </c>
      <c r="J135" s="15" t="s">
        <v>69</v>
      </c>
      <c r="K135" s="15"/>
    </row>
    <row r="136" spans="1:11" ht="24.75" customHeight="1" x14ac:dyDescent="0.25">
      <c r="A136" s="136" t="s">
        <v>178</v>
      </c>
      <c r="B136" s="136"/>
      <c r="C136" s="136"/>
      <c r="D136" s="136"/>
      <c r="E136" s="136"/>
      <c r="F136" s="136"/>
      <c r="G136" s="136"/>
      <c r="H136" s="136"/>
      <c r="I136" s="136"/>
      <c r="J136" s="136"/>
      <c r="K136" s="136"/>
    </row>
    <row r="137" spans="1:11" ht="16.5" customHeight="1" x14ac:dyDescent="0.25">
      <c r="A137" s="102" t="s">
        <v>179</v>
      </c>
      <c r="B137" s="102"/>
      <c r="C137" s="102"/>
      <c r="D137" s="103" t="s">
        <v>2</v>
      </c>
      <c r="E137" s="103"/>
      <c r="F137" s="103"/>
      <c r="G137" s="103" t="s">
        <v>3</v>
      </c>
      <c r="H137" s="103"/>
      <c r="I137" s="103"/>
      <c r="J137" s="104" t="s">
        <v>4</v>
      </c>
      <c r="K137" s="104"/>
    </row>
    <row r="138" spans="1:11" ht="39.75" customHeight="1" x14ac:dyDescent="0.25">
      <c r="A138" s="102"/>
      <c r="B138" s="102"/>
      <c r="C138" s="102"/>
      <c r="D138" s="51" t="s">
        <v>5</v>
      </c>
      <c r="E138" s="51" t="s">
        <v>6</v>
      </c>
      <c r="F138" s="51" t="s">
        <v>7</v>
      </c>
      <c r="G138" s="51" t="s">
        <v>5</v>
      </c>
      <c r="H138" s="51" t="s">
        <v>6</v>
      </c>
      <c r="I138" s="51" t="s">
        <v>7</v>
      </c>
      <c r="J138" s="104"/>
      <c r="K138" s="104"/>
    </row>
    <row r="139" spans="1:11" s="28" customFormat="1" ht="81.75" customHeight="1" x14ac:dyDescent="0.25">
      <c r="A139" s="135" t="s">
        <v>180</v>
      </c>
      <c r="B139" s="135"/>
      <c r="C139" s="135"/>
      <c r="D139" s="56">
        <v>54990.1</v>
      </c>
      <c r="E139" s="56">
        <v>54428.6</v>
      </c>
      <c r="F139" s="56">
        <f>E139/D139*100</f>
        <v>98.978907112371132</v>
      </c>
      <c r="G139" s="56">
        <v>58881.9</v>
      </c>
      <c r="H139" s="56">
        <v>56630.2</v>
      </c>
      <c r="I139" s="56">
        <f>H139/G139*100</f>
        <v>96.175904649815976</v>
      </c>
      <c r="J139" s="120" t="s">
        <v>181</v>
      </c>
      <c r="K139" s="120"/>
    </row>
    <row r="140" spans="1:11" ht="78" customHeight="1" x14ac:dyDescent="0.25">
      <c r="A140" s="105" t="s">
        <v>182</v>
      </c>
      <c r="B140" s="105"/>
      <c r="C140" s="105"/>
      <c r="D140" s="59">
        <v>0.39</v>
      </c>
      <c r="E140" s="59">
        <v>0.36</v>
      </c>
      <c r="F140" s="59"/>
      <c r="G140" s="59">
        <v>0.38</v>
      </c>
      <c r="H140" s="59">
        <v>0.52</v>
      </c>
      <c r="I140" s="59"/>
      <c r="J140" s="126" t="s">
        <v>183</v>
      </c>
      <c r="K140" s="126"/>
    </row>
    <row r="141" spans="1:11" ht="24" customHeight="1" x14ac:dyDescent="0.25">
      <c r="A141" s="97" t="s">
        <v>10</v>
      </c>
      <c r="B141" s="97"/>
      <c r="C141" s="97"/>
      <c r="D141" s="97"/>
      <c r="E141" s="97"/>
      <c r="F141" s="97"/>
      <c r="G141" s="97"/>
      <c r="H141" s="97"/>
      <c r="I141" s="97"/>
      <c r="J141" s="97"/>
      <c r="K141" s="97"/>
    </row>
    <row r="142" spans="1:11" ht="23.25" customHeight="1" x14ac:dyDescent="0.25">
      <c r="A142" s="80" t="s">
        <v>11</v>
      </c>
      <c r="B142" s="80" t="s">
        <v>12</v>
      </c>
      <c r="C142" s="80" t="s">
        <v>13</v>
      </c>
      <c r="D142" s="80" t="s">
        <v>63</v>
      </c>
      <c r="E142" s="80"/>
      <c r="F142" s="80"/>
      <c r="G142" s="80" t="s">
        <v>3</v>
      </c>
      <c r="H142" s="80"/>
      <c r="I142" s="80"/>
      <c r="J142" s="80" t="s">
        <v>16</v>
      </c>
      <c r="K142" s="80" t="s">
        <v>17</v>
      </c>
    </row>
    <row r="143" spans="1:11" ht="31.5" customHeight="1" x14ac:dyDescent="0.25">
      <c r="A143" s="80"/>
      <c r="B143" s="80"/>
      <c r="C143" s="80"/>
      <c r="D143" s="80"/>
      <c r="E143" s="80"/>
      <c r="F143" s="80"/>
      <c r="G143" s="51" t="s">
        <v>5</v>
      </c>
      <c r="H143" s="51" t="s">
        <v>6</v>
      </c>
      <c r="I143" s="51" t="s">
        <v>7</v>
      </c>
      <c r="J143" s="80"/>
      <c r="K143" s="80"/>
    </row>
    <row r="144" spans="1:11" ht="54.75" customHeight="1" x14ac:dyDescent="0.25">
      <c r="A144" s="85" t="s">
        <v>184</v>
      </c>
      <c r="B144" s="110" t="s">
        <v>185</v>
      </c>
      <c r="C144" s="86" t="s">
        <v>66</v>
      </c>
      <c r="D144" s="81">
        <v>1196.3</v>
      </c>
      <c r="E144" s="81"/>
      <c r="F144" s="81"/>
      <c r="G144" s="61">
        <v>1415.3</v>
      </c>
      <c r="H144" s="70">
        <v>1385</v>
      </c>
      <c r="I144" s="70">
        <f>H144/G144*100</f>
        <v>97.859111142513953</v>
      </c>
      <c r="J144" s="18" t="s">
        <v>72</v>
      </c>
      <c r="K144" s="93" t="s">
        <v>186</v>
      </c>
    </row>
    <row r="145" spans="1:11" ht="54.75" customHeight="1" x14ac:dyDescent="0.25">
      <c r="A145" s="85"/>
      <c r="B145" s="110"/>
      <c r="C145" s="86"/>
      <c r="D145" s="81">
        <v>9080.2000000000007</v>
      </c>
      <c r="E145" s="81"/>
      <c r="F145" s="81"/>
      <c r="G145" s="61">
        <v>9022.5</v>
      </c>
      <c r="H145" s="70">
        <v>5180.7</v>
      </c>
      <c r="I145" s="70">
        <f>H145/G145*100</f>
        <v>57.419783873649209</v>
      </c>
      <c r="J145" s="18" t="s">
        <v>69</v>
      </c>
      <c r="K145" s="93"/>
    </row>
    <row r="146" spans="1:11" ht="77.25" customHeight="1" x14ac:dyDescent="0.25">
      <c r="A146" s="55" t="s">
        <v>187</v>
      </c>
      <c r="B146" s="60" t="s">
        <v>188</v>
      </c>
      <c r="C146" s="57" t="s">
        <v>66</v>
      </c>
      <c r="D146" s="81">
        <v>8524.2999999999993</v>
      </c>
      <c r="E146" s="81"/>
      <c r="F146" s="81"/>
      <c r="G146" s="56">
        <v>8524.2999999999993</v>
      </c>
      <c r="H146" s="70">
        <v>8479.7000000000007</v>
      </c>
      <c r="I146" s="70">
        <f>H146/G146*100</f>
        <v>99.476789883040269</v>
      </c>
      <c r="J146" s="18" t="s">
        <v>69</v>
      </c>
      <c r="K146" s="65" t="s">
        <v>189</v>
      </c>
    </row>
    <row r="147" spans="1:11" ht="72" customHeight="1" x14ac:dyDescent="0.25">
      <c r="A147" s="55" t="s">
        <v>190</v>
      </c>
      <c r="B147" s="60" t="s">
        <v>191</v>
      </c>
      <c r="C147" s="57" t="s">
        <v>43</v>
      </c>
      <c r="D147" s="81"/>
      <c r="E147" s="81"/>
      <c r="F147" s="81"/>
      <c r="G147" s="26"/>
      <c r="H147" s="26"/>
      <c r="I147" s="26"/>
      <c r="J147" s="71" t="s">
        <v>72</v>
      </c>
      <c r="K147" s="65" t="s">
        <v>192</v>
      </c>
    </row>
    <row r="148" spans="1:11" ht="144" customHeight="1" x14ac:dyDescent="0.25">
      <c r="A148" s="55" t="s">
        <v>193</v>
      </c>
      <c r="B148" s="60" t="s">
        <v>194</v>
      </c>
      <c r="C148" s="57" t="s">
        <v>144</v>
      </c>
      <c r="D148" s="81"/>
      <c r="E148" s="81"/>
      <c r="F148" s="81"/>
      <c r="G148" s="26"/>
      <c r="H148" s="26"/>
      <c r="I148" s="26"/>
      <c r="J148" s="74" t="s">
        <v>69</v>
      </c>
      <c r="K148" s="65" t="s">
        <v>195</v>
      </c>
    </row>
    <row r="149" spans="1:11" ht="19.5" customHeight="1" x14ac:dyDescent="0.25">
      <c r="A149" s="107" t="s">
        <v>196</v>
      </c>
      <c r="B149" s="107"/>
      <c r="C149" s="48" t="s">
        <v>52</v>
      </c>
      <c r="D149" s="108">
        <f>D150+D151</f>
        <v>18800.8</v>
      </c>
      <c r="E149" s="108"/>
      <c r="F149" s="108"/>
      <c r="G149" s="52">
        <f t="shared" ref="G149:H149" si="25">G150+G151</f>
        <v>18962.099999999999</v>
      </c>
      <c r="H149" s="22">
        <f t="shared" si="25"/>
        <v>15045.400000000001</v>
      </c>
      <c r="I149" s="22">
        <f>H149/G149*100</f>
        <v>79.34458736110453</v>
      </c>
      <c r="J149" s="10"/>
      <c r="K149" s="15"/>
    </row>
    <row r="150" spans="1:11" ht="27.75" customHeight="1" x14ac:dyDescent="0.25">
      <c r="A150" s="107"/>
      <c r="B150" s="107"/>
      <c r="C150" s="104"/>
      <c r="D150" s="108">
        <f>D144+D147</f>
        <v>1196.3</v>
      </c>
      <c r="E150" s="108"/>
      <c r="F150" s="108"/>
      <c r="G150" s="52">
        <f>G144+G147</f>
        <v>1415.3</v>
      </c>
      <c r="H150" s="22">
        <f>H144+H147</f>
        <v>1385</v>
      </c>
      <c r="I150" s="22">
        <f t="shared" ref="I150:I151" si="26">H150/G150*100</f>
        <v>97.859111142513953</v>
      </c>
      <c r="J150" s="10" t="s">
        <v>72</v>
      </c>
      <c r="K150" s="15"/>
    </row>
    <row r="151" spans="1:11" ht="31.5" customHeight="1" x14ac:dyDescent="0.25">
      <c r="A151" s="107"/>
      <c r="B151" s="107"/>
      <c r="C151" s="104"/>
      <c r="D151" s="108">
        <f>D145+D146+D148</f>
        <v>17604.5</v>
      </c>
      <c r="E151" s="108"/>
      <c r="F151" s="108"/>
      <c r="G151" s="52">
        <f>G145+G146+G148</f>
        <v>17546.8</v>
      </c>
      <c r="H151" s="22">
        <f>H145+H146+H148</f>
        <v>13660.400000000001</v>
      </c>
      <c r="I151" s="22">
        <f t="shared" si="26"/>
        <v>77.851232133494435</v>
      </c>
      <c r="J151" s="10" t="s">
        <v>69</v>
      </c>
      <c r="K151" s="15"/>
    </row>
    <row r="152" spans="1:11" s="29" customFormat="1" ht="24" customHeight="1" x14ac:dyDescent="0.25">
      <c r="A152" s="134" t="s">
        <v>197</v>
      </c>
      <c r="B152" s="134"/>
      <c r="C152" s="134"/>
      <c r="D152" s="134"/>
      <c r="E152" s="134"/>
      <c r="F152" s="134"/>
      <c r="G152" s="134"/>
      <c r="H152" s="134"/>
      <c r="I152" s="134"/>
      <c r="J152" s="134"/>
      <c r="K152" s="134"/>
    </row>
    <row r="153" spans="1:11" ht="18.75" customHeight="1" x14ac:dyDescent="0.25">
      <c r="A153" s="102" t="s">
        <v>198</v>
      </c>
      <c r="B153" s="102"/>
      <c r="C153" s="102"/>
      <c r="D153" s="103" t="s">
        <v>2</v>
      </c>
      <c r="E153" s="103"/>
      <c r="F153" s="103"/>
      <c r="G153" s="103" t="s">
        <v>3</v>
      </c>
      <c r="H153" s="103"/>
      <c r="I153" s="103"/>
      <c r="J153" s="104" t="s">
        <v>4</v>
      </c>
      <c r="K153" s="104"/>
    </row>
    <row r="154" spans="1:11" ht="29.25" customHeight="1" x14ac:dyDescent="0.25">
      <c r="A154" s="102"/>
      <c r="B154" s="102"/>
      <c r="C154" s="102"/>
      <c r="D154" s="51" t="s">
        <v>5</v>
      </c>
      <c r="E154" s="51" t="s">
        <v>6</v>
      </c>
      <c r="F154" s="51" t="s">
        <v>7</v>
      </c>
      <c r="G154" s="51" t="s">
        <v>5</v>
      </c>
      <c r="H154" s="51" t="s">
        <v>6</v>
      </c>
      <c r="I154" s="51" t="s">
        <v>7</v>
      </c>
      <c r="J154" s="104"/>
      <c r="K154" s="104"/>
    </row>
    <row r="155" spans="1:11" ht="45.75" customHeight="1" x14ac:dyDescent="0.25">
      <c r="A155" s="135" t="s">
        <v>199</v>
      </c>
      <c r="B155" s="135"/>
      <c r="C155" s="135"/>
      <c r="D155" s="59">
        <v>86.8</v>
      </c>
      <c r="E155" s="59">
        <v>83</v>
      </c>
      <c r="F155" s="14">
        <f>E155/D155*100</f>
        <v>95.622119815668199</v>
      </c>
      <c r="G155" s="57">
        <v>85.5</v>
      </c>
      <c r="H155" s="30">
        <v>83</v>
      </c>
      <c r="I155" s="58">
        <f>H155/G155*100</f>
        <v>97.076023391812853</v>
      </c>
      <c r="J155" s="159" t="s">
        <v>200</v>
      </c>
      <c r="K155" s="159"/>
    </row>
    <row r="156" spans="1:11" ht="33" customHeight="1" x14ac:dyDescent="0.25">
      <c r="A156" s="135" t="s">
        <v>201</v>
      </c>
      <c r="B156" s="135"/>
      <c r="C156" s="135"/>
      <c r="D156" s="59">
        <v>57.8</v>
      </c>
      <c r="E156" s="59">
        <v>67.900000000000006</v>
      </c>
      <c r="F156" s="14">
        <f>E156/D156*100</f>
        <v>117.47404844290659</v>
      </c>
      <c r="G156" s="59">
        <v>56.6</v>
      </c>
      <c r="H156" s="30">
        <v>66.7</v>
      </c>
      <c r="I156" s="58">
        <f>H156/G156*100</f>
        <v>117.84452296819788</v>
      </c>
      <c r="J156" s="159"/>
      <c r="K156" s="159"/>
    </row>
    <row r="157" spans="1:11" ht="24" customHeight="1" x14ac:dyDescent="0.25">
      <c r="A157" s="97" t="s">
        <v>10</v>
      </c>
      <c r="B157" s="97"/>
      <c r="C157" s="97"/>
      <c r="D157" s="97"/>
      <c r="E157" s="97"/>
      <c r="F157" s="97"/>
      <c r="G157" s="97"/>
      <c r="H157" s="97"/>
      <c r="I157" s="97"/>
      <c r="J157" s="97"/>
      <c r="K157" s="97"/>
    </row>
    <row r="158" spans="1:11" ht="23.25" customHeight="1" x14ac:dyDescent="0.25">
      <c r="A158" s="80" t="s">
        <v>11</v>
      </c>
      <c r="B158" s="80" t="s">
        <v>12</v>
      </c>
      <c r="C158" s="80" t="s">
        <v>13</v>
      </c>
      <c r="D158" s="80" t="s">
        <v>63</v>
      </c>
      <c r="E158" s="80"/>
      <c r="F158" s="80"/>
      <c r="G158" s="80" t="s">
        <v>3</v>
      </c>
      <c r="H158" s="80"/>
      <c r="I158" s="80"/>
      <c r="J158" s="80" t="s">
        <v>16</v>
      </c>
      <c r="K158" s="80" t="s">
        <v>17</v>
      </c>
    </row>
    <row r="159" spans="1:11" ht="31.5" customHeight="1" x14ac:dyDescent="0.25">
      <c r="A159" s="80"/>
      <c r="B159" s="80"/>
      <c r="C159" s="80"/>
      <c r="D159" s="80"/>
      <c r="E159" s="80"/>
      <c r="F159" s="80"/>
      <c r="G159" s="51" t="s">
        <v>5</v>
      </c>
      <c r="H159" s="51" t="s">
        <v>6</v>
      </c>
      <c r="I159" s="51" t="s">
        <v>7</v>
      </c>
      <c r="J159" s="80"/>
      <c r="K159" s="80"/>
    </row>
    <row r="160" spans="1:11" ht="77.25" customHeight="1" x14ac:dyDescent="0.25">
      <c r="A160" s="85" t="s">
        <v>202</v>
      </c>
      <c r="B160" s="86" t="s">
        <v>203</v>
      </c>
      <c r="C160" s="86" t="s">
        <v>204</v>
      </c>
      <c r="D160" s="81">
        <v>522.94000000000005</v>
      </c>
      <c r="E160" s="81"/>
      <c r="F160" s="81"/>
      <c r="G160" s="56">
        <v>1648</v>
      </c>
      <c r="H160" s="70">
        <v>1648</v>
      </c>
      <c r="I160" s="70">
        <f>H160/G160*100</f>
        <v>100</v>
      </c>
      <c r="J160" s="18" t="s">
        <v>72</v>
      </c>
      <c r="K160" s="160" t="s">
        <v>205</v>
      </c>
    </row>
    <row r="161" spans="1:11" ht="38.25" customHeight="1" x14ac:dyDescent="0.25">
      <c r="A161" s="85"/>
      <c r="B161" s="86"/>
      <c r="C161" s="124"/>
      <c r="D161" s="81">
        <v>261.8</v>
      </c>
      <c r="E161" s="81"/>
      <c r="F161" s="81"/>
      <c r="G161" s="56">
        <v>183.1</v>
      </c>
      <c r="H161" s="70">
        <v>183.1</v>
      </c>
      <c r="I161" s="70">
        <f>H161/G161*100</f>
        <v>100</v>
      </c>
      <c r="J161" s="18" t="s">
        <v>69</v>
      </c>
      <c r="K161" s="160"/>
    </row>
    <row r="162" spans="1:11" ht="27.75" customHeight="1" x14ac:dyDescent="0.25">
      <c r="A162" s="85"/>
      <c r="B162" s="86"/>
      <c r="C162" s="124"/>
      <c r="D162" s="81"/>
      <c r="E162" s="81"/>
      <c r="F162" s="81"/>
      <c r="G162" s="56"/>
      <c r="H162" s="70"/>
      <c r="I162" s="70"/>
      <c r="J162" s="18" t="s">
        <v>206</v>
      </c>
      <c r="K162" s="160"/>
    </row>
    <row r="163" spans="1:11" ht="32.25" customHeight="1" x14ac:dyDescent="0.25">
      <c r="A163" s="85" t="s">
        <v>207</v>
      </c>
      <c r="B163" s="86" t="s">
        <v>208</v>
      </c>
      <c r="C163" s="86" t="s">
        <v>209</v>
      </c>
      <c r="D163" s="81"/>
      <c r="E163" s="81"/>
      <c r="F163" s="81"/>
      <c r="G163" s="31"/>
      <c r="H163" s="32"/>
      <c r="I163" s="32"/>
      <c r="J163" s="71" t="s">
        <v>72</v>
      </c>
      <c r="K163" s="116" t="s">
        <v>210</v>
      </c>
    </row>
    <row r="164" spans="1:11" ht="33" customHeight="1" x14ac:dyDescent="0.25">
      <c r="A164" s="85"/>
      <c r="B164" s="86"/>
      <c r="C164" s="86"/>
      <c r="D164" s="81"/>
      <c r="E164" s="81"/>
      <c r="F164" s="81"/>
      <c r="G164" s="31"/>
      <c r="H164" s="32"/>
      <c r="I164" s="32"/>
      <c r="J164" s="71" t="s">
        <v>69</v>
      </c>
      <c r="K164" s="116"/>
    </row>
    <row r="165" spans="1:11" ht="138.75" customHeight="1" x14ac:dyDescent="0.25">
      <c r="A165" s="55" t="s">
        <v>211</v>
      </c>
      <c r="B165" s="59" t="s">
        <v>212</v>
      </c>
      <c r="C165" s="59" t="s">
        <v>32</v>
      </c>
      <c r="D165" s="81"/>
      <c r="E165" s="81"/>
      <c r="F165" s="81"/>
      <c r="G165" s="61">
        <v>14340</v>
      </c>
      <c r="H165" s="61"/>
      <c r="I165" s="61"/>
      <c r="J165" s="74" t="s">
        <v>72</v>
      </c>
      <c r="K165" s="54" t="s">
        <v>213</v>
      </c>
    </row>
    <row r="166" spans="1:11" ht="23.25" customHeight="1" x14ac:dyDescent="0.25">
      <c r="A166" s="107" t="s">
        <v>214</v>
      </c>
      <c r="B166" s="107"/>
      <c r="C166" s="51" t="s">
        <v>52</v>
      </c>
      <c r="D166" s="108">
        <f>D167+D168</f>
        <v>784.74</v>
      </c>
      <c r="E166" s="108"/>
      <c r="F166" s="108"/>
      <c r="G166" s="52">
        <f t="shared" ref="G166:H166" si="27">G167+G168</f>
        <v>16171.1</v>
      </c>
      <c r="H166" s="22">
        <f t="shared" si="27"/>
        <v>1831.1</v>
      </c>
      <c r="I166" s="22">
        <f>H166/G166*100</f>
        <v>11.32328660387976</v>
      </c>
      <c r="J166" s="10"/>
      <c r="K166" s="10"/>
    </row>
    <row r="167" spans="1:11" ht="18.75" customHeight="1" x14ac:dyDescent="0.25">
      <c r="A167" s="107"/>
      <c r="B167" s="107"/>
      <c r="C167" s="133"/>
      <c r="D167" s="108">
        <f>D160+D165+D163</f>
        <v>522.94000000000005</v>
      </c>
      <c r="E167" s="108"/>
      <c r="F167" s="108"/>
      <c r="G167" s="52">
        <f>G160+G165+G163</f>
        <v>15988</v>
      </c>
      <c r="H167" s="22">
        <f>H160+H165+H163</f>
        <v>1648</v>
      </c>
      <c r="I167" s="22">
        <f t="shared" ref="I167:I168" si="28">H167/G167*100</f>
        <v>10.307730798098575</v>
      </c>
      <c r="J167" s="10" t="s">
        <v>72</v>
      </c>
      <c r="K167" s="10"/>
    </row>
    <row r="168" spans="1:11" ht="28.5" customHeight="1" x14ac:dyDescent="0.25">
      <c r="A168" s="107"/>
      <c r="B168" s="107"/>
      <c r="C168" s="133"/>
      <c r="D168" s="108">
        <f>D161+D164</f>
        <v>261.8</v>
      </c>
      <c r="E168" s="108"/>
      <c r="F168" s="108"/>
      <c r="G168" s="52">
        <f>G161+G164</f>
        <v>183.1</v>
      </c>
      <c r="H168" s="22">
        <f>H161+H164</f>
        <v>183.1</v>
      </c>
      <c r="I168" s="22">
        <f t="shared" si="28"/>
        <v>100</v>
      </c>
      <c r="J168" s="10" t="s">
        <v>69</v>
      </c>
      <c r="K168" s="10"/>
    </row>
    <row r="169" spans="1:11" ht="15.75" x14ac:dyDescent="0.25">
      <c r="A169" s="131" t="s">
        <v>215</v>
      </c>
      <c r="B169" s="131"/>
      <c r="C169" s="131"/>
      <c r="D169" s="131"/>
      <c r="E169" s="131"/>
      <c r="F169" s="131"/>
      <c r="G169" s="131"/>
      <c r="H169" s="131"/>
      <c r="I169" s="131"/>
      <c r="J169" s="131"/>
      <c r="K169" s="131"/>
    </row>
    <row r="170" spans="1:11" ht="27.75" customHeight="1" x14ac:dyDescent="0.25">
      <c r="A170" s="85" t="s">
        <v>216</v>
      </c>
      <c r="B170" s="89" t="s">
        <v>217</v>
      </c>
      <c r="C170" s="89" t="s">
        <v>20</v>
      </c>
      <c r="D170" s="90">
        <v>465</v>
      </c>
      <c r="E170" s="90"/>
      <c r="F170" s="90"/>
      <c r="G170" s="61"/>
      <c r="H170" s="70"/>
      <c r="I170" s="70"/>
      <c r="J170" s="18" t="s">
        <v>72</v>
      </c>
      <c r="K170" s="132" t="s">
        <v>218</v>
      </c>
    </row>
    <row r="171" spans="1:11" ht="146.25" customHeight="1" x14ac:dyDescent="0.25">
      <c r="A171" s="85"/>
      <c r="B171" s="89"/>
      <c r="C171" s="89"/>
      <c r="D171" s="90">
        <v>1274.5</v>
      </c>
      <c r="E171" s="90"/>
      <c r="F171" s="90"/>
      <c r="G171" s="61">
        <v>4459.2</v>
      </c>
      <c r="H171" s="70">
        <v>3998.9</v>
      </c>
      <c r="I171" s="70">
        <f>H171/G171*100</f>
        <v>89.677520631503413</v>
      </c>
      <c r="J171" s="27" t="s">
        <v>219</v>
      </c>
      <c r="K171" s="132"/>
    </row>
    <row r="172" spans="1:11" ht="28.5" customHeight="1" x14ac:dyDescent="0.25">
      <c r="A172" s="85"/>
      <c r="B172" s="89"/>
      <c r="C172" s="89"/>
      <c r="D172" s="90">
        <v>1394.2</v>
      </c>
      <c r="E172" s="90"/>
      <c r="F172" s="90"/>
      <c r="G172" s="61">
        <v>462.7</v>
      </c>
      <c r="H172" s="70">
        <v>462.7</v>
      </c>
      <c r="I172" s="70">
        <f>H172/G172*100</f>
        <v>100</v>
      </c>
      <c r="J172" s="27" t="s">
        <v>220</v>
      </c>
      <c r="K172" s="132"/>
    </row>
    <row r="173" spans="1:11" ht="24" customHeight="1" x14ac:dyDescent="0.25">
      <c r="A173" s="97" t="s">
        <v>10</v>
      </c>
      <c r="B173" s="97"/>
      <c r="C173" s="97"/>
      <c r="D173" s="97"/>
      <c r="E173" s="97"/>
      <c r="F173" s="97"/>
      <c r="G173" s="97"/>
      <c r="H173" s="97"/>
      <c r="I173" s="97"/>
      <c r="J173" s="97"/>
      <c r="K173" s="97"/>
    </row>
    <row r="174" spans="1:11" ht="22.5" customHeight="1" x14ac:dyDescent="0.25">
      <c r="A174" s="80" t="s">
        <v>11</v>
      </c>
      <c r="B174" s="80" t="s">
        <v>12</v>
      </c>
      <c r="C174" s="80" t="s">
        <v>13</v>
      </c>
      <c r="D174" s="80" t="s">
        <v>63</v>
      </c>
      <c r="E174" s="80"/>
      <c r="F174" s="80"/>
      <c r="G174" s="80" t="s">
        <v>3</v>
      </c>
      <c r="H174" s="80"/>
      <c r="I174" s="80"/>
      <c r="J174" s="80" t="s">
        <v>16</v>
      </c>
      <c r="K174" s="80" t="s">
        <v>17</v>
      </c>
    </row>
    <row r="175" spans="1:11" ht="21" customHeight="1" x14ac:dyDescent="0.25">
      <c r="A175" s="80"/>
      <c r="B175" s="80"/>
      <c r="C175" s="80"/>
      <c r="D175" s="80"/>
      <c r="E175" s="80"/>
      <c r="F175" s="80"/>
      <c r="G175" s="51" t="s">
        <v>5</v>
      </c>
      <c r="H175" s="51" t="s">
        <v>6</v>
      </c>
      <c r="I175" s="51" t="s">
        <v>7</v>
      </c>
      <c r="J175" s="80"/>
      <c r="K175" s="80"/>
    </row>
    <row r="176" spans="1:11" ht="31.5" customHeight="1" x14ac:dyDescent="0.25">
      <c r="A176" s="85" t="s">
        <v>221</v>
      </c>
      <c r="B176" s="89" t="s">
        <v>222</v>
      </c>
      <c r="C176" s="86" t="s">
        <v>66</v>
      </c>
      <c r="D176" s="90">
        <v>592.5</v>
      </c>
      <c r="E176" s="90"/>
      <c r="F176" s="90"/>
      <c r="G176" s="90">
        <v>799.5</v>
      </c>
      <c r="H176" s="129">
        <v>799.5</v>
      </c>
      <c r="I176" s="129">
        <f t="shared" ref="I176" si="29">H176/G176*100</f>
        <v>100</v>
      </c>
      <c r="J176" s="92" t="s">
        <v>69</v>
      </c>
      <c r="K176" s="130" t="s">
        <v>223</v>
      </c>
    </row>
    <row r="177" spans="1:11" ht="12" customHeight="1" x14ac:dyDescent="0.25">
      <c r="A177" s="85"/>
      <c r="B177" s="89"/>
      <c r="C177" s="86"/>
      <c r="D177" s="90"/>
      <c r="E177" s="90"/>
      <c r="F177" s="90"/>
      <c r="G177" s="90"/>
      <c r="H177" s="129"/>
      <c r="I177" s="129"/>
      <c r="J177" s="92"/>
      <c r="K177" s="130"/>
    </row>
    <row r="178" spans="1:11" ht="11.25" customHeight="1" x14ac:dyDescent="0.25">
      <c r="A178" s="85"/>
      <c r="B178" s="89"/>
      <c r="C178" s="86"/>
      <c r="D178" s="90"/>
      <c r="E178" s="90"/>
      <c r="F178" s="90"/>
      <c r="G178" s="90"/>
      <c r="H178" s="129"/>
      <c r="I178" s="129"/>
      <c r="J178" s="92"/>
      <c r="K178" s="130"/>
    </row>
    <row r="179" spans="1:11" ht="158.25" customHeight="1" x14ac:dyDescent="0.25">
      <c r="A179" s="85"/>
      <c r="B179" s="89"/>
      <c r="C179" s="86"/>
      <c r="D179" s="90"/>
      <c r="E179" s="90"/>
      <c r="F179" s="90"/>
      <c r="G179" s="90"/>
      <c r="H179" s="129"/>
      <c r="I179" s="129"/>
      <c r="J179" s="92"/>
      <c r="K179" s="130"/>
    </row>
    <row r="180" spans="1:11" ht="15.75" customHeight="1" x14ac:dyDescent="0.25">
      <c r="A180" s="107" t="s">
        <v>224</v>
      </c>
      <c r="B180" s="107"/>
      <c r="C180" s="48" t="s">
        <v>52</v>
      </c>
      <c r="D180" s="79">
        <f>SUM(D181:D183)</f>
        <v>3726.2</v>
      </c>
      <c r="E180" s="79"/>
      <c r="F180" s="79"/>
      <c r="G180" s="62">
        <f>SUM(G181:G183)</f>
        <v>5721.4</v>
      </c>
      <c r="H180" s="22">
        <f>SUM(H181:H183)</f>
        <v>5261.0999999999995</v>
      </c>
      <c r="I180" s="22">
        <f>H180/G180*100</f>
        <v>91.954766315936652</v>
      </c>
      <c r="J180" s="24"/>
      <c r="K180" s="15"/>
    </row>
    <row r="181" spans="1:11" ht="15.75" customHeight="1" x14ac:dyDescent="0.25">
      <c r="A181" s="107"/>
      <c r="B181" s="107"/>
      <c r="C181" s="104"/>
      <c r="D181" s="79">
        <f>D170</f>
        <v>465</v>
      </c>
      <c r="E181" s="79"/>
      <c r="F181" s="79"/>
      <c r="G181" s="62">
        <f>G170</f>
        <v>0</v>
      </c>
      <c r="H181" s="22">
        <f>H170</f>
        <v>0</v>
      </c>
      <c r="I181" s="22"/>
      <c r="J181" s="24" t="s">
        <v>72</v>
      </c>
      <c r="K181" s="15"/>
    </row>
    <row r="182" spans="1:11" ht="54.75" customHeight="1" x14ac:dyDescent="0.25">
      <c r="A182" s="107"/>
      <c r="B182" s="107"/>
      <c r="C182" s="104"/>
      <c r="D182" s="79">
        <f>D171+D176</f>
        <v>1867</v>
      </c>
      <c r="E182" s="79"/>
      <c r="F182" s="79"/>
      <c r="G182" s="62">
        <f>G171+G176</f>
        <v>5258.7</v>
      </c>
      <c r="H182" s="22">
        <f t="shared" ref="H182" si="30">H171+H176</f>
        <v>4798.3999999999996</v>
      </c>
      <c r="I182" s="22">
        <f t="shared" ref="I182:I183" si="31">H182/G182*100</f>
        <v>91.246886112537311</v>
      </c>
      <c r="J182" s="24" t="s">
        <v>225</v>
      </c>
      <c r="K182" s="15"/>
    </row>
    <row r="183" spans="1:11" ht="27.75" customHeight="1" x14ac:dyDescent="0.25">
      <c r="A183" s="107"/>
      <c r="B183" s="107"/>
      <c r="C183" s="104"/>
      <c r="D183" s="79">
        <f>D172</f>
        <v>1394.2</v>
      </c>
      <c r="E183" s="79"/>
      <c r="F183" s="79"/>
      <c r="G183" s="62">
        <f>G172</f>
        <v>462.7</v>
      </c>
      <c r="H183" s="22">
        <f>H172</f>
        <v>462.7</v>
      </c>
      <c r="I183" s="22">
        <f t="shared" si="31"/>
        <v>100</v>
      </c>
      <c r="J183" s="24" t="s">
        <v>220</v>
      </c>
      <c r="K183" s="15"/>
    </row>
    <row r="184" spans="1:11" x14ac:dyDescent="0.25">
      <c r="A184" s="109" t="s">
        <v>226</v>
      </c>
      <c r="B184" s="109"/>
      <c r="C184" s="109"/>
      <c r="D184" s="109"/>
      <c r="E184" s="109"/>
      <c r="F184" s="109"/>
      <c r="G184" s="109"/>
      <c r="H184" s="109"/>
      <c r="I184" s="109"/>
      <c r="J184" s="109"/>
      <c r="K184" s="109"/>
    </row>
    <row r="185" spans="1:11" ht="303.75" customHeight="1" x14ac:dyDescent="0.25">
      <c r="A185" s="55" t="s">
        <v>227</v>
      </c>
      <c r="B185" s="59" t="s">
        <v>228</v>
      </c>
      <c r="C185" s="57" t="s">
        <v>66</v>
      </c>
      <c r="D185" s="128">
        <v>13303</v>
      </c>
      <c r="E185" s="128"/>
      <c r="F185" s="128"/>
      <c r="G185" s="68">
        <v>14915.1</v>
      </c>
      <c r="H185" s="33">
        <v>12900.6</v>
      </c>
      <c r="I185" s="33">
        <f>H185/G185*100</f>
        <v>86.493553512882912</v>
      </c>
      <c r="J185" s="71" t="s">
        <v>69</v>
      </c>
      <c r="K185" s="72" t="s">
        <v>229</v>
      </c>
    </row>
    <row r="186" spans="1:11" ht="19.5" customHeight="1" x14ac:dyDescent="0.25">
      <c r="A186" s="107" t="s">
        <v>230</v>
      </c>
      <c r="B186" s="107"/>
      <c r="C186" s="48" t="s">
        <v>52</v>
      </c>
      <c r="D186" s="112">
        <f>D187</f>
        <v>13303</v>
      </c>
      <c r="E186" s="112"/>
      <c r="F186" s="112"/>
      <c r="G186" s="34">
        <f>G187</f>
        <v>14915.1</v>
      </c>
      <c r="H186" s="34">
        <f t="shared" ref="H186" si="32">H187</f>
        <v>12900.6</v>
      </c>
      <c r="I186" s="35">
        <f>H186/G186*100</f>
        <v>86.493553512882912</v>
      </c>
      <c r="J186" s="15"/>
      <c r="K186" s="15"/>
    </row>
    <row r="187" spans="1:11" ht="32.25" customHeight="1" x14ac:dyDescent="0.25">
      <c r="A187" s="107"/>
      <c r="B187" s="107"/>
      <c r="C187" s="48"/>
      <c r="D187" s="112">
        <f>D185</f>
        <v>13303</v>
      </c>
      <c r="E187" s="112"/>
      <c r="F187" s="112"/>
      <c r="G187" s="69">
        <f t="shared" ref="G187:H187" si="33">G185</f>
        <v>14915.1</v>
      </c>
      <c r="H187" s="69">
        <f t="shared" si="33"/>
        <v>12900.6</v>
      </c>
      <c r="I187" s="35">
        <f>H187/G187*100</f>
        <v>86.493553512882912</v>
      </c>
      <c r="J187" s="15" t="s">
        <v>69</v>
      </c>
      <c r="K187" s="15"/>
    </row>
    <row r="188" spans="1:11" x14ac:dyDescent="0.25">
      <c r="A188" s="109" t="s">
        <v>231</v>
      </c>
      <c r="B188" s="109"/>
      <c r="C188" s="109"/>
      <c r="D188" s="109"/>
      <c r="E188" s="109"/>
      <c r="F188" s="109"/>
      <c r="G188" s="109"/>
      <c r="H188" s="109"/>
      <c r="I188" s="109"/>
      <c r="J188" s="109"/>
      <c r="K188" s="109"/>
    </row>
    <row r="189" spans="1:11" ht="48" customHeight="1" x14ac:dyDescent="0.25">
      <c r="A189" s="85" t="s">
        <v>232</v>
      </c>
      <c r="B189" s="86" t="s">
        <v>233</v>
      </c>
      <c r="C189" s="86" t="s">
        <v>66</v>
      </c>
      <c r="D189" s="90">
        <v>753.6</v>
      </c>
      <c r="E189" s="90"/>
      <c r="F189" s="90"/>
      <c r="G189" s="56">
        <v>1101.5999999999999</v>
      </c>
      <c r="H189" s="56">
        <v>1074.5</v>
      </c>
      <c r="I189" s="56">
        <f>H189/G189*100</f>
        <v>97.539941902687005</v>
      </c>
      <c r="J189" s="71" t="s">
        <v>69</v>
      </c>
      <c r="K189" s="93" t="s">
        <v>234</v>
      </c>
    </row>
    <row r="190" spans="1:11" ht="24" customHeight="1" x14ac:dyDescent="0.25">
      <c r="A190" s="85"/>
      <c r="B190" s="86"/>
      <c r="C190" s="86"/>
      <c r="D190" s="90">
        <v>1000</v>
      </c>
      <c r="E190" s="90"/>
      <c r="F190" s="90"/>
      <c r="G190" s="56">
        <v>1000</v>
      </c>
      <c r="H190" s="56">
        <v>1000</v>
      </c>
      <c r="I190" s="56">
        <f>H190/G190*100</f>
        <v>100</v>
      </c>
      <c r="J190" s="71" t="s">
        <v>235</v>
      </c>
      <c r="K190" s="127"/>
    </row>
    <row r="191" spans="1:11" ht="24" customHeight="1" x14ac:dyDescent="0.25">
      <c r="A191" s="97" t="s">
        <v>10</v>
      </c>
      <c r="B191" s="97"/>
      <c r="C191" s="97"/>
      <c r="D191" s="97"/>
      <c r="E191" s="97"/>
      <c r="F191" s="97"/>
      <c r="G191" s="97"/>
      <c r="H191" s="97"/>
      <c r="I191" s="97"/>
      <c r="J191" s="97"/>
      <c r="K191" s="97"/>
    </row>
    <row r="192" spans="1:11" ht="21" customHeight="1" x14ac:dyDescent="0.25">
      <c r="A192" s="80" t="s">
        <v>11</v>
      </c>
      <c r="B192" s="80" t="s">
        <v>12</v>
      </c>
      <c r="C192" s="80" t="s">
        <v>13</v>
      </c>
      <c r="D192" s="80" t="s">
        <v>63</v>
      </c>
      <c r="E192" s="80"/>
      <c r="F192" s="80"/>
      <c r="G192" s="80" t="s">
        <v>3</v>
      </c>
      <c r="H192" s="80"/>
      <c r="I192" s="80"/>
      <c r="J192" s="80" t="s">
        <v>16</v>
      </c>
      <c r="K192" s="80" t="s">
        <v>17</v>
      </c>
    </row>
    <row r="193" spans="1:11" ht="24" customHeight="1" x14ac:dyDescent="0.25">
      <c r="A193" s="80"/>
      <c r="B193" s="80"/>
      <c r="C193" s="80"/>
      <c r="D193" s="80"/>
      <c r="E193" s="80"/>
      <c r="F193" s="80"/>
      <c r="G193" s="51" t="s">
        <v>5</v>
      </c>
      <c r="H193" s="51" t="s">
        <v>6</v>
      </c>
      <c r="I193" s="51" t="s">
        <v>7</v>
      </c>
      <c r="J193" s="80"/>
      <c r="K193" s="80"/>
    </row>
    <row r="194" spans="1:11" ht="63" customHeight="1" x14ac:dyDescent="0.25">
      <c r="A194" s="55" t="s">
        <v>236</v>
      </c>
      <c r="B194" s="57" t="s">
        <v>237</v>
      </c>
      <c r="C194" s="57" t="s">
        <v>66</v>
      </c>
      <c r="D194" s="81">
        <v>700.7</v>
      </c>
      <c r="E194" s="81"/>
      <c r="F194" s="81"/>
      <c r="G194" s="56">
        <v>257.2</v>
      </c>
      <c r="H194" s="56">
        <v>347.4</v>
      </c>
      <c r="I194" s="56">
        <f>H194/G194*100</f>
        <v>135.06998444790045</v>
      </c>
      <c r="J194" s="71" t="s">
        <v>69</v>
      </c>
      <c r="K194" s="54" t="s">
        <v>238</v>
      </c>
    </row>
    <row r="195" spans="1:11" ht="30" customHeight="1" x14ac:dyDescent="0.25">
      <c r="A195" s="107" t="s">
        <v>239</v>
      </c>
      <c r="B195" s="107"/>
      <c r="C195" s="48" t="s">
        <v>52</v>
      </c>
      <c r="D195" s="108">
        <f t="shared" ref="D195:H195" si="34">D196+D197</f>
        <v>2454.3000000000002</v>
      </c>
      <c r="E195" s="108"/>
      <c r="F195" s="108"/>
      <c r="G195" s="52">
        <f t="shared" si="34"/>
        <v>2358.8000000000002</v>
      </c>
      <c r="H195" s="52">
        <f t="shared" si="34"/>
        <v>2421.9</v>
      </c>
      <c r="I195" s="52">
        <f t="shared" ref="I195:I197" si="35">H195/G195*100</f>
        <v>102.67508902831948</v>
      </c>
      <c r="J195" s="15"/>
      <c r="K195" s="36"/>
    </row>
    <row r="196" spans="1:11" ht="30" customHeight="1" x14ac:dyDescent="0.25">
      <c r="A196" s="107"/>
      <c r="B196" s="107"/>
      <c r="C196" s="104"/>
      <c r="D196" s="108">
        <f>D189+D194</f>
        <v>1454.3000000000002</v>
      </c>
      <c r="E196" s="108"/>
      <c r="F196" s="108"/>
      <c r="G196" s="52">
        <f t="shared" ref="G196:H196" si="36">G189+G194</f>
        <v>1358.8</v>
      </c>
      <c r="H196" s="52">
        <f t="shared" si="36"/>
        <v>1421.9</v>
      </c>
      <c r="I196" s="52">
        <f t="shared" si="35"/>
        <v>104.64380335590229</v>
      </c>
      <c r="J196" s="15" t="s">
        <v>69</v>
      </c>
      <c r="K196" s="36"/>
    </row>
    <row r="197" spans="1:11" ht="30" customHeight="1" x14ac:dyDescent="0.25">
      <c r="A197" s="107"/>
      <c r="B197" s="107"/>
      <c r="C197" s="104"/>
      <c r="D197" s="108">
        <f t="shared" ref="D197:H197" si="37">D190</f>
        <v>1000</v>
      </c>
      <c r="E197" s="108"/>
      <c r="F197" s="108"/>
      <c r="G197" s="52">
        <f t="shared" si="37"/>
        <v>1000</v>
      </c>
      <c r="H197" s="52">
        <f t="shared" si="37"/>
        <v>1000</v>
      </c>
      <c r="I197" s="52">
        <f t="shared" si="35"/>
        <v>100</v>
      </c>
      <c r="J197" s="15" t="s">
        <v>235</v>
      </c>
      <c r="K197" s="36"/>
    </row>
    <row r="198" spans="1:11" ht="18.75" customHeight="1" x14ac:dyDescent="0.25">
      <c r="A198" s="109" t="s">
        <v>240</v>
      </c>
      <c r="B198" s="109"/>
      <c r="C198" s="109"/>
      <c r="D198" s="109"/>
      <c r="E198" s="109"/>
      <c r="F198" s="109"/>
      <c r="G198" s="109"/>
      <c r="H198" s="109"/>
      <c r="I198" s="109"/>
      <c r="J198" s="109"/>
      <c r="K198" s="109"/>
    </row>
    <row r="199" spans="1:11" ht="168.75" customHeight="1" x14ac:dyDescent="0.25">
      <c r="A199" s="55" t="s">
        <v>241</v>
      </c>
      <c r="B199" s="57" t="s">
        <v>242</v>
      </c>
      <c r="C199" s="57" t="s">
        <v>66</v>
      </c>
      <c r="D199" s="90">
        <v>20333.5</v>
      </c>
      <c r="E199" s="90"/>
      <c r="F199" s="90"/>
      <c r="G199" s="61">
        <v>22707.8</v>
      </c>
      <c r="H199" s="56">
        <v>21850.3</v>
      </c>
      <c r="I199" s="56">
        <f>H199/G199*100</f>
        <v>96.223764521441964</v>
      </c>
      <c r="J199" s="74" t="s">
        <v>69</v>
      </c>
      <c r="K199" s="54" t="s">
        <v>243</v>
      </c>
    </row>
    <row r="200" spans="1:11" ht="21" customHeight="1" x14ac:dyDescent="0.25">
      <c r="A200" s="107" t="s">
        <v>244</v>
      </c>
      <c r="B200" s="107"/>
      <c r="C200" s="48" t="s">
        <v>52</v>
      </c>
      <c r="D200" s="79">
        <f>D201</f>
        <v>20333.5</v>
      </c>
      <c r="E200" s="79"/>
      <c r="F200" s="79"/>
      <c r="G200" s="62">
        <f>G201</f>
        <v>22707.8</v>
      </c>
      <c r="H200" s="52">
        <f>H201</f>
        <v>21850.3</v>
      </c>
      <c r="I200" s="52">
        <f t="shared" ref="I200:I201" si="38">H200/G200*100</f>
        <v>96.223764521441964</v>
      </c>
      <c r="J200" s="15"/>
      <c r="K200" s="15"/>
    </row>
    <row r="201" spans="1:11" ht="31.5" customHeight="1" x14ac:dyDescent="0.25">
      <c r="A201" s="107"/>
      <c r="B201" s="107"/>
      <c r="C201" s="48"/>
      <c r="D201" s="79">
        <f t="shared" ref="D201" si="39">D199</f>
        <v>20333.5</v>
      </c>
      <c r="E201" s="79"/>
      <c r="F201" s="79"/>
      <c r="G201" s="62">
        <f>G199</f>
        <v>22707.8</v>
      </c>
      <c r="H201" s="52">
        <f>H199</f>
        <v>21850.3</v>
      </c>
      <c r="I201" s="52">
        <f t="shared" si="38"/>
        <v>96.223764521441964</v>
      </c>
      <c r="J201" s="15" t="s">
        <v>69</v>
      </c>
      <c r="K201" s="15"/>
    </row>
    <row r="202" spans="1:11" x14ac:dyDescent="0.25">
      <c r="A202" s="121" t="s">
        <v>245</v>
      </c>
      <c r="B202" s="121"/>
      <c r="C202" s="121"/>
      <c r="D202" s="121"/>
      <c r="E202" s="121"/>
      <c r="F202" s="121"/>
      <c r="G202" s="121"/>
      <c r="H202" s="121"/>
      <c r="I202" s="121"/>
      <c r="J202" s="121"/>
      <c r="K202" s="121"/>
    </row>
    <row r="203" spans="1:11" ht="18.75" customHeight="1" x14ac:dyDescent="0.25">
      <c r="A203" s="102" t="s">
        <v>246</v>
      </c>
      <c r="B203" s="102"/>
      <c r="C203" s="102"/>
      <c r="D203" s="103" t="s">
        <v>2</v>
      </c>
      <c r="E203" s="103"/>
      <c r="F203" s="103"/>
      <c r="G203" s="103" t="s">
        <v>3</v>
      </c>
      <c r="H203" s="103"/>
      <c r="I203" s="103"/>
      <c r="J203" s="104" t="s">
        <v>4</v>
      </c>
      <c r="K203" s="104"/>
    </row>
    <row r="204" spans="1:11" ht="29.25" customHeight="1" x14ac:dyDescent="0.25">
      <c r="A204" s="102"/>
      <c r="B204" s="102"/>
      <c r="C204" s="102"/>
      <c r="D204" s="51" t="s">
        <v>5</v>
      </c>
      <c r="E204" s="51" t="s">
        <v>6</v>
      </c>
      <c r="F204" s="51" t="s">
        <v>7</v>
      </c>
      <c r="G204" s="51" t="s">
        <v>5</v>
      </c>
      <c r="H204" s="51" t="s">
        <v>6</v>
      </c>
      <c r="I204" s="51" t="s">
        <v>7</v>
      </c>
      <c r="J204" s="104"/>
      <c r="K204" s="104"/>
    </row>
    <row r="205" spans="1:11" ht="28.5" customHeight="1" x14ac:dyDescent="0.25">
      <c r="A205" s="125" t="s">
        <v>247</v>
      </c>
      <c r="B205" s="125"/>
      <c r="C205" s="125"/>
      <c r="D205" s="59">
        <v>81</v>
      </c>
      <c r="E205" s="59">
        <v>81.8</v>
      </c>
      <c r="F205" s="14">
        <f>E205/D205*100</f>
        <v>100.98765432098764</v>
      </c>
      <c r="G205" s="59">
        <v>79.599999999999994</v>
      </c>
      <c r="H205" s="59">
        <v>80.400000000000006</v>
      </c>
      <c r="I205" s="14">
        <f>H205/G205*100</f>
        <v>101.00502512562815</v>
      </c>
      <c r="J205" s="126" t="s">
        <v>248</v>
      </c>
      <c r="K205" s="126"/>
    </row>
    <row r="206" spans="1:11" ht="33.75" customHeight="1" x14ac:dyDescent="0.25">
      <c r="A206" s="125" t="s">
        <v>249</v>
      </c>
      <c r="B206" s="125"/>
      <c r="C206" s="125"/>
      <c r="D206" s="59">
        <v>10.6</v>
      </c>
      <c r="E206" s="59">
        <v>10.6</v>
      </c>
      <c r="F206" s="14">
        <f>E206/D206*100</f>
        <v>100</v>
      </c>
      <c r="G206" s="59">
        <v>10.4</v>
      </c>
      <c r="H206" s="59">
        <v>10.4</v>
      </c>
      <c r="I206" s="14">
        <f>H206/G206*100</f>
        <v>100</v>
      </c>
      <c r="J206" s="126"/>
      <c r="K206" s="126"/>
    </row>
    <row r="207" spans="1:11" ht="24" customHeight="1" x14ac:dyDescent="0.25">
      <c r="A207" s="97" t="s">
        <v>10</v>
      </c>
      <c r="B207" s="97"/>
      <c r="C207" s="97"/>
      <c r="D207" s="97"/>
      <c r="E207" s="97"/>
      <c r="F207" s="97"/>
      <c r="G207" s="97"/>
      <c r="H207" s="97"/>
      <c r="I207" s="97"/>
      <c r="J207" s="97"/>
      <c r="K207" s="97"/>
    </row>
    <row r="208" spans="1:11" ht="23.25" customHeight="1" x14ac:dyDescent="0.25">
      <c r="A208" s="80" t="s">
        <v>11</v>
      </c>
      <c r="B208" s="80" t="s">
        <v>12</v>
      </c>
      <c r="C208" s="80" t="s">
        <v>13</v>
      </c>
      <c r="D208" s="80" t="s">
        <v>63</v>
      </c>
      <c r="E208" s="80"/>
      <c r="F208" s="80"/>
      <c r="G208" s="80" t="s">
        <v>3</v>
      </c>
      <c r="H208" s="80"/>
      <c r="I208" s="80"/>
      <c r="J208" s="80" t="s">
        <v>16</v>
      </c>
      <c r="K208" s="80" t="s">
        <v>17</v>
      </c>
    </row>
    <row r="209" spans="1:11" ht="31.5" customHeight="1" x14ac:dyDescent="0.25">
      <c r="A209" s="80"/>
      <c r="B209" s="80"/>
      <c r="C209" s="80"/>
      <c r="D209" s="80"/>
      <c r="E209" s="80"/>
      <c r="F209" s="80"/>
      <c r="G209" s="51" t="s">
        <v>5</v>
      </c>
      <c r="H209" s="51" t="s">
        <v>6</v>
      </c>
      <c r="I209" s="51" t="s">
        <v>7</v>
      </c>
      <c r="J209" s="80"/>
      <c r="K209" s="80"/>
    </row>
    <row r="210" spans="1:11" ht="35.25" customHeight="1" x14ac:dyDescent="0.25">
      <c r="A210" s="88" t="s">
        <v>250</v>
      </c>
      <c r="B210" s="89" t="s">
        <v>251</v>
      </c>
      <c r="C210" s="89">
        <v>2019</v>
      </c>
      <c r="D210" s="90"/>
      <c r="E210" s="90"/>
      <c r="F210" s="90"/>
      <c r="G210" s="90"/>
      <c r="H210" s="90"/>
      <c r="I210" s="90"/>
      <c r="J210" s="92" t="s">
        <v>133</v>
      </c>
      <c r="K210" s="123"/>
    </row>
    <row r="211" spans="1:11" ht="24.75" customHeight="1" x14ac:dyDescent="0.25">
      <c r="A211" s="88"/>
      <c r="B211" s="89"/>
      <c r="C211" s="89"/>
      <c r="D211" s="90"/>
      <c r="E211" s="90"/>
      <c r="F211" s="90"/>
      <c r="G211" s="90"/>
      <c r="H211" s="90"/>
      <c r="I211" s="90"/>
      <c r="J211" s="92"/>
      <c r="K211" s="123"/>
    </row>
    <row r="212" spans="1:11" ht="54.75" x14ac:dyDescent="0.25">
      <c r="A212" s="85" t="s">
        <v>252</v>
      </c>
      <c r="B212" s="86" t="s">
        <v>253</v>
      </c>
      <c r="C212" s="86">
        <v>2015</v>
      </c>
      <c r="D212" s="90"/>
      <c r="E212" s="90"/>
      <c r="F212" s="90"/>
      <c r="G212" s="61">
        <v>4500</v>
      </c>
      <c r="H212" s="56">
        <v>4500</v>
      </c>
      <c r="I212" s="56">
        <f>H212/G212*100</f>
        <v>100</v>
      </c>
      <c r="J212" s="74" t="s">
        <v>72</v>
      </c>
      <c r="K212" s="16" t="s">
        <v>254</v>
      </c>
    </row>
    <row r="213" spans="1:11" ht="31.5" customHeight="1" x14ac:dyDescent="0.25">
      <c r="A213" s="85" t="s">
        <v>252</v>
      </c>
      <c r="B213" s="124"/>
      <c r="C213" s="124"/>
      <c r="D213" s="90"/>
      <c r="E213" s="90"/>
      <c r="F213" s="90"/>
      <c r="G213" s="61">
        <v>3007.7</v>
      </c>
      <c r="H213" s="56">
        <v>3007.7</v>
      </c>
      <c r="I213" s="56">
        <f>H213/G213*100</f>
        <v>100</v>
      </c>
      <c r="J213" s="74" t="s">
        <v>69</v>
      </c>
      <c r="K213" s="50" t="s">
        <v>255</v>
      </c>
    </row>
    <row r="214" spans="1:11" ht="32.25" customHeight="1" x14ac:dyDescent="0.25">
      <c r="A214" s="85"/>
      <c r="B214" s="124"/>
      <c r="C214" s="124"/>
      <c r="D214" s="90"/>
      <c r="E214" s="90"/>
      <c r="F214" s="90"/>
      <c r="G214" s="61">
        <v>5556</v>
      </c>
      <c r="H214" s="56">
        <v>5556</v>
      </c>
      <c r="I214" s="56">
        <f>H214/G214*100</f>
        <v>100</v>
      </c>
      <c r="J214" s="74" t="s">
        <v>133</v>
      </c>
      <c r="K214" s="50" t="s">
        <v>256</v>
      </c>
    </row>
    <row r="215" spans="1:11" ht="24" customHeight="1" x14ac:dyDescent="0.25">
      <c r="A215" s="97" t="s">
        <v>10</v>
      </c>
      <c r="B215" s="97"/>
      <c r="C215" s="97"/>
      <c r="D215" s="97"/>
      <c r="E215" s="97"/>
      <c r="F215" s="97"/>
      <c r="G215" s="97"/>
      <c r="H215" s="97"/>
      <c r="I215" s="97"/>
      <c r="J215" s="97"/>
      <c r="K215" s="97"/>
    </row>
    <row r="216" spans="1:11" ht="19.5" customHeight="1" x14ac:dyDescent="0.25">
      <c r="A216" s="80" t="s">
        <v>11</v>
      </c>
      <c r="B216" s="80" t="s">
        <v>12</v>
      </c>
      <c r="C216" s="80" t="s">
        <v>13</v>
      </c>
      <c r="D216" s="80" t="s">
        <v>63</v>
      </c>
      <c r="E216" s="80"/>
      <c r="F216" s="80"/>
      <c r="G216" s="80" t="s">
        <v>3</v>
      </c>
      <c r="H216" s="80"/>
      <c r="I216" s="80"/>
      <c r="J216" s="80" t="s">
        <v>16</v>
      </c>
      <c r="K216" s="80" t="s">
        <v>17</v>
      </c>
    </row>
    <row r="217" spans="1:11" ht="23.25" customHeight="1" x14ac:dyDescent="0.25">
      <c r="A217" s="80"/>
      <c r="B217" s="80"/>
      <c r="C217" s="80"/>
      <c r="D217" s="80"/>
      <c r="E217" s="80"/>
      <c r="F217" s="80"/>
      <c r="G217" s="51" t="s">
        <v>5</v>
      </c>
      <c r="H217" s="51" t="s">
        <v>6</v>
      </c>
      <c r="I217" s="51" t="s">
        <v>7</v>
      </c>
      <c r="J217" s="80"/>
      <c r="K217" s="80"/>
    </row>
    <row r="218" spans="1:11" ht="22.5" customHeight="1" x14ac:dyDescent="0.25">
      <c r="A218" s="111" t="s">
        <v>257</v>
      </c>
      <c r="B218" s="111"/>
      <c r="C218" s="51" t="s">
        <v>52</v>
      </c>
      <c r="D218" s="79">
        <f>D219+D220+D221</f>
        <v>0</v>
      </c>
      <c r="E218" s="79"/>
      <c r="F218" s="79"/>
      <c r="G218" s="62">
        <f t="shared" ref="G218:H218" si="40">G219+G220+G221</f>
        <v>13063.7</v>
      </c>
      <c r="H218" s="52">
        <f t="shared" si="40"/>
        <v>13063.7</v>
      </c>
      <c r="I218" s="52">
        <f t="shared" ref="I218:I221" si="41">H218/G218*100</f>
        <v>100</v>
      </c>
      <c r="J218" s="10"/>
      <c r="K218" s="48"/>
    </row>
    <row r="219" spans="1:11" ht="22.5" customHeight="1" x14ac:dyDescent="0.25">
      <c r="A219" s="111"/>
      <c r="B219" s="111"/>
      <c r="C219" s="80"/>
      <c r="D219" s="79">
        <f>D212</f>
        <v>0</v>
      </c>
      <c r="E219" s="79"/>
      <c r="F219" s="79"/>
      <c r="G219" s="62">
        <f>G212</f>
        <v>4500</v>
      </c>
      <c r="H219" s="52">
        <f>H212</f>
        <v>4500</v>
      </c>
      <c r="I219" s="52">
        <f t="shared" si="41"/>
        <v>100</v>
      </c>
      <c r="J219" s="10" t="s">
        <v>72</v>
      </c>
      <c r="K219" s="48"/>
    </row>
    <row r="220" spans="1:11" ht="27.75" customHeight="1" x14ac:dyDescent="0.25">
      <c r="A220" s="111"/>
      <c r="B220" s="111"/>
      <c r="C220" s="80"/>
      <c r="D220" s="79">
        <f>D213</f>
        <v>0</v>
      </c>
      <c r="E220" s="79"/>
      <c r="F220" s="79"/>
      <c r="G220" s="62">
        <f>G213</f>
        <v>3007.7</v>
      </c>
      <c r="H220" s="52">
        <f>H213</f>
        <v>3007.7</v>
      </c>
      <c r="I220" s="52">
        <f t="shared" si="41"/>
        <v>100</v>
      </c>
      <c r="J220" s="10" t="s">
        <v>69</v>
      </c>
      <c r="K220" s="48"/>
    </row>
    <row r="221" spans="1:11" ht="32.25" customHeight="1" x14ac:dyDescent="0.25">
      <c r="A221" s="111"/>
      <c r="B221" s="111"/>
      <c r="C221" s="80"/>
      <c r="D221" s="79">
        <f>D210+D214</f>
        <v>0</v>
      </c>
      <c r="E221" s="79"/>
      <c r="F221" s="79"/>
      <c r="G221" s="62">
        <f t="shared" ref="G221:H221" si="42">G210+G214</f>
        <v>5556</v>
      </c>
      <c r="H221" s="52">
        <f t="shared" si="42"/>
        <v>5556</v>
      </c>
      <c r="I221" s="52">
        <f t="shared" si="41"/>
        <v>100</v>
      </c>
      <c r="J221" s="10" t="s">
        <v>133</v>
      </c>
      <c r="K221" s="48"/>
    </row>
    <row r="222" spans="1:11" x14ac:dyDescent="0.25">
      <c r="A222" s="122" t="s">
        <v>258</v>
      </c>
      <c r="B222" s="122"/>
      <c r="C222" s="122"/>
      <c r="D222" s="122"/>
      <c r="E222" s="122"/>
      <c r="F222" s="122"/>
      <c r="G222" s="122"/>
      <c r="H222" s="122"/>
      <c r="I222" s="122"/>
      <c r="J222" s="122"/>
      <c r="K222" s="122"/>
    </row>
    <row r="223" spans="1:11" ht="39" customHeight="1" x14ac:dyDescent="0.25">
      <c r="A223" s="85" t="s">
        <v>259</v>
      </c>
      <c r="B223" s="86" t="s">
        <v>260</v>
      </c>
      <c r="C223" s="86" t="s">
        <v>261</v>
      </c>
      <c r="D223" s="81">
        <v>3045.2</v>
      </c>
      <c r="E223" s="81"/>
      <c r="F223" s="81"/>
      <c r="G223" s="81">
        <v>3191.4</v>
      </c>
      <c r="H223" s="81">
        <v>3300.47</v>
      </c>
      <c r="I223" s="81">
        <f>H223/G223*100</f>
        <v>103.41762236009274</v>
      </c>
      <c r="J223" s="115" t="s">
        <v>69</v>
      </c>
      <c r="K223" s="54" t="s">
        <v>262</v>
      </c>
    </row>
    <row r="224" spans="1:11" ht="35.25" customHeight="1" x14ac:dyDescent="0.25">
      <c r="A224" s="85"/>
      <c r="B224" s="86"/>
      <c r="C224" s="86"/>
      <c r="D224" s="81"/>
      <c r="E224" s="81"/>
      <c r="F224" s="81"/>
      <c r="G224" s="81"/>
      <c r="H224" s="81"/>
      <c r="I224" s="81"/>
      <c r="J224" s="115"/>
      <c r="K224" s="54" t="s">
        <v>263</v>
      </c>
    </row>
    <row r="225" spans="1:11" ht="21" customHeight="1" x14ac:dyDescent="0.25">
      <c r="A225" s="107" t="s">
        <v>264</v>
      </c>
      <c r="B225" s="107"/>
      <c r="C225" s="48" t="s">
        <v>52</v>
      </c>
      <c r="D225" s="108">
        <f>D226</f>
        <v>3045.2</v>
      </c>
      <c r="E225" s="108"/>
      <c r="F225" s="108"/>
      <c r="G225" s="52">
        <f t="shared" ref="G225:H225" si="43">G226</f>
        <v>3191.4</v>
      </c>
      <c r="H225" s="52">
        <f t="shared" si="43"/>
        <v>3300.47</v>
      </c>
      <c r="I225" s="52">
        <f>H225/G225*100</f>
        <v>103.41762236009274</v>
      </c>
      <c r="J225" s="10"/>
      <c r="K225" s="10"/>
    </row>
    <row r="226" spans="1:11" ht="31.5" customHeight="1" x14ac:dyDescent="0.25">
      <c r="A226" s="107"/>
      <c r="B226" s="107"/>
      <c r="C226" s="48"/>
      <c r="D226" s="108">
        <f t="shared" ref="D226:H226" si="44">D223</f>
        <v>3045.2</v>
      </c>
      <c r="E226" s="108"/>
      <c r="F226" s="108"/>
      <c r="G226" s="52">
        <f t="shared" si="44"/>
        <v>3191.4</v>
      </c>
      <c r="H226" s="52">
        <f t="shared" si="44"/>
        <v>3300.47</v>
      </c>
      <c r="I226" s="52">
        <f>H226/G226*100</f>
        <v>103.41762236009274</v>
      </c>
      <c r="J226" s="10" t="s">
        <v>69</v>
      </c>
      <c r="K226" s="10"/>
    </row>
    <row r="227" spans="1:11" x14ac:dyDescent="0.25">
      <c r="A227" s="121" t="s">
        <v>265</v>
      </c>
      <c r="B227" s="121"/>
      <c r="C227" s="121"/>
      <c r="D227" s="121"/>
      <c r="E227" s="121"/>
      <c r="F227" s="121"/>
      <c r="G227" s="121"/>
      <c r="H227" s="121"/>
      <c r="I227" s="121"/>
      <c r="J227" s="121"/>
      <c r="K227" s="121"/>
    </row>
    <row r="228" spans="1:11" ht="18.75" customHeight="1" x14ac:dyDescent="0.25">
      <c r="A228" s="102" t="s">
        <v>266</v>
      </c>
      <c r="B228" s="102"/>
      <c r="C228" s="102"/>
      <c r="D228" s="103" t="s">
        <v>2</v>
      </c>
      <c r="E228" s="103"/>
      <c r="F228" s="103"/>
      <c r="G228" s="103" t="s">
        <v>3</v>
      </c>
      <c r="H228" s="103"/>
      <c r="I228" s="103"/>
      <c r="J228" s="104" t="s">
        <v>4</v>
      </c>
      <c r="K228" s="104"/>
    </row>
    <row r="229" spans="1:11" ht="30" customHeight="1" x14ac:dyDescent="0.25">
      <c r="A229" s="102"/>
      <c r="B229" s="102"/>
      <c r="C229" s="102"/>
      <c r="D229" s="51" t="s">
        <v>5</v>
      </c>
      <c r="E229" s="51" t="s">
        <v>6</v>
      </c>
      <c r="F229" s="51" t="s">
        <v>7</v>
      </c>
      <c r="G229" s="51" t="s">
        <v>5</v>
      </c>
      <c r="H229" s="51" t="s">
        <v>6</v>
      </c>
      <c r="I229" s="51" t="s">
        <v>7</v>
      </c>
      <c r="J229" s="104"/>
      <c r="K229" s="104"/>
    </row>
    <row r="230" spans="1:11" ht="46.5" customHeight="1" x14ac:dyDescent="0.25">
      <c r="A230" s="119" t="s">
        <v>267</v>
      </c>
      <c r="B230" s="119"/>
      <c r="C230" s="119"/>
      <c r="D230" s="59">
        <v>73.599999999999994</v>
      </c>
      <c r="E230" s="59">
        <v>73</v>
      </c>
      <c r="F230" s="14">
        <f>E230/D230*100</f>
        <v>99.18478260869567</v>
      </c>
      <c r="G230" s="59">
        <v>72.400000000000006</v>
      </c>
      <c r="H230" s="59">
        <v>72</v>
      </c>
      <c r="I230" s="14">
        <f>H230/G230*100</f>
        <v>99.447513812154682</v>
      </c>
      <c r="J230" s="120" t="s">
        <v>268</v>
      </c>
      <c r="K230" s="120"/>
    </row>
    <row r="231" spans="1:11" ht="24" customHeight="1" x14ac:dyDescent="0.25">
      <c r="A231" s="97" t="s">
        <v>10</v>
      </c>
      <c r="B231" s="97"/>
      <c r="C231" s="97"/>
      <c r="D231" s="97"/>
      <c r="E231" s="97"/>
      <c r="F231" s="97"/>
      <c r="G231" s="97"/>
      <c r="H231" s="97"/>
      <c r="I231" s="97"/>
      <c r="J231" s="97"/>
      <c r="K231" s="97"/>
    </row>
    <row r="232" spans="1:11" ht="23.25" customHeight="1" x14ac:dyDescent="0.25">
      <c r="A232" s="80" t="s">
        <v>11</v>
      </c>
      <c r="B232" s="80" t="s">
        <v>12</v>
      </c>
      <c r="C232" s="80" t="s">
        <v>13</v>
      </c>
      <c r="D232" s="80" t="s">
        <v>63</v>
      </c>
      <c r="E232" s="80"/>
      <c r="F232" s="80"/>
      <c r="G232" s="80" t="s">
        <v>3</v>
      </c>
      <c r="H232" s="80"/>
      <c r="I232" s="80"/>
      <c r="J232" s="80" t="s">
        <v>16</v>
      </c>
      <c r="K232" s="80" t="s">
        <v>17</v>
      </c>
    </row>
    <row r="233" spans="1:11" ht="31.5" customHeight="1" x14ac:dyDescent="0.25">
      <c r="A233" s="80"/>
      <c r="B233" s="80"/>
      <c r="C233" s="80"/>
      <c r="D233" s="80"/>
      <c r="E233" s="80"/>
      <c r="F233" s="80"/>
      <c r="G233" s="51" t="s">
        <v>5</v>
      </c>
      <c r="H233" s="51" t="s">
        <v>6</v>
      </c>
      <c r="I233" s="51" t="s">
        <v>7</v>
      </c>
      <c r="J233" s="80"/>
      <c r="K233" s="80"/>
    </row>
    <row r="234" spans="1:11" ht="45.75" customHeight="1" x14ac:dyDescent="0.25">
      <c r="A234" s="55" t="s">
        <v>269</v>
      </c>
      <c r="B234" s="57" t="s">
        <v>270</v>
      </c>
      <c r="C234" s="57" t="s">
        <v>271</v>
      </c>
      <c r="D234" s="81">
        <v>86.4</v>
      </c>
      <c r="E234" s="81"/>
      <c r="F234" s="81"/>
      <c r="G234" s="56">
        <v>61.4</v>
      </c>
      <c r="H234" s="56">
        <v>61.4</v>
      </c>
      <c r="I234" s="56">
        <f>H234/G234*100</f>
        <v>100</v>
      </c>
      <c r="J234" s="74" t="s">
        <v>69</v>
      </c>
      <c r="K234" s="37" t="s">
        <v>272</v>
      </c>
    </row>
    <row r="235" spans="1:11" ht="46.5" customHeight="1" x14ac:dyDescent="0.25">
      <c r="A235" s="85" t="s">
        <v>273</v>
      </c>
      <c r="B235" s="86" t="s">
        <v>274</v>
      </c>
      <c r="C235" s="86" t="s">
        <v>271</v>
      </c>
      <c r="D235" s="81">
        <v>396.8</v>
      </c>
      <c r="E235" s="81"/>
      <c r="F235" s="81"/>
      <c r="G235" s="81">
        <v>450</v>
      </c>
      <c r="H235" s="81">
        <v>440</v>
      </c>
      <c r="I235" s="81">
        <f t="shared" ref="I235" si="45">H235/G235*100</f>
        <v>97.777777777777771</v>
      </c>
      <c r="J235" s="115" t="s">
        <v>69</v>
      </c>
      <c r="K235" s="116" t="s">
        <v>275</v>
      </c>
    </row>
    <row r="236" spans="1:11" ht="17.25" customHeight="1" x14ac:dyDescent="0.25">
      <c r="A236" s="85"/>
      <c r="B236" s="86"/>
      <c r="C236" s="86"/>
      <c r="D236" s="81"/>
      <c r="E236" s="81"/>
      <c r="F236" s="81"/>
      <c r="G236" s="81"/>
      <c r="H236" s="81"/>
      <c r="I236" s="81"/>
      <c r="J236" s="115"/>
      <c r="K236" s="116"/>
    </row>
    <row r="237" spans="1:11" ht="30" customHeight="1" x14ac:dyDescent="0.25">
      <c r="A237" s="85" t="s">
        <v>276</v>
      </c>
      <c r="B237" s="86" t="s">
        <v>277</v>
      </c>
      <c r="C237" s="117" t="s">
        <v>32</v>
      </c>
      <c r="D237" s="81"/>
      <c r="E237" s="81"/>
      <c r="F237" s="81"/>
      <c r="G237" s="56"/>
      <c r="H237" s="56"/>
      <c r="I237" s="56"/>
      <c r="J237" s="74" t="s">
        <v>72</v>
      </c>
      <c r="K237" s="116" t="s">
        <v>278</v>
      </c>
    </row>
    <row r="238" spans="1:11" ht="40.5" customHeight="1" x14ac:dyDescent="0.25">
      <c r="A238" s="85"/>
      <c r="B238" s="86"/>
      <c r="C238" s="117"/>
      <c r="D238" s="81"/>
      <c r="E238" s="81"/>
      <c r="F238" s="81"/>
      <c r="G238" s="56"/>
      <c r="H238" s="56"/>
      <c r="I238" s="56"/>
      <c r="J238" s="74" t="s">
        <v>69</v>
      </c>
      <c r="K238" s="116"/>
    </row>
    <row r="239" spans="1:11" ht="30" customHeight="1" x14ac:dyDescent="0.25">
      <c r="A239" s="85"/>
      <c r="B239" s="86"/>
      <c r="C239" s="118"/>
      <c r="D239" s="81"/>
      <c r="E239" s="81"/>
      <c r="F239" s="81"/>
      <c r="G239" s="56">
        <v>21150</v>
      </c>
      <c r="H239" s="56">
        <v>1760</v>
      </c>
      <c r="I239" s="56">
        <f>H239/G239*100</f>
        <v>8.3215130023640658</v>
      </c>
      <c r="J239" s="74" t="s">
        <v>279</v>
      </c>
      <c r="K239" s="116"/>
    </row>
    <row r="240" spans="1:11" ht="23.25" customHeight="1" x14ac:dyDescent="0.25">
      <c r="A240" s="107" t="s">
        <v>280</v>
      </c>
      <c r="B240" s="107"/>
      <c r="C240" s="48" t="s">
        <v>52</v>
      </c>
      <c r="D240" s="108">
        <f>D241+D242+D243</f>
        <v>483.20000000000005</v>
      </c>
      <c r="E240" s="108"/>
      <c r="F240" s="108"/>
      <c r="G240" s="52">
        <f t="shared" ref="G240:H240" si="46">G241+G242+G243</f>
        <v>21661.4</v>
      </c>
      <c r="H240" s="52">
        <f t="shared" si="46"/>
        <v>2261.4</v>
      </c>
      <c r="I240" s="52">
        <f t="shared" ref="I240:I243" si="47">H240/G240*100</f>
        <v>10.439768436019833</v>
      </c>
      <c r="J240" s="10"/>
      <c r="K240" s="15"/>
    </row>
    <row r="241" spans="1:11" ht="20.25" customHeight="1" x14ac:dyDescent="0.25">
      <c r="A241" s="107"/>
      <c r="B241" s="107"/>
      <c r="C241" s="104"/>
      <c r="D241" s="108">
        <f>D237</f>
        <v>0</v>
      </c>
      <c r="E241" s="108"/>
      <c r="F241" s="108"/>
      <c r="G241" s="52">
        <f t="shared" ref="G241:H241" si="48">G237</f>
        <v>0</v>
      </c>
      <c r="H241" s="52">
        <f t="shared" si="48"/>
        <v>0</v>
      </c>
      <c r="I241" s="52"/>
      <c r="J241" s="10" t="s">
        <v>72</v>
      </c>
      <c r="K241" s="15"/>
    </row>
    <row r="242" spans="1:11" ht="29.25" customHeight="1" x14ac:dyDescent="0.25">
      <c r="A242" s="107"/>
      <c r="B242" s="107"/>
      <c r="C242" s="104"/>
      <c r="D242" s="108">
        <f>D234+D238+D235</f>
        <v>483.20000000000005</v>
      </c>
      <c r="E242" s="108"/>
      <c r="F242" s="108"/>
      <c r="G242" s="52">
        <f t="shared" ref="G242:H242" si="49">G234+G238+G235</f>
        <v>511.4</v>
      </c>
      <c r="H242" s="52">
        <f t="shared" si="49"/>
        <v>501.4</v>
      </c>
      <c r="I242" s="52">
        <f t="shared" si="47"/>
        <v>98.044583496284716</v>
      </c>
      <c r="J242" s="10" t="s">
        <v>69</v>
      </c>
      <c r="K242" s="15"/>
    </row>
    <row r="243" spans="1:11" ht="56.25" customHeight="1" x14ac:dyDescent="0.25">
      <c r="A243" s="107"/>
      <c r="B243" s="107"/>
      <c r="C243" s="104"/>
      <c r="D243" s="108">
        <f>D239</f>
        <v>0</v>
      </c>
      <c r="E243" s="108"/>
      <c r="F243" s="108"/>
      <c r="G243" s="52">
        <f t="shared" ref="G243:H243" si="50">G239</f>
        <v>21150</v>
      </c>
      <c r="H243" s="52">
        <f t="shared" si="50"/>
        <v>1760</v>
      </c>
      <c r="I243" s="52">
        <f t="shared" si="47"/>
        <v>8.3215130023640658</v>
      </c>
      <c r="J243" s="10" t="s">
        <v>281</v>
      </c>
      <c r="K243" s="15"/>
    </row>
    <row r="244" spans="1:11" ht="28.5" customHeight="1" x14ac:dyDescent="0.25">
      <c r="A244" s="109" t="s">
        <v>282</v>
      </c>
      <c r="B244" s="109"/>
      <c r="C244" s="109"/>
      <c r="D244" s="109"/>
      <c r="E244" s="109"/>
      <c r="F244" s="109"/>
      <c r="G244" s="109"/>
      <c r="H244" s="109"/>
      <c r="I244" s="109"/>
      <c r="J244" s="109"/>
      <c r="K244" s="109"/>
    </row>
    <row r="245" spans="1:11" ht="24" customHeight="1" x14ac:dyDescent="0.25">
      <c r="A245" s="97" t="s">
        <v>10</v>
      </c>
      <c r="B245" s="97"/>
      <c r="C245" s="97"/>
      <c r="D245" s="97"/>
      <c r="E245" s="97"/>
      <c r="F245" s="97"/>
      <c r="G245" s="97"/>
      <c r="H245" s="97"/>
      <c r="I245" s="97"/>
      <c r="J245" s="97"/>
      <c r="K245" s="97"/>
    </row>
    <row r="246" spans="1:11" ht="23.25" customHeight="1" x14ac:dyDescent="0.25">
      <c r="A246" s="80" t="s">
        <v>11</v>
      </c>
      <c r="B246" s="80" t="s">
        <v>12</v>
      </c>
      <c r="C246" s="80" t="s">
        <v>13</v>
      </c>
      <c r="D246" s="80" t="s">
        <v>63</v>
      </c>
      <c r="E246" s="80"/>
      <c r="F246" s="80"/>
      <c r="G246" s="80" t="s">
        <v>3</v>
      </c>
      <c r="H246" s="80"/>
      <c r="I246" s="80"/>
      <c r="J246" s="80" t="s">
        <v>16</v>
      </c>
      <c r="K246" s="80" t="s">
        <v>17</v>
      </c>
    </row>
    <row r="247" spans="1:11" ht="31.5" customHeight="1" x14ac:dyDescent="0.25">
      <c r="A247" s="80"/>
      <c r="B247" s="80"/>
      <c r="C247" s="80"/>
      <c r="D247" s="80"/>
      <c r="E247" s="80"/>
      <c r="F247" s="80"/>
      <c r="G247" s="51" t="s">
        <v>5</v>
      </c>
      <c r="H247" s="51" t="s">
        <v>6</v>
      </c>
      <c r="I247" s="51" t="s">
        <v>7</v>
      </c>
      <c r="J247" s="80"/>
      <c r="K247" s="80"/>
    </row>
    <row r="248" spans="1:11" ht="28.5" customHeight="1" x14ac:dyDescent="0.25">
      <c r="A248" s="85" t="s">
        <v>283</v>
      </c>
      <c r="B248" s="86" t="s">
        <v>284</v>
      </c>
      <c r="C248" s="86" t="s">
        <v>66</v>
      </c>
      <c r="D248" s="104"/>
      <c r="E248" s="104"/>
      <c r="F248" s="104"/>
      <c r="G248" s="56">
        <v>100</v>
      </c>
      <c r="H248" s="56">
        <v>100</v>
      </c>
      <c r="I248" s="56">
        <f>H248/G248*100</f>
        <v>100</v>
      </c>
      <c r="J248" s="74" t="s">
        <v>72</v>
      </c>
      <c r="K248" s="113" t="s">
        <v>285</v>
      </c>
    </row>
    <row r="249" spans="1:11" ht="36.75" customHeight="1" x14ac:dyDescent="0.25">
      <c r="A249" s="85"/>
      <c r="B249" s="86"/>
      <c r="C249" s="86"/>
      <c r="D249" s="114">
        <v>11784.3</v>
      </c>
      <c r="E249" s="114"/>
      <c r="F249" s="114"/>
      <c r="G249" s="81">
        <v>12945</v>
      </c>
      <c r="H249" s="81">
        <v>21337.4</v>
      </c>
      <c r="I249" s="81">
        <f t="shared" ref="I249" si="51">H249/G249*100</f>
        <v>164.83120896098882</v>
      </c>
      <c r="J249" s="115" t="s">
        <v>69</v>
      </c>
      <c r="K249" s="113"/>
    </row>
    <row r="250" spans="1:11" ht="6.75" hidden="1" customHeight="1" x14ac:dyDescent="0.25">
      <c r="A250" s="85"/>
      <c r="B250" s="86"/>
      <c r="C250" s="86"/>
      <c r="D250" s="114"/>
      <c r="E250" s="114"/>
      <c r="F250" s="114"/>
      <c r="G250" s="81"/>
      <c r="H250" s="81"/>
      <c r="I250" s="81"/>
      <c r="J250" s="115"/>
      <c r="K250" s="113"/>
    </row>
    <row r="251" spans="1:11" ht="44.25" customHeight="1" x14ac:dyDescent="0.25">
      <c r="A251" s="85"/>
      <c r="B251" s="86"/>
      <c r="C251" s="86"/>
      <c r="D251" s="114"/>
      <c r="E251" s="114"/>
      <c r="F251" s="114"/>
      <c r="G251" s="38">
        <v>3</v>
      </c>
      <c r="H251" s="56">
        <v>3000</v>
      </c>
      <c r="I251" s="56"/>
      <c r="J251" s="74" t="s">
        <v>279</v>
      </c>
      <c r="K251" s="113"/>
    </row>
    <row r="252" spans="1:11" ht="28.5" customHeight="1" x14ac:dyDescent="0.25">
      <c r="A252" s="111" t="s">
        <v>286</v>
      </c>
      <c r="B252" s="111"/>
      <c r="C252" s="51" t="s">
        <v>52</v>
      </c>
      <c r="D252" s="112">
        <f t="shared" ref="D252:H252" si="52">SUM(D253:D255)</f>
        <v>11784.3</v>
      </c>
      <c r="E252" s="112"/>
      <c r="F252" s="112"/>
      <c r="G252" s="39">
        <f t="shared" si="52"/>
        <v>13048</v>
      </c>
      <c r="H252" s="39">
        <f t="shared" si="52"/>
        <v>24437.4</v>
      </c>
      <c r="I252" s="52">
        <f t="shared" ref="I252:I254" si="53">H252/G252*100</f>
        <v>187.28847332924587</v>
      </c>
      <c r="J252" s="15"/>
      <c r="K252" s="10"/>
    </row>
    <row r="253" spans="1:11" ht="28.5" customHeight="1" x14ac:dyDescent="0.25">
      <c r="A253" s="111"/>
      <c r="B253" s="111"/>
      <c r="C253" s="80"/>
      <c r="D253" s="112">
        <f>D248</f>
        <v>0</v>
      </c>
      <c r="E253" s="112"/>
      <c r="F253" s="112"/>
      <c r="G253" s="39">
        <f>G248</f>
        <v>100</v>
      </c>
      <c r="H253" s="39">
        <f t="shared" ref="H253" si="54">H248</f>
        <v>100</v>
      </c>
      <c r="I253" s="52">
        <f t="shared" si="53"/>
        <v>100</v>
      </c>
      <c r="J253" s="15" t="s">
        <v>72</v>
      </c>
      <c r="K253" s="10"/>
    </row>
    <row r="254" spans="1:11" ht="36" customHeight="1" x14ac:dyDescent="0.25">
      <c r="A254" s="111"/>
      <c r="B254" s="111"/>
      <c r="C254" s="80"/>
      <c r="D254" s="112">
        <f>D249</f>
        <v>11784.3</v>
      </c>
      <c r="E254" s="112"/>
      <c r="F254" s="112"/>
      <c r="G254" s="39">
        <f t="shared" ref="G254:H254" si="55">G249</f>
        <v>12945</v>
      </c>
      <c r="H254" s="39">
        <f t="shared" si="55"/>
        <v>21337.4</v>
      </c>
      <c r="I254" s="52">
        <f t="shared" si="53"/>
        <v>164.83120896098882</v>
      </c>
      <c r="J254" s="15" t="s">
        <v>69</v>
      </c>
      <c r="K254" s="10"/>
    </row>
    <row r="255" spans="1:11" ht="36" customHeight="1" x14ac:dyDescent="0.25">
      <c r="A255" s="111"/>
      <c r="B255" s="111"/>
      <c r="C255" s="80"/>
      <c r="D255" s="112">
        <f>D251</f>
        <v>0</v>
      </c>
      <c r="E255" s="112"/>
      <c r="F255" s="112"/>
      <c r="G255" s="39">
        <f>G251</f>
        <v>3</v>
      </c>
      <c r="H255" s="39">
        <f>H251</f>
        <v>3000</v>
      </c>
      <c r="I255" s="52"/>
      <c r="J255" s="15" t="s">
        <v>279</v>
      </c>
      <c r="K255" s="10"/>
    </row>
    <row r="256" spans="1:11" ht="28.5" customHeight="1" x14ac:dyDescent="0.25">
      <c r="A256" s="109" t="s">
        <v>287</v>
      </c>
      <c r="B256" s="109"/>
      <c r="C256" s="109"/>
      <c r="D256" s="109"/>
      <c r="E256" s="109"/>
      <c r="F256" s="109"/>
      <c r="G256" s="109"/>
      <c r="H256" s="109"/>
      <c r="I256" s="109"/>
      <c r="J256" s="109"/>
      <c r="K256" s="109"/>
    </row>
    <row r="257" spans="1:11" ht="72.75" customHeight="1" x14ac:dyDescent="0.25">
      <c r="A257" s="85" t="s">
        <v>288</v>
      </c>
      <c r="B257" s="86" t="s">
        <v>289</v>
      </c>
      <c r="C257" s="89" t="s">
        <v>290</v>
      </c>
      <c r="D257" s="90"/>
      <c r="E257" s="90"/>
      <c r="F257" s="90"/>
      <c r="G257" s="90"/>
      <c r="H257" s="90"/>
      <c r="I257" s="90"/>
      <c r="J257" s="92" t="s">
        <v>72</v>
      </c>
      <c r="K257" s="91" t="s">
        <v>291</v>
      </c>
    </row>
    <row r="258" spans="1:11" ht="29.25" customHeight="1" x14ac:dyDescent="0.25">
      <c r="A258" s="85"/>
      <c r="B258" s="86"/>
      <c r="C258" s="89"/>
      <c r="D258" s="90"/>
      <c r="E258" s="90"/>
      <c r="F258" s="90"/>
      <c r="G258" s="90"/>
      <c r="H258" s="90"/>
      <c r="I258" s="90"/>
      <c r="J258" s="92"/>
      <c r="K258" s="91"/>
    </row>
    <row r="259" spans="1:11" ht="30.75" customHeight="1" x14ac:dyDescent="0.25">
      <c r="A259" s="85"/>
      <c r="B259" s="86"/>
      <c r="C259" s="89"/>
      <c r="D259" s="90"/>
      <c r="E259" s="90"/>
      <c r="F259" s="90"/>
      <c r="G259" s="90"/>
      <c r="H259" s="90"/>
      <c r="I259" s="90"/>
      <c r="J259" s="92"/>
      <c r="K259" s="91"/>
    </row>
    <row r="260" spans="1:11" ht="43.5" customHeight="1" x14ac:dyDescent="0.25">
      <c r="A260" s="85"/>
      <c r="B260" s="86"/>
      <c r="C260" s="89"/>
      <c r="D260" s="90"/>
      <c r="E260" s="90"/>
      <c r="F260" s="90"/>
      <c r="G260" s="90"/>
      <c r="H260" s="90"/>
      <c r="I260" s="90"/>
      <c r="J260" s="92"/>
      <c r="K260" s="91"/>
    </row>
    <row r="261" spans="1:11" ht="147.75" customHeight="1" x14ac:dyDescent="0.25">
      <c r="A261" s="85"/>
      <c r="B261" s="86"/>
      <c r="C261" s="89"/>
      <c r="D261" s="90">
        <v>3933.2</v>
      </c>
      <c r="E261" s="90"/>
      <c r="F261" s="90"/>
      <c r="G261" s="61">
        <v>1927.8</v>
      </c>
      <c r="H261" s="56">
        <v>1817.8</v>
      </c>
      <c r="I261" s="56">
        <f>H261/G261*100</f>
        <v>94.294013901857042</v>
      </c>
      <c r="J261" s="71" t="s">
        <v>69</v>
      </c>
      <c r="K261" s="91"/>
    </row>
    <row r="262" spans="1:11" ht="30.75" customHeight="1" x14ac:dyDescent="0.25">
      <c r="A262" s="107" t="s">
        <v>292</v>
      </c>
      <c r="B262" s="107"/>
      <c r="C262" s="51" t="s">
        <v>52</v>
      </c>
      <c r="D262" s="79">
        <f>D263+D264</f>
        <v>3933.2</v>
      </c>
      <c r="E262" s="79"/>
      <c r="F262" s="79"/>
      <c r="G262" s="62">
        <f t="shared" ref="G262:H262" si="56">G263+G264</f>
        <v>1927.8</v>
      </c>
      <c r="H262" s="52">
        <f t="shared" si="56"/>
        <v>1817.8</v>
      </c>
      <c r="I262" s="52">
        <f>H262/G262*100</f>
        <v>94.294013901857042</v>
      </c>
      <c r="J262" s="15"/>
      <c r="K262" s="15"/>
    </row>
    <row r="263" spans="1:11" ht="27.75" customHeight="1" x14ac:dyDescent="0.25">
      <c r="A263" s="107"/>
      <c r="B263" s="107"/>
      <c r="C263" s="80"/>
      <c r="D263" s="79">
        <f>D257</f>
        <v>0</v>
      </c>
      <c r="E263" s="79"/>
      <c r="F263" s="79"/>
      <c r="G263" s="62">
        <f t="shared" ref="G263:H263" si="57">G257</f>
        <v>0</v>
      </c>
      <c r="H263" s="52">
        <f t="shared" si="57"/>
        <v>0</v>
      </c>
      <c r="I263" s="52"/>
      <c r="J263" s="15" t="s">
        <v>72</v>
      </c>
      <c r="K263" s="15"/>
    </row>
    <row r="264" spans="1:11" ht="42.75" customHeight="1" x14ac:dyDescent="0.25">
      <c r="A264" s="107"/>
      <c r="B264" s="107"/>
      <c r="C264" s="80"/>
      <c r="D264" s="79">
        <f>D261</f>
        <v>3933.2</v>
      </c>
      <c r="E264" s="79"/>
      <c r="F264" s="79"/>
      <c r="G264" s="62">
        <f t="shared" ref="G264:H264" si="58">G261</f>
        <v>1927.8</v>
      </c>
      <c r="H264" s="52">
        <f t="shared" si="58"/>
        <v>1817.8</v>
      </c>
      <c r="I264" s="52">
        <f t="shared" ref="I264" si="59">H264/G264*100</f>
        <v>94.294013901857042</v>
      </c>
      <c r="J264" s="15" t="s">
        <v>69</v>
      </c>
      <c r="K264" s="15"/>
    </row>
    <row r="265" spans="1:11" x14ac:dyDescent="0.25">
      <c r="A265" s="109" t="s">
        <v>293</v>
      </c>
      <c r="B265" s="109"/>
      <c r="C265" s="109"/>
      <c r="D265" s="109"/>
      <c r="E265" s="109"/>
      <c r="F265" s="109"/>
      <c r="G265" s="109"/>
      <c r="H265" s="109"/>
      <c r="I265" s="109"/>
      <c r="J265" s="109"/>
      <c r="K265" s="109"/>
    </row>
    <row r="266" spans="1:11" ht="24" customHeight="1" x14ac:dyDescent="0.25">
      <c r="A266" s="97" t="s">
        <v>10</v>
      </c>
      <c r="B266" s="97"/>
      <c r="C266" s="97"/>
      <c r="D266" s="97"/>
      <c r="E266" s="97"/>
      <c r="F266" s="97"/>
      <c r="G266" s="97"/>
      <c r="H266" s="97"/>
      <c r="I266" s="97"/>
      <c r="J266" s="97"/>
      <c r="K266" s="97"/>
    </row>
    <row r="267" spans="1:11" ht="23.25" customHeight="1" x14ac:dyDescent="0.25">
      <c r="A267" s="80" t="s">
        <v>11</v>
      </c>
      <c r="B267" s="80" t="s">
        <v>12</v>
      </c>
      <c r="C267" s="80" t="s">
        <v>13</v>
      </c>
      <c r="D267" s="80" t="s">
        <v>63</v>
      </c>
      <c r="E267" s="80"/>
      <c r="F267" s="80"/>
      <c r="G267" s="80" t="s">
        <v>3</v>
      </c>
      <c r="H267" s="80"/>
      <c r="I267" s="80"/>
      <c r="J267" s="80" t="s">
        <v>16</v>
      </c>
      <c r="K267" s="80" t="s">
        <v>17</v>
      </c>
    </row>
    <row r="268" spans="1:11" ht="31.5" customHeight="1" x14ac:dyDescent="0.25">
      <c r="A268" s="80"/>
      <c r="B268" s="80"/>
      <c r="C268" s="80"/>
      <c r="D268" s="80"/>
      <c r="E268" s="80"/>
      <c r="F268" s="80"/>
      <c r="G268" s="51" t="s">
        <v>5</v>
      </c>
      <c r="H268" s="51" t="s">
        <v>6</v>
      </c>
      <c r="I268" s="51" t="s">
        <v>7</v>
      </c>
      <c r="J268" s="80"/>
      <c r="K268" s="80"/>
    </row>
    <row r="269" spans="1:11" ht="96" customHeight="1" x14ac:dyDescent="0.25">
      <c r="A269" s="85" t="s">
        <v>294</v>
      </c>
      <c r="B269" s="89" t="s">
        <v>295</v>
      </c>
      <c r="C269" s="57" t="s">
        <v>296</v>
      </c>
      <c r="D269" s="81">
        <v>2423.8000000000002</v>
      </c>
      <c r="E269" s="81"/>
      <c r="F269" s="81"/>
      <c r="G269" s="56">
        <v>5655.5</v>
      </c>
      <c r="H269" s="56">
        <v>5655.5</v>
      </c>
      <c r="I269" s="56">
        <f>H269/G269*100</f>
        <v>100</v>
      </c>
      <c r="J269" s="71" t="s">
        <v>69</v>
      </c>
      <c r="K269" s="91" t="s">
        <v>297</v>
      </c>
    </row>
    <row r="270" spans="1:11" ht="57" customHeight="1" x14ac:dyDescent="0.25">
      <c r="A270" s="85"/>
      <c r="B270" s="89"/>
      <c r="C270" s="57"/>
      <c r="D270" s="81"/>
      <c r="E270" s="81"/>
      <c r="F270" s="81"/>
      <c r="G270" s="56"/>
      <c r="H270" s="56"/>
      <c r="I270" s="56"/>
      <c r="J270" s="71"/>
      <c r="K270" s="91"/>
    </row>
    <row r="271" spans="1:11" ht="7.5" hidden="1" customHeight="1" x14ac:dyDescent="0.25">
      <c r="A271" s="55"/>
      <c r="B271" s="59"/>
      <c r="C271" s="57"/>
      <c r="D271" s="56">
        <v>0</v>
      </c>
      <c r="E271" s="56"/>
      <c r="F271" s="56"/>
      <c r="G271" s="56">
        <v>0</v>
      </c>
      <c r="H271" s="56"/>
      <c r="I271" s="56"/>
      <c r="J271" s="74" t="s">
        <v>298</v>
      </c>
      <c r="K271" s="71"/>
    </row>
    <row r="272" spans="1:11" ht="72.75" customHeight="1" x14ac:dyDescent="0.25">
      <c r="A272" s="85" t="s">
        <v>299</v>
      </c>
      <c r="B272" s="110" t="s">
        <v>300</v>
      </c>
      <c r="C272" s="89" t="s">
        <v>296</v>
      </c>
      <c r="D272" s="90">
        <v>99.4</v>
      </c>
      <c r="E272" s="90"/>
      <c r="F272" s="90"/>
      <c r="G272" s="61">
        <v>99.4</v>
      </c>
      <c r="H272" s="56">
        <v>99.06</v>
      </c>
      <c r="I272" s="56">
        <f>H272/G272*100</f>
        <v>99.6579476861167</v>
      </c>
      <c r="J272" s="74" t="s">
        <v>72</v>
      </c>
      <c r="K272" s="91" t="s">
        <v>301</v>
      </c>
    </row>
    <row r="273" spans="1:11" ht="72.75" customHeight="1" x14ac:dyDescent="0.25">
      <c r="A273" s="85"/>
      <c r="B273" s="110"/>
      <c r="C273" s="89"/>
      <c r="D273" s="90">
        <f>491.8+240.5+131.9+5236.6+234.8+4218.7</f>
        <v>10554.3</v>
      </c>
      <c r="E273" s="90"/>
      <c r="F273" s="90"/>
      <c r="G273" s="61">
        <f>66.89794+11.1+355.4+10567.4</f>
        <v>11000.79794</v>
      </c>
      <c r="H273" s="56">
        <v>8914.2800000000007</v>
      </c>
      <c r="I273" s="56">
        <f t="shared" ref="I273:I282" si="60">H273/G273*100</f>
        <v>81.033030954843639</v>
      </c>
      <c r="J273" s="74" t="s">
        <v>69</v>
      </c>
      <c r="K273" s="91"/>
    </row>
    <row r="274" spans="1:11" ht="107.25" customHeight="1" x14ac:dyDescent="0.25">
      <c r="A274" s="85"/>
      <c r="B274" s="110"/>
      <c r="C274" s="89"/>
      <c r="D274" s="90">
        <v>25156</v>
      </c>
      <c r="E274" s="90"/>
      <c r="F274" s="90"/>
      <c r="G274" s="61">
        <v>774.26658999999995</v>
      </c>
      <c r="H274" s="56">
        <v>4.34</v>
      </c>
      <c r="I274" s="56">
        <f t="shared" si="60"/>
        <v>0.56053044985448752</v>
      </c>
      <c r="J274" s="74" t="s">
        <v>279</v>
      </c>
      <c r="K274" s="91"/>
    </row>
    <row r="275" spans="1:11" ht="136.5" customHeight="1" x14ac:dyDescent="0.25">
      <c r="A275" s="55" t="s">
        <v>302</v>
      </c>
      <c r="B275" s="57" t="s">
        <v>303</v>
      </c>
      <c r="C275" s="57" t="s">
        <v>296</v>
      </c>
      <c r="D275" s="90">
        <v>358.7</v>
      </c>
      <c r="E275" s="90"/>
      <c r="F275" s="90"/>
      <c r="G275" s="61">
        <f>141.7+99+18</f>
        <v>258.7</v>
      </c>
      <c r="H275" s="56">
        <v>212.72</v>
      </c>
      <c r="I275" s="56">
        <f t="shared" si="60"/>
        <v>82.226517201391573</v>
      </c>
      <c r="J275" s="71" t="s">
        <v>69</v>
      </c>
      <c r="K275" s="66" t="s">
        <v>304</v>
      </c>
    </row>
    <row r="276" spans="1:11" ht="189.75" customHeight="1" x14ac:dyDescent="0.25">
      <c r="A276" s="55" t="s">
        <v>305</v>
      </c>
      <c r="B276" s="57" t="s">
        <v>306</v>
      </c>
      <c r="C276" s="57" t="s">
        <v>296</v>
      </c>
      <c r="D276" s="90">
        <v>5934.1</v>
      </c>
      <c r="E276" s="90"/>
      <c r="F276" s="90"/>
      <c r="G276" s="61">
        <v>6267</v>
      </c>
      <c r="H276" s="56">
        <v>5932.12</v>
      </c>
      <c r="I276" s="56">
        <f t="shared" si="60"/>
        <v>94.656454443912551</v>
      </c>
      <c r="J276" s="71" t="s">
        <v>69</v>
      </c>
      <c r="K276" s="54" t="s">
        <v>307</v>
      </c>
    </row>
    <row r="277" spans="1:11" ht="23.25" customHeight="1" x14ac:dyDescent="0.25">
      <c r="A277" s="80" t="s">
        <v>11</v>
      </c>
      <c r="B277" s="80" t="s">
        <v>12</v>
      </c>
      <c r="C277" s="80" t="s">
        <v>13</v>
      </c>
      <c r="D277" s="80" t="s">
        <v>63</v>
      </c>
      <c r="E277" s="80"/>
      <c r="F277" s="80"/>
      <c r="G277" s="80" t="s">
        <v>3</v>
      </c>
      <c r="H277" s="80"/>
      <c r="I277" s="80"/>
      <c r="J277" s="80" t="s">
        <v>16</v>
      </c>
      <c r="K277" s="80" t="s">
        <v>17</v>
      </c>
    </row>
    <row r="278" spans="1:11" ht="31.5" customHeight="1" x14ac:dyDescent="0.25">
      <c r="A278" s="80"/>
      <c r="B278" s="80"/>
      <c r="C278" s="80"/>
      <c r="D278" s="80"/>
      <c r="E278" s="80"/>
      <c r="F278" s="80"/>
      <c r="G278" s="51" t="s">
        <v>5</v>
      </c>
      <c r="H278" s="51" t="s">
        <v>6</v>
      </c>
      <c r="I278" s="51" t="s">
        <v>7</v>
      </c>
      <c r="J278" s="80"/>
      <c r="K278" s="80"/>
    </row>
    <row r="279" spans="1:11" ht="20.25" customHeight="1" x14ac:dyDescent="0.25">
      <c r="A279" s="107" t="s">
        <v>308</v>
      </c>
      <c r="B279" s="107"/>
      <c r="C279" s="48" t="s">
        <v>52</v>
      </c>
      <c r="D279" s="79">
        <f t="shared" ref="D279:H279" si="61">D280+D281+D282</f>
        <v>44526.3</v>
      </c>
      <c r="E279" s="79"/>
      <c r="F279" s="79"/>
      <c r="G279" s="62">
        <f t="shared" si="61"/>
        <v>24055.664530000002</v>
      </c>
      <c r="H279" s="52">
        <f t="shared" si="61"/>
        <v>20818.02</v>
      </c>
      <c r="I279" s="52">
        <f t="shared" si="60"/>
        <v>86.541030591932682</v>
      </c>
      <c r="J279" s="15"/>
      <c r="K279" s="15"/>
    </row>
    <row r="280" spans="1:11" ht="33" customHeight="1" x14ac:dyDescent="0.25">
      <c r="A280" s="107"/>
      <c r="B280" s="107"/>
      <c r="C280" s="48"/>
      <c r="D280" s="79">
        <f>D272</f>
        <v>99.4</v>
      </c>
      <c r="E280" s="79"/>
      <c r="F280" s="79"/>
      <c r="G280" s="62">
        <f t="shared" ref="G280:H280" si="62">G272</f>
        <v>99.4</v>
      </c>
      <c r="H280" s="52">
        <f t="shared" si="62"/>
        <v>99.06</v>
      </c>
      <c r="I280" s="52">
        <f t="shared" si="60"/>
        <v>99.6579476861167</v>
      </c>
      <c r="J280" s="15" t="s">
        <v>72</v>
      </c>
      <c r="K280" s="15"/>
    </row>
    <row r="281" spans="1:11" ht="33" customHeight="1" x14ac:dyDescent="0.25">
      <c r="A281" s="107"/>
      <c r="B281" s="107"/>
      <c r="C281" s="48"/>
      <c r="D281" s="79">
        <f>D269+D273+D275+D276</f>
        <v>19270.900000000001</v>
      </c>
      <c r="E281" s="79"/>
      <c r="F281" s="79"/>
      <c r="G281" s="62">
        <f t="shared" ref="G281:H281" si="63">G269+G273+G275+G276</f>
        <v>23181.997940000001</v>
      </c>
      <c r="H281" s="52">
        <f t="shared" si="63"/>
        <v>20714.62</v>
      </c>
      <c r="I281" s="52">
        <f t="shared" si="60"/>
        <v>89.356491418961781</v>
      </c>
      <c r="J281" s="15" t="s">
        <v>69</v>
      </c>
      <c r="K281" s="15"/>
    </row>
    <row r="282" spans="1:11" ht="33" customHeight="1" x14ac:dyDescent="0.25">
      <c r="A282" s="107"/>
      <c r="B282" s="107"/>
      <c r="C282" s="48"/>
      <c r="D282" s="79">
        <f>D274</f>
        <v>25156</v>
      </c>
      <c r="E282" s="79"/>
      <c r="F282" s="79"/>
      <c r="G282" s="62">
        <f t="shared" ref="G282:H282" si="64">G274</f>
        <v>774.26658999999995</v>
      </c>
      <c r="H282" s="52">
        <f t="shared" si="64"/>
        <v>4.34</v>
      </c>
      <c r="I282" s="52">
        <f t="shared" si="60"/>
        <v>0.56053044985448752</v>
      </c>
      <c r="J282" s="15" t="s">
        <v>133</v>
      </c>
      <c r="K282" s="15"/>
    </row>
    <row r="283" spans="1:11" ht="32.25" customHeight="1" x14ac:dyDescent="0.25">
      <c r="A283" s="109" t="s">
        <v>309</v>
      </c>
      <c r="B283" s="109"/>
      <c r="C283" s="109"/>
      <c r="D283" s="109"/>
      <c r="E283" s="109"/>
      <c r="F283" s="109"/>
      <c r="G283" s="109"/>
      <c r="H283" s="109"/>
      <c r="I283" s="109"/>
      <c r="J283" s="109"/>
      <c r="K283" s="109"/>
    </row>
    <row r="284" spans="1:11" ht="30.75" customHeight="1" x14ac:dyDescent="0.25">
      <c r="A284" s="109" t="s">
        <v>310</v>
      </c>
      <c r="B284" s="109"/>
      <c r="C284" s="109"/>
      <c r="D284" s="109"/>
      <c r="E284" s="109"/>
      <c r="F284" s="109"/>
      <c r="G284" s="109"/>
      <c r="H284" s="109"/>
      <c r="I284" s="109"/>
      <c r="J284" s="109"/>
      <c r="K284" s="109"/>
    </row>
    <row r="285" spans="1:11" ht="24" customHeight="1" x14ac:dyDescent="0.25">
      <c r="A285" s="97" t="s">
        <v>10</v>
      </c>
      <c r="B285" s="97"/>
      <c r="C285" s="97"/>
      <c r="D285" s="97"/>
      <c r="E285" s="97"/>
      <c r="F285" s="97"/>
      <c r="G285" s="97"/>
      <c r="H285" s="97"/>
      <c r="I285" s="97"/>
      <c r="J285" s="97"/>
      <c r="K285" s="97"/>
    </row>
    <row r="286" spans="1:11" ht="54.75" customHeight="1" x14ac:dyDescent="0.25">
      <c r="A286" s="85" t="s">
        <v>311</v>
      </c>
      <c r="B286" s="89" t="s">
        <v>312</v>
      </c>
      <c r="C286" s="86" t="s">
        <v>313</v>
      </c>
      <c r="D286" s="90"/>
      <c r="E286" s="90"/>
      <c r="F286" s="90"/>
      <c r="G286" s="61">
        <v>0.6</v>
      </c>
      <c r="H286" s="75">
        <v>0.55000000000000004</v>
      </c>
      <c r="I286" s="56">
        <f>H286/G286*100</f>
        <v>91.666666666666671</v>
      </c>
      <c r="J286" s="74" t="s">
        <v>69</v>
      </c>
      <c r="K286" s="91" t="s">
        <v>314</v>
      </c>
    </row>
    <row r="287" spans="1:11" ht="199.5" customHeight="1" x14ac:dyDescent="0.25">
      <c r="A287" s="85"/>
      <c r="B287" s="89"/>
      <c r="C287" s="86"/>
      <c r="D287" s="90">
        <v>872</v>
      </c>
      <c r="E287" s="90"/>
      <c r="F287" s="90"/>
      <c r="G287" s="61">
        <v>25872</v>
      </c>
      <c r="H287" s="56">
        <v>25872</v>
      </c>
      <c r="I287" s="56">
        <f>H287/G287*100</f>
        <v>100</v>
      </c>
      <c r="J287" s="74" t="s">
        <v>133</v>
      </c>
      <c r="K287" s="91"/>
    </row>
    <row r="288" spans="1:11" ht="58.5" customHeight="1" x14ac:dyDescent="0.25">
      <c r="A288" s="85" t="s">
        <v>315</v>
      </c>
      <c r="B288" s="89" t="s">
        <v>316</v>
      </c>
      <c r="C288" s="89">
        <v>2015</v>
      </c>
      <c r="D288" s="90"/>
      <c r="E288" s="90"/>
      <c r="F288" s="90"/>
      <c r="G288" s="61">
        <v>156</v>
      </c>
      <c r="H288" s="56">
        <v>79.94</v>
      </c>
      <c r="I288" s="56">
        <f>H288/G288*100</f>
        <v>51.243589743589745</v>
      </c>
      <c r="J288" s="74" t="s">
        <v>69</v>
      </c>
      <c r="K288" s="91" t="s">
        <v>317</v>
      </c>
    </row>
    <row r="289" spans="1:11" ht="174" customHeight="1" x14ac:dyDescent="0.25">
      <c r="A289" s="85"/>
      <c r="B289" s="89"/>
      <c r="C289" s="89"/>
      <c r="D289" s="90"/>
      <c r="E289" s="90"/>
      <c r="F289" s="90"/>
      <c r="G289" s="61">
        <v>44410</v>
      </c>
      <c r="H289" s="56">
        <v>44410</v>
      </c>
      <c r="I289" s="56">
        <f>H289/G289*100</f>
        <v>100</v>
      </c>
      <c r="J289" s="74" t="s">
        <v>133</v>
      </c>
      <c r="K289" s="91"/>
    </row>
    <row r="290" spans="1:11" ht="41.25" customHeight="1" x14ac:dyDescent="0.25">
      <c r="A290" s="55" t="s">
        <v>318</v>
      </c>
      <c r="B290" s="57" t="s">
        <v>319</v>
      </c>
      <c r="C290" s="57">
        <v>2019</v>
      </c>
      <c r="D290" s="81"/>
      <c r="E290" s="81"/>
      <c r="F290" s="81"/>
      <c r="G290" s="56"/>
      <c r="H290" s="56"/>
      <c r="I290" s="56"/>
      <c r="J290" s="71" t="s">
        <v>133</v>
      </c>
      <c r="K290" s="66" t="s">
        <v>320</v>
      </c>
    </row>
    <row r="291" spans="1:11" ht="57.75" customHeight="1" x14ac:dyDescent="0.25">
      <c r="A291" s="55" t="s">
        <v>321</v>
      </c>
      <c r="B291" s="57" t="s">
        <v>322</v>
      </c>
      <c r="C291" s="57">
        <v>2016</v>
      </c>
      <c r="D291" s="81"/>
      <c r="E291" s="81"/>
      <c r="F291" s="81"/>
      <c r="G291" s="56"/>
      <c r="H291" s="56"/>
      <c r="I291" s="56"/>
      <c r="J291" s="71" t="s">
        <v>133</v>
      </c>
      <c r="K291" s="66" t="s">
        <v>323</v>
      </c>
    </row>
    <row r="292" spans="1:11" ht="23.25" customHeight="1" x14ac:dyDescent="0.25">
      <c r="A292" s="80" t="s">
        <v>11</v>
      </c>
      <c r="B292" s="80" t="s">
        <v>12</v>
      </c>
      <c r="C292" s="80" t="s">
        <v>13</v>
      </c>
      <c r="D292" s="80" t="s">
        <v>63</v>
      </c>
      <c r="E292" s="80"/>
      <c r="F292" s="80"/>
      <c r="G292" s="80" t="s">
        <v>3</v>
      </c>
      <c r="H292" s="80"/>
      <c r="I292" s="80"/>
      <c r="J292" s="80" t="s">
        <v>16</v>
      </c>
      <c r="K292" s="80" t="s">
        <v>17</v>
      </c>
    </row>
    <row r="293" spans="1:11" ht="31.5" customHeight="1" x14ac:dyDescent="0.25">
      <c r="A293" s="80"/>
      <c r="B293" s="80"/>
      <c r="C293" s="80"/>
      <c r="D293" s="80"/>
      <c r="E293" s="80"/>
      <c r="F293" s="80"/>
      <c r="G293" s="51" t="s">
        <v>5</v>
      </c>
      <c r="H293" s="51" t="s">
        <v>6</v>
      </c>
      <c r="I293" s="51" t="s">
        <v>7</v>
      </c>
      <c r="J293" s="80"/>
      <c r="K293" s="80"/>
    </row>
    <row r="294" spans="1:11" ht="36.75" customHeight="1" x14ac:dyDescent="0.25">
      <c r="A294" s="85" t="s">
        <v>324</v>
      </c>
      <c r="B294" s="86" t="s">
        <v>325</v>
      </c>
      <c r="C294" s="86">
        <v>2016</v>
      </c>
      <c r="D294" s="81"/>
      <c r="E294" s="81"/>
      <c r="F294" s="81"/>
      <c r="G294" s="81"/>
      <c r="H294" s="81"/>
      <c r="I294" s="81"/>
      <c r="J294" s="92" t="s">
        <v>133</v>
      </c>
      <c r="K294" s="91" t="s">
        <v>326</v>
      </c>
    </row>
    <row r="295" spans="1:11" ht="19.5" customHeight="1" x14ac:dyDescent="0.25">
      <c r="A295" s="85"/>
      <c r="B295" s="86"/>
      <c r="C295" s="86"/>
      <c r="D295" s="81"/>
      <c r="E295" s="81"/>
      <c r="F295" s="81"/>
      <c r="G295" s="81"/>
      <c r="H295" s="81"/>
      <c r="I295" s="81"/>
      <c r="J295" s="106"/>
      <c r="K295" s="91"/>
    </row>
    <row r="296" spans="1:11" ht="21.75" customHeight="1" x14ac:dyDescent="0.25">
      <c r="A296" s="107" t="s">
        <v>327</v>
      </c>
      <c r="B296" s="107"/>
      <c r="C296" s="48" t="s">
        <v>52</v>
      </c>
      <c r="D296" s="108">
        <f t="shared" ref="D296:H296" si="65">D297+D298</f>
        <v>872</v>
      </c>
      <c r="E296" s="108"/>
      <c r="F296" s="108"/>
      <c r="G296" s="52">
        <f t="shared" si="65"/>
        <v>70438.600000000006</v>
      </c>
      <c r="H296" s="52">
        <f t="shared" si="65"/>
        <v>70362.490000000005</v>
      </c>
      <c r="I296" s="52">
        <f>H296/G296*100</f>
        <v>99.891948448719887</v>
      </c>
      <c r="J296" s="36"/>
      <c r="K296" s="15"/>
    </row>
    <row r="297" spans="1:11" ht="31.5" customHeight="1" x14ac:dyDescent="0.25">
      <c r="A297" s="107"/>
      <c r="B297" s="107"/>
      <c r="C297" s="104"/>
      <c r="D297" s="108">
        <f t="shared" ref="D297:H297" si="66">D286+D288</f>
        <v>0</v>
      </c>
      <c r="E297" s="108"/>
      <c r="F297" s="108"/>
      <c r="G297" s="52">
        <f t="shared" si="66"/>
        <v>156.6</v>
      </c>
      <c r="H297" s="52">
        <f t="shared" si="66"/>
        <v>80.489999999999995</v>
      </c>
      <c r="I297" s="52">
        <f t="shared" ref="I297:I298" si="67">H297/G297*100</f>
        <v>51.398467432950191</v>
      </c>
      <c r="J297" s="15" t="s">
        <v>69</v>
      </c>
      <c r="K297" s="15"/>
    </row>
    <row r="298" spans="1:11" ht="29.25" customHeight="1" x14ac:dyDescent="0.25">
      <c r="A298" s="107"/>
      <c r="B298" s="107"/>
      <c r="C298" s="104"/>
      <c r="D298" s="108">
        <f>D287+D289+D290+D291+D294</f>
        <v>872</v>
      </c>
      <c r="E298" s="108"/>
      <c r="F298" s="108"/>
      <c r="G298" s="52">
        <f t="shared" ref="G298:H298" si="68">G287+G289+G290+G291+G294</f>
        <v>70282</v>
      </c>
      <c r="H298" s="52">
        <f t="shared" si="68"/>
        <v>70282</v>
      </c>
      <c r="I298" s="52">
        <f t="shared" si="67"/>
        <v>100</v>
      </c>
      <c r="J298" s="15" t="s">
        <v>133</v>
      </c>
      <c r="K298" s="15"/>
    </row>
    <row r="299" spans="1:11" ht="36.75" customHeight="1" x14ac:dyDescent="0.25">
      <c r="A299" s="100" t="s">
        <v>328</v>
      </c>
      <c r="B299" s="100"/>
      <c r="C299" s="100"/>
      <c r="D299" s="100"/>
      <c r="E299" s="100"/>
      <c r="F299" s="100"/>
      <c r="G299" s="100"/>
      <c r="H299" s="100"/>
      <c r="I299" s="100"/>
      <c r="J299" s="100"/>
      <c r="K299" s="100"/>
    </row>
    <row r="300" spans="1:11" ht="0.75" customHeight="1" x14ac:dyDescent="0.25">
      <c r="A300" s="101"/>
      <c r="B300" s="101"/>
      <c r="C300" s="101"/>
      <c r="D300" s="101"/>
      <c r="E300" s="101"/>
      <c r="F300" s="101"/>
      <c r="G300" s="101"/>
      <c r="H300" s="101"/>
      <c r="I300" s="101"/>
      <c r="J300" s="101"/>
      <c r="K300" s="101"/>
    </row>
    <row r="301" spans="1:11" hidden="1" x14ac:dyDescent="0.25">
      <c r="A301" s="101"/>
      <c r="B301" s="101"/>
      <c r="C301" s="101"/>
      <c r="D301" s="101"/>
      <c r="E301" s="101"/>
      <c r="F301" s="101"/>
      <c r="G301" s="101"/>
      <c r="H301" s="101"/>
      <c r="I301" s="101"/>
      <c r="J301" s="101"/>
      <c r="K301" s="101"/>
    </row>
    <row r="302" spans="1:11" ht="18.75" customHeight="1" x14ac:dyDescent="0.25">
      <c r="A302" s="102" t="s">
        <v>329</v>
      </c>
      <c r="B302" s="102"/>
      <c r="C302" s="102"/>
      <c r="D302" s="103" t="s">
        <v>2</v>
      </c>
      <c r="E302" s="103"/>
      <c r="F302" s="103"/>
      <c r="G302" s="103" t="s">
        <v>3</v>
      </c>
      <c r="H302" s="103"/>
      <c r="I302" s="103"/>
      <c r="J302" s="104" t="s">
        <v>4</v>
      </c>
      <c r="K302" s="104"/>
    </row>
    <row r="303" spans="1:11" ht="29.25" customHeight="1" x14ac:dyDescent="0.25">
      <c r="A303" s="102"/>
      <c r="B303" s="102"/>
      <c r="C303" s="102"/>
      <c r="D303" s="51" t="s">
        <v>5</v>
      </c>
      <c r="E303" s="51" t="s">
        <v>6</v>
      </c>
      <c r="F303" s="51" t="s">
        <v>7</v>
      </c>
      <c r="G303" s="51" t="s">
        <v>5</v>
      </c>
      <c r="H303" s="51" t="s">
        <v>6</v>
      </c>
      <c r="I303" s="51" t="s">
        <v>7</v>
      </c>
      <c r="J303" s="104"/>
      <c r="K303" s="104"/>
    </row>
    <row r="304" spans="1:11" ht="48" customHeight="1" x14ac:dyDescent="0.25">
      <c r="A304" s="105" t="s">
        <v>330</v>
      </c>
      <c r="B304" s="105"/>
      <c r="C304" s="105"/>
      <c r="D304" s="59">
        <v>108</v>
      </c>
      <c r="E304" s="59">
        <v>117</v>
      </c>
      <c r="F304" s="14">
        <f>E304/D304*100</f>
        <v>108.33333333333333</v>
      </c>
      <c r="G304" s="59">
        <v>108</v>
      </c>
      <c r="H304" s="59">
        <v>117</v>
      </c>
      <c r="I304" s="14">
        <f>H304/G304*100</f>
        <v>108.33333333333333</v>
      </c>
      <c r="J304" s="99"/>
      <c r="K304" s="99"/>
    </row>
    <row r="305" spans="1:11" ht="46.5" hidden="1" customHeight="1" x14ac:dyDescent="0.25">
      <c r="A305" s="98" t="s">
        <v>331</v>
      </c>
      <c r="B305" s="98"/>
      <c r="C305" s="98"/>
      <c r="D305" s="59">
        <v>5.32</v>
      </c>
      <c r="E305" s="59"/>
      <c r="F305" s="59"/>
      <c r="G305" s="59">
        <v>5.32</v>
      </c>
      <c r="H305" s="59"/>
      <c r="I305" s="59"/>
      <c r="J305" s="99"/>
      <c r="K305" s="99"/>
    </row>
    <row r="306" spans="1:11" ht="51.75" hidden="1" customHeight="1" x14ac:dyDescent="0.25">
      <c r="A306" s="98" t="s">
        <v>332</v>
      </c>
      <c r="B306" s="98"/>
      <c r="C306" s="98"/>
      <c r="D306" s="59">
        <v>75</v>
      </c>
      <c r="E306" s="59"/>
      <c r="F306" s="59"/>
      <c r="G306" s="59">
        <v>78</v>
      </c>
      <c r="H306" s="59"/>
      <c r="I306" s="59"/>
      <c r="J306" s="99"/>
      <c r="K306" s="99"/>
    </row>
    <row r="307" spans="1:11" ht="24" customHeight="1" x14ac:dyDescent="0.25">
      <c r="A307" s="97" t="s">
        <v>10</v>
      </c>
      <c r="B307" s="97"/>
      <c r="C307" s="97"/>
      <c r="D307" s="97"/>
      <c r="E307" s="97"/>
      <c r="F307" s="97"/>
      <c r="G307" s="97"/>
      <c r="H307" s="97"/>
      <c r="I307" s="97"/>
      <c r="J307" s="97"/>
      <c r="K307" s="97"/>
    </row>
    <row r="308" spans="1:11" ht="23.25" customHeight="1" x14ac:dyDescent="0.25">
      <c r="A308" s="80" t="s">
        <v>11</v>
      </c>
      <c r="B308" s="80" t="s">
        <v>12</v>
      </c>
      <c r="C308" s="80" t="s">
        <v>13</v>
      </c>
      <c r="D308" s="80" t="s">
        <v>63</v>
      </c>
      <c r="E308" s="80"/>
      <c r="F308" s="80"/>
      <c r="G308" s="80" t="s">
        <v>3</v>
      </c>
      <c r="H308" s="80"/>
      <c r="I308" s="80"/>
      <c r="J308" s="80" t="s">
        <v>16</v>
      </c>
      <c r="K308" s="80" t="s">
        <v>17</v>
      </c>
    </row>
    <row r="309" spans="1:11" ht="31.5" customHeight="1" x14ac:dyDescent="0.25">
      <c r="A309" s="80"/>
      <c r="B309" s="80"/>
      <c r="C309" s="80"/>
      <c r="D309" s="80"/>
      <c r="E309" s="80"/>
      <c r="F309" s="80"/>
      <c r="G309" s="51" t="s">
        <v>5</v>
      </c>
      <c r="H309" s="51" t="s">
        <v>6</v>
      </c>
      <c r="I309" s="51" t="s">
        <v>7</v>
      </c>
      <c r="J309" s="80"/>
      <c r="K309" s="80"/>
    </row>
    <row r="310" spans="1:11" ht="24.75" customHeight="1" x14ac:dyDescent="0.25">
      <c r="A310" s="96" t="s">
        <v>333</v>
      </c>
      <c r="B310" s="96"/>
      <c r="C310" s="96"/>
      <c r="D310" s="96"/>
      <c r="E310" s="96"/>
      <c r="F310" s="96"/>
      <c r="G310" s="96"/>
      <c r="H310" s="96"/>
      <c r="I310" s="96"/>
      <c r="J310" s="96"/>
      <c r="K310" s="96"/>
    </row>
    <row r="311" spans="1:11" ht="30" customHeight="1" x14ac:dyDescent="0.25">
      <c r="A311" s="85" t="s">
        <v>334</v>
      </c>
      <c r="B311" s="86" t="s">
        <v>335</v>
      </c>
      <c r="C311" s="86">
        <v>2014</v>
      </c>
      <c r="D311" s="81">
        <v>16219.14</v>
      </c>
      <c r="E311" s="81"/>
      <c r="F311" s="81"/>
      <c r="G311" s="56"/>
      <c r="H311" s="56"/>
      <c r="I311" s="56"/>
      <c r="J311" s="74" t="s">
        <v>72</v>
      </c>
      <c r="K311" s="87" t="s">
        <v>336</v>
      </c>
    </row>
    <row r="312" spans="1:11" ht="34.5" customHeight="1" x14ac:dyDescent="0.25">
      <c r="A312" s="85"/>
      <c r="B312" s="86"/>
      <c r="C312" s="86"/>
      <c r="D312" s="81">
        <v>853.64</v>
      </c>
      <c r="E312" s="81"/>
      <c r="F312" s="81"/>
      <c r="G312" s="56"/>
      <c r="H312" s="56"/>
      <c r="I312" s="56"/>
      <c r="J312" s="74" t="s">
        <v>69</v>
      </c>
      <c r="K312" s="87"/>
    </row>
    <row r="313" spans="1:11" ht="32.25" customHeight="1" x14ac:dyDescent="0.25">
      <c r="A313" s="85" t="s">
        <v>337</v>
      </c>
      <c r="B313" s="86" t="s">
        <v>338</v>
      </c>
      <c r="C313" s="86" t="s">
        <v>339</v>
      </c>
      <c r="D313" s="81">
        <v>30053.06</v>
      </c>
      <c r="E313" s="81"/>
      <c r="F313" s="81"/>
      <c r="G313" s="56"/>
      <c r="H313" s="56"/>
      <c r="I313" s="56"/>
      <c r="J313" s="74" t="s">
        <v>72</v>
      </c>
      <c r="K313" s="87" t="s">
        <v>340</v>
      </c>
    </row>
    <row r="314" spans="1:11" ht="39" customHeight="1" x14ac:dyDescent="0.25">
      <c r="A314" s="85"/>
      <c r="B314" s="86"/>
      <c r="C314" s="86"/>
      <c r="D314" s="81">
        <v>1581.83</v>
      </c>
      <c r="E314" s="81"/>
      <c r="F314" s="81"/>
      <c r="G314" s="56"/>
      <c r="H314" s="56"/>
      <c r="I314" s="56"/>
      <c r="J314" s="74" t="s">
        <v>69</v>
      </c>
      <c r="K314" s="87"/>
    </row>
    <row r="315" spans="1:11" ht="39.75" customHeight="1" x14ac:dyDescent="0.25">
      <c r="A315" s="85" t="s">
        <v>341</v>
      </c>
      <c r="B315" s="86" t="s">
        <v>342</v>
      </c>
      <c r="C315" s="86">
        <v>2014</v>
      </c>
      <c r="D315" s="81">
        <v>1634.34</v>
      </c>
      <c r="E315" s="81"/>
      <c r="F315" s="81"/>
      <c r="G315" s="56"/>
      <c r="H315" s="56"/>
      <c r="I315" s="56"/>
      <c r="J315" s="74" t="s">
        <v>72</v>
      </c>
      <c r="K315" s="87" t="s">
        <v>343</v>
      </c>
    </row>
    <row r="316" spans="1:11" ht="33" customHeight="1" x14ac:dyDescent="0.25">
      <c r="A316" s="85"/>
      <c r="B316" s="86"/>
      <c r="C316" s="86"/>
      <c r="D316" s="81">
        <v>86.02</v>
      </c>
      <c r="E316" s="81"/>
      <c r="F316" s="81"/>
      <c r="G316" s="56"/>
      <c r="H316" s="56"/>
      <c r="I316" s="56"/>
      <c r="J316" s="74" t="s">
        <v>69</v>
      </c>
      <c r="K316" s="87"/>
    </row>
    <row r="317" spans="1:11" ht="21" customHeight="1" x14ac:dyDescent="0.25">
      <c r="A317" s="85" t="s">
        <v>344</v>
      </c>
      <c r="B317" s="86" t="s">
        <v>345</v>
      </c>
      <c r="C317" s="86" t="s">
        <v>346</v>
      </c>
      <c r="D317" s="81">
        <v>18969.59</v>
      </c>
      <c r="E317" s="81"/>
      <c r="F317" s="81"/>
      <c r="G317" s="56">
        <v>20655.05</v>
      </c>
      <c r="H317" s="56">
        <v>20551.8</v>
      </c>
      <c r="I317" s="56">
        <f>H317/G317*100</f>
        <v>99.500122246133515</v>
      </c>
      <c r="J317" s="74" t="s">
        <v>72</v>
      </c>
      <c r="K317" s="95" t="s">
        <v>347</v>
      </c>
    </row>
    <row r="318" spans="1:11" ht="27.75" customHeight="1" x14ac:dyDescent="0.25">
      <c r="A318" s="85"/>
      <c r="B318" s="86"/>
      <c r="C318" s="86"/>
      <c r="D318" s="81">
        <v>998.4</v>
      </c>
      <c r="E318" s="81"/>
      <c r="F318" s="81"/>
      <c r="G318" s="56">
        <v>1087.1099999999999</v>
      </c>
      <c r="H318" s="56">
        <v>1081.7</v>
      </c>
      <c r="I318" s="56">
        <f>H318/G318*100</f>
        <v>99.502350268142152</v>
      </c>
      <c r="J318" s="74" t="s">
        <v>69</v>
      </c>
      <c r="K318" s="95"/>
    </row>
    <row r="319" spans="1:11" ht="33" customHeight="1" x14ac:dyDescent="0.25">
      <c r="A319" s="85" t="s">
        <v>348</v>
      </c>
      <c r="B319" s="86" t="s">
        <v>349</v>
      </c>
      <c r="C319" s="86" t="s">
        <v>346</v>
      </c>
      <c r="D319" s="81">
        <v>14841.07</v>
      </c>
      <c r="E319" s="81"/>
      <c r="F319" s="81"/>
      <c r="G319" s="56">
        <v>20119.939999999999</v>
      </c>
      <c r="H319" s="56">
        <v>20020.2</v>
      </c>
      <c r="I319" s="56">
        <f t="shared" ref="I319:I320" si="69">H319/G319*100</f>
        <v>99.504272875565249</v>
      </c>
      <c r="J319" s="74" t="s">
        <v>72</v>
      </c>
      <c r="K319" s="87" t="s">
        <v>350</v>
      </c>
    </row>
    <row r="320" spans="1:11" ht="28.5" customHeight="1" x14ac:dyDescent="0.25">
      <c r="A320" s="85"/>
      <c r="B320" s="86"/>
      <c r="C320" s="86"/>
      <c r="D320" s="81">
        <v>781.11</v>
      </c>
      <c r="E320" s="81"/>
      <c r="F320" s="81"/>
      <c r="G320" s="56">
        <v>1059.8399999999999</v>
      </c>
      <c r="H320" s="56">
        <v>1053.7</v>
      </c>
      <c r="I320" s="56">
        <f t="shared" si="69"/>
        <v>99.420667270531411</v>
      </c>
      <c r="J320" s="74" t="s">
        <v>69</v>
      </c>
      <c r="K320" s="87"/>
    </row>
    <row r="321" spans="1:11" ht="23.25" customHeight="1" x14ac:dyDescent="0.25">
      <c r="A321" s="80" t="s">
        <v>11</v>
      </c>
      <c r="B321" s="80" t="s">
        <v>12</v>
      </c>
      <c r="C321" s="80" t="s">
        <v>13</v>
      </c>
      <c r="D321" s="80" t="s">
        <v>63</v>
      </c>
      <c r="E321" s="80"/>
      <c r="F321" s="80"/>
      <c r="G321" s="80" t="s">
        <v>3</v>
      </c>
      <c r="H321" s="80"/>
      <c r="I321" s="80"/>
      <c r="J321" s="80" t="s">
        <v>16</v>
      </c>
      <c r="K321" s="80" t="s">
        <v>17</v>
      </c>
    </row>
    <row r="322" spans="1:11" ht="31.5" customHeight="1" x14ac:dyDescent="0.25">
      <c r="A322" s="80"/>
      <c r="B322" s="80"/>
      <c r="C322" s="80"/>
      <c r="D322" s="80"/>
      <c r="E322" s="80"/>
      <c r="F322" s="80"/>
      <c r="G322" s="51" t="s">
        <v>5</v>
      </c>
      <c r="H322" s="51" t="s">
        <v>6</v>
      </c>
      <c r="I322" s="51" t="s">
        <v>7</v>
      </c>
      <c r="J322" s="80"/>
      <c r="K322" s="80"/>
    </row>
    <row r="323" spans="1:11" ht="29.25" customHeight="1" x14ac:dyDescent="0.25">
      <c r="A323" s="85" t="s">
        <v>351</v>
      </c>
      <c r="B323" s="86" t="s">
        <v>352</v>
      </c>
      <c r="C323" s="86" t="s">
        <v>353</v>
      </c>
      <c r="D323" s="81"/>
      <c r="E323" s="81"/>
      <c r="F323" s="81"/>
      <c r="G323" s="56"/>
      <c r="H323" s="56"/>
      <c r="I323" s="56"/>
      <c r="J323" s="74" t="s">
        <v>72</v>
      </c>
      <c r="K323" s="87" t="s">
        <v>354</v>
      </c>
    </row>
    <row r="324" spans="1:11" ht="31.5" customHeight="1" x14ac:dyDescent="0.25">
      <c r="A324" s="85"/>
      <c r="B324" s="86"/>
      <c r="C324" s="86"/>
      <c r="D324" s="81"/>
      <c r="E324" s="81"/>
      <c r="F324" s="81"/>
      <c r="G324" s="56"/>
      <c r="H324" s="56"/>
      <c r="I324" s="56"/>
      <c r="J324" s="74" t="s">
        <v>69</v>
      </c>
      <c r="K324" s="87"/>
    </row>
    <row r="325" spans="1:11" ht="32.25" customHeight="1" x14ac:dyDescent="0.25">
      <c r="A325" s="85"/>
      <c r="B325" s="86"/>
      <c r="C325" s="86"/>
      <c r="D325" s="81">
        <v>2000</v>
      </c>
      <c r="E325" s="81"/>
      <c r="F325" s="81"/>
      <c r="G325" s="56"/>
      <c r="H325" s="56"/>
      <c r="I325" s="56"/>
      <c r="J325" s="74" t="s">
        <v>133</v>
      </c>
      <c r="K325" s="87"/>
    </row>
    <row r="326" spans="1:11" ht="27.75" customHeight="1" x14ac:dyDescent="0.25">
      <c r="A326" s="85" t="s">
        <v>355</v>
      </c>
      <c r="B326" s="86" t="s">
        <v>356</v>
      </c>
      <c r="C326" s="86">
        <v>2015</v>
      </c>
      <c r="D326" s="81"/>
      <c r="E326" s="81"/>
      <c r="F326" s="81"/>
      <c r="G326" s="56">
        <v>14180.38</v>
      </c>
      <c r="H326" s="56">
        <v>13498.3</v>
      </c>
      <c r="I326" s="56">
        <f>H326/G326*100</f>
        <v>95.189973752466443</v>
      </c>
      <c r="J326" s="74" t="s">
        <v>72</v>
      </c>
      <c r="K326" s="87" t="s">
        <v>357</v>
      </c>
    </row>
    <row r="327" spans="1:11" ht="29.25" customHeight="1" x14ac:dyDescent="0.25">
      <c r="A327" s="85"/>
      <c r="B327" s="86"/>
      <c r="C327" s="86"/>
      <c r="D327" s="81"/>
      <c r="E327" s="81"/>
      <c r="F327" s="81"/>
      <c r="G327" s="56">
        <v>746.33</v>
      </c>
      <c r="H327" s="56">
        <v>710.4</v>
      </c>
      <c r="I327" s="56">
        <f>H327/G327*100</f>
        <v>95.185775729235047</v>
      </c>
      <c r="J327" s="74" t="s">
        <v>69</v>
      </c>
      <c r="K327" s="87"/>
    </row>
    <row r="328" spans="1:11" ht="27" customHeight="1" x14ac:dyDescent="0.25">
      <c r="A328" s="85" t="s">
        <v>358</v>
      </c>
      <c r="B328" s="86" t="s">
        <v>359</v>
      </c>
      <c r="C328" s="86">
        <v>2015</v>
      </c>
      <c r="D328" s="81"/>
      <c r="E328" s="81"/>
      <c r="F328" s="81"/>
      <c r="G328" s="56">
        <v>23231.73</v>
      </c>
      <c r="H328" s="56">
        <v>23019.4</v>
      </c>
      <c r="I328" s="56">
        <f t="shared" ref="I328:I329" si="70">H328/G328*100</f>
        <v>99.08603448817631</v>
      </c>
      <c r="J328" s="74" t="s">
        <v>72</v>
      </c>
      <c r="K328" s="87" t="s">
        <v>360</v>
      </c>
    </row>
    <row r="329" spans="1:11" ht="31.5" customHeight="1" x14ac:dyDescent="0.25">
      <c r="A329" s="85"/>
      <c r="B329" s="86"/>
      <c r="C329" s="86"/>
      <c r="D329" s="81"/>
      <c r="E329" s="81"/>
      <c r="F329" s="81"/>
      <c r="G329" s="56">
        <v>1222.72</v>
      </c>
      <c r="H329" s="56">
        <v>1211.5</v>
      </c>
      <c r="I329" s="56">
        <f t="shared" si="70"/>
        <v>99.082373724155985</v>
      </c>
      <c r="J329" s="74" t="s">
        <v>69</v>
      </c>
      <c r="K329" s="87"/>
    </row>
    <row r="330" spans="1:11" ht="31.5" customHeight="1" x14ac:dyDescent="0.25">
      <c r="A330" s="85" t="s">
        <v>361</v>
      </c>
      <c r="B330" s="86" t="s">
        <v>362</v>
      </c>
      <c r="C330" s="86">
        <v>2016</v>
      </c>
      <c r="D330" s="81"/>
      <c r="E330" s="81"/>
      <c r="F330" s="81"/>
      <c r="G330" s="56"/>
      <c r="H330" s="56"/>
      <c r="I330" s="56"/>
      <c r="J330" s="74" t="s">
        <v>72</v>
      </c>
      <c r="K330" s="87" t="s">
        <v>354</v>
      </c>
    </row>
    <row r="331" spans="1:11" ht="33.75" customHeight="1" x14ac:dyDescent="0.25">
      <c r="A331" s="85"/>
      <c r="B331" s="86"/>
      <c r="C331" s="86"/>
      <c r="D331" s="81"/>
      <c r="E331" s="81"/>
      <c r="F331" s="81"/>
      <c r="G331" s="56"/>
      <c r="H331" s="56"/>
      <c r="I331" s="56"/>
      <c r="J331" s="74" t="s">
        <v>69</v>
      </c>
      <c r="K331" s="87"/>
    </row>
    <row r="332" spans="1:11" ht="30" customHeight="1" x14ac:dyDescent="0.25">
      <c r="A332" s="85" t="s">
        <v>363</v>
      </c>
      <c r="B332" s="86" t="s">
        <v>364</v>
      </c>
      <c r="C332" s="86">
        <v>2017</v>
      </c>
      <c r="D332" s="81"/>
      <c r="E332" s="81"/>
      <c r="F332" s="81"/>
      <c r="G332" s="56"/>
      <c r="H332" s="56"/>
      <c r="I332" s="56"/>
      <c r="J332" s="74" t="s">
        <v>72</v>
      </c>
      <c r="K332" s="87" t="s">
        <v>354</v>
      </c>
    </row>
    <row r="333" spans="1:11" ht="35.25" customHeight="1" x14ac:dyDescent="0.25">
      <c r="A333" s="85"/>
      <c r="B333" s="86"/>
      <c r="C333" s="86"/>
      <c r="D333" s="81"/>
      <c r="E333" s="81"/>
      <c r="F333" s="81"/>
      <c r="G333" s="56"/>
      <c r="H333" s="56"/>
      <c r="I333" s="56"/>
      <c r="J333" s="74" t="s">
        <v>69</v>
      </c>
      <c r="K333" s="87"/>
    </row>
    <row r="334" spans="1:11" ht="33" customHeight="1" x14ac:dyDescent="0.25">
      <c r="A334" s="85" t="s">
        <v>365</v>
      </c>
      <c r="B334" s="86" t="s">
        <v>366</v>
      </c>
      <c r="C334" s="86">
        <v>2017</v>
      </c>
      <c r="D334" s="81"/>
      <c r="E334" s="81"/>
      <c r="F334" s="81"/>
      <c r="G334" s="56"/>
      <c r="H334" s="56"/>
      <c r="I334" s="56"/>
      <c r="J334" s="74" t="s">
        <v>72</v>
      </c>
      <c r="K334" s="87" t="s">
        <v>354</v>
      </c>
    </row>
    <row r="335" spans="1:11" ht="27.75" customHeight="1" x14ac:dyDescent="0.25">
      <c r="A335" s="85"/>
      <c r="B335" s="86"/>
      <c r="C335" s="86"/>
      <c r="D335" s="81"/>
      <c r="E335" s="81"/>
      <c r="F335" s="81"/>
      <c r="G335" s="56"/>
      <c r="H335" s="56"/>
      <c r="I335" s="56"/>
      <c r="J335" s="74" t="s">
        <v>69</v>
      </c>
      <c r="K335" s="87"/>
    </row>
    <row r="336" spans="1:11" ht="30" customHeight="1" x14ac:dyDescent="0.25">
      <c r="A336" s="85" t="s">
        <v>367</v>
      </c>
      <c r="B336" s="86" t="s">
        <v>368</v>
      </c>
      <c r="C336" s="86">
        <v>2017</v>
      </c>
      <c r="D336" s="81"/>
      <c r="E336" s="81"/>
      <c r="F336" s="81"/>
      <c r="G336" s="56"/>
      <c r="H336" s="56"/>
      <c r="I336" s="56"/>
      <c r="J336" s="74" t="s">
        <v>72</v>
      </c>
      <c r="K336" s="87" t="s">
        <v>354</v>
      </c>
    </row>
    <row r="337" spans="1:11" ht="30.75" customHeight="1" x14ac:dyDescent="0.25">
      <c r="A337" s="85"/>
      <c r="B337" s="86"/>
      <c r="C337" s="86"/>
      <c r="D337" s="81"/>
      <c r="E337" s="81"/>
      <c r="F337" s="81"/>
      <c r="G337" s="56"/>
      <c r="H337" s="56"/>
      <c r="I337" s="56"/>
      <c r="J337" s="74" t="s">
        <v>69</v>
      </c>
      <c r="K337" s="87"/>
    </row>
    <row r="338" spans="1:11" ht="33.75" customHeight="1" x14ac:dyDescent="0.25">
      <c r="A338" s="85" t="s">
        <v>369</v>
      </c>
      <c r="B338" s="86" t="s">
        <v>370</v>
      </c>
      <c r="C338" s="86">
        <v>2016</v>
      </c>
      <c r="D338" s="81"/>
      <c r="E338" s="81"/>
      <c r="F338" s="81"/>
      <c r="G338" s="56"/>
      <c r="H338" s="56"/>
      <c r="I338" s="56"/>
      <c r="J338" s="74" t="s">
        <v>72</v>
      </c>
      <c r="K338" s="87" t="s">
        <v>354</v>
      </c>
    </row>
    <row r="339" spans="1:11" ht="27" customHeight="1" x14ac:dyDescent="0.25">
      <c r="A339" s="85"/>
      <c r="B339" s="86"/>
      <c r="C339" s="86"/>
      <c r="D339" s="81"/>
      <c r="E339" s="81"/>
      <c r="F339" s="81"/>
      <c r="G339" s="56"/>
      <c r="H339" s="56"/>
      <c r="I339" s="56"/>
      <c r="J339" s="74" t="s">
        <v>69</v>
      </c>
      <c r="K339" s="87"/>
    </row>
    <row r="340" spans="1:11" ht="39" customHeight="1" x14ac:dyDescent="0.25">
      <c r="A340" s="55" t="s">
        <v>371</v>
      </c>
      <c r="B340" s="57" t="s">
        <v>372</v>
      </c>
      <c r="C340" s="57">
        <v>2014</v>
      </c>
      <c r="D340" s="81">
        <v>2000</v>
      </c>
      <c r="E340" s="81"/>
      <c r="F340" s="81"/>
      <c r="G340" s="56"/>
      <c r="H340" s="56"/>
      <c r="I340" s="56"/>
      <c r="J340" s="57" t="s">
        <v>133</v>
      </c>
      <c r="K340" s="76" t="s">
        <v>336</v>
      </c>
    </row>
    <row r="341" spans="1:11" ht="35.25" customHeight="1" x14ac:dyDescent="0.25">
      <c r="A341" s="85" t="s">
        <v>373</v>
      </c>
      <c r="B341" s="86" t="s">
        <v>374</v>
      </c>
      <c r="C341" s="86">
        <v>2017</v>
      </c>
      <c r="D341" s="81"/>
      <c r="E341" s="81"/>
      <c r="F341" s="81"/>
      <c r="G341" s="56"/>
      <c r="H341" s="56"/>
      <c r="I341" s="56"/>
      <c r="J341" s="74" t="s">
        <v>72</v>
      </c>
      <c r="K341" s="87" t="s">
        <v>354</v>
      </c>
    </row>
    <row r="342" spans="1:11" ht="33" customHeight="1" x14ac:dyDescent="0.25">
      <c r="A342" s="85"/>
      <c r="B342" s="86"/>
      <c r="C342" s="86"/>
      <c r="D342" s="81"/>
      <c r="E342" s="81"/>
      <c r="F342" s="81"/>
      <c r="G342" s="56"/>
      <c r="H342" s="56"/>
      <c r="I342" s="56"/>
      <c r="J342" s="74" t="s">
        <v>69</v>
      </c>
      <c r="K342" s="87"/>
    </row>
    <row r="343" spans="1:11" ht="45" customHeight="1" x14ac:dyDescent="0.25">
      <c r="A343" s="85" t="s">
        <v>375</v>
      </c>
      <c r="B343" s="86" t="s">
        <v>376</v>
      </c>
      <c r="C343" s="86">
        <v>2015</v>
      </c>
      <c r="D343" s="81"/>
      <c r="E343" s="81"/>
      <c r="F343" s="81"/>
      <c r="G343" s="56"/>
      <c r="H343" s="56">
        <v>390.94</v>
      </c>
      <c r="I343" s="56"/>
      <c r="J343" s="74" t="s">
        <v>72</v>
      </c>
      <c r="K343" s="87" t="s">
        <v>377</v>
      </c>
    </row>
    <row r="344" spans="1:11" ht="32.25" customHeight="1" x14ac:dyDescent="0.25">
      <c r="A344" s="85"/>
      <c r="B344" s="86"/>
      <c r="C344" s="86"/>
      <c r="D344" s="81"/>
      <c r="E344" s="81"/>
      <c r="F344" s="81"/>
      <c r="G344" s="56"/>
      <c r="H344" s="56">
        <v>20.58</v>
      </c>
      <c r="I344" s="56"/>
      <c r="J344" s="74" t="s">
        <v>69</v>
      </c>
      <c r="K344" s="87"/>
    </row>
    <row r="345" spans="1:11" ht="34.5" customHeight="1" x14ac:dyDescent="0.25">
      <c r="A345" s="85" t="s">
        <v>378</v>
      </c>
      <c r="B345" s="86" t="s">
        <v>379</v>
      </c>
      <c r="C345" s="86">
        <v>2017</v>
      </c>
      <c r="D345" s="81"/>
      <c r="E345" s="81"/>
      <c r="F345" s="81"/>
      <c r="G345" s="56"/>
      <c r="H345" s="56"/>
      <c r="I345" s="56"/>
      <c r="J345" s="74" t="s">
        <v>72</v>
      </c>
      <c r="K345" s="87" t="s">
        <v>354</v>
      </c>
    </row>
    <row r="346" spans="1:11" ht="32.25" customHeight="1" x14ac:dyDescent="0.25">
      <c r="A346" s="85"/>
      <c r="B346" s="86"/>
      <c r="C346" s="86"/>
      <c r="D346" s="81"/>
      <c r="E346" s="81"/>
      <c r="F346" s="81"/>
      <c r="G346" s="56"/>
      <c r="H346" s="56"/>
      <c r="I346" s="56"/>
      <c r="J346" s="74" t="s">
        <v>69</v>
      </c>
      <c r="K346" s="87"/>
    </row>
    <row r="347" spans="1:11" ht="23.25" customHeight="1" x14ac:dyDescent="0.25">
      <c r="A347" s="80" t="s">
        <v>11</v>
      </c>
      <c r="B347" s="80" t="s">
        <v>12</v>
      </c>
      <c r="C347" s="80" t="s">
        <v>13</v>
      </c>
      <c r="D347" s="80" t="s">
        <v>63</v>
      </c>
      <c r="E347" s="80"/>
      <c r="F347" s="80"/>
      <c r="G347" s="80" t="s">
        <v>3</v>
      </c>
      <c r="H347" s="80"/>
      <c r="I347" s="80"/>
      <c r="J347" s="80" t="s">
        <v>16</v>
      </c>
      <c r="K347" s="80" t="s">
        <v>17</v>
      </c>
    </row>
    <row r="348" spans="1:11" ht="31.5" customHeight="1" x14ac:dyDescent="0.25">
      <c r="A348" s="80"/>
      <c r="B348" s="80"/>
      <c r="C348" s="80"/>
      <c r="D348" s="80"/>
      <c r="E348" s="80"/>
      <c r="F348" s="80"/>
      <c r="G348" s="51" t="s">
        <v>5</v>
      </c>
      <c r="H348" s="51" t="s">
        <v>6</v>
      </c>
      <c r="I348" s="51" t="s">
        <v>7</v>
      </c>
      <c r="J348" s="80"/>
      <c r="K348" s="80"/>
    </row>
    <row r="349" spans="1:11" ht="36.75" customHeight="1" x14ac:dyDescent="0.25">
      <c r="A349" s="85" t="s">
        <v>380</v>
      </c>
      <c r="B349" s="86" t="s">
        <v>381</v>
      </c>
      <c r="C349" s="86">
        <v>2017</v>
      </c>
      <c r="D349" s="81"/>
      <c r="E349" s="81"/>
      <c r="F349" s="81"/>
      <c r="G349" s="56"/>
      <c r="H349" s="56"/>
      <c r="I349" s="56"/>
      <c r="J349" s="74" t="s">
        <v>72</v>
      </c>
      <c r="K349" s="87" t="s">
        <v>354</v>
      </c>
    </row>
    <row r="350" spans="1:11" ht="38.25" customHeight="1" x14ac:dyDescent="0.25">
      <c r="A350" s="85"/>
      <c r="B350" s="86"/>
      <c r="C350" s="86"/>
      <c r="D350" s="81"/>
      <c r="E350" s="81"/>
      <c r="F350" s="81"/>
      <c r="G350" s="56"/>
      <c r="H350" s="56"/>
      <c r="I350" s="56"/>
      <c r="J350" s="74" t="s">
        <v>69</v>
      </c>
      <c r="K350" s="87"/>
    </row>
    <row r="351" spans="1:11" ht="40.5" customHeight="1" x14ac:dyDescent="0.25">
      <c r="A351" s="85" t="s">
        <v>382</v>
      </c>
      <c r="B351" s="86" t="s">
        <v>383</v>
      </c>
      <c r="C351" s="86">
        <v>2017</v>
      </c>
      <c r="D351" s="81"/>
      <c r="E351" s="81"/>
      <c r="F351" s="81"/>
      <c r="G351" s="56"/>
      <c r="H351" s="56"/>
      <c r="I351" s="56"/>
      <c r="J351" s="74" t="s">
        <v>72</v>
      </c>
      <c r="K351" s="87" t="s">
        <v>354</v>
      </c>
    </row>
    <row r="352" spans="1:11" ht="41.25" customHeight="1" x14ac:dyDescent="0.25">
      <c r="A352" s="85"/>
      <c r="B352" s="86"/>
      <c r="C352" s="86"/>
      <c r="D352" s="81"/>
      <c r="E352" s="81"/>
      <c r="F352" s="81"/>
      <c r="G352" s="56"/>
      <c r="H352" s="56"/>
      <c r="I352" s="56"/>
      <c r="J352" s="74" t="s">
        <v>69</v>
      </c>
      <c r="K352" s="87"/>
    </row>
    <row r="353" spans="1:11" ht="39" customHeight="1" x14ac:dyDescent="0.25">
      <c r="A353" s="85" t="s">
        <v>384</v>
      </c>
      <c r="B353" s="89" t="s">
        <v>385</v>
      </c>
      <c r="C353" s="86" t="s">
        <v>386</v>
      </c>
      <c r="D353" s="81"/>
      <c r="E353" s="81"/>
      <c r="F353" s="81"/>
      <c r="G353" s="56"/>
      <c r="H353" s="56"/>
      <c r="I353" s="56"/>
      <c r="J353" s="74" t="s">
        <v>72</v>
      </c>
      <c r="K353" s="87" t="s">
        <v>354</v>
      </c>
    </row>
    <row r="354" spans="1:11" ht="42.75" customHeight="1" x14ac:dyDescent="0.25">
      <c r="A354" s="85"/>
      <c r="B354" s="89"/>
      <c r="C354" s="86"/>
      <c r="D354" s="81"/>
      <c r="E354" s="81"/>
      <c r="F354" s="81"/>
      <c r="G354" s="56"/>
      <c r="H354" s="56"/>
      <c r="I354" s="56"/>
      <c r="J354" s="74" t="s">
        <v>69</v>
      </c>
      <c r="K354" s="87"/>
    </row>
    <row r="355" spans="1:11" ht="42" customHeight="1" x14ac:dyDescent="0.25">
      <c r="A355" s="85" t="s">
        <v>387</v>
      </c>
      <c r="B355" s="89" t="s">
        <v>388</v>
      </c>
      <c r="C355" s="86" t="s">
        <v>386</v>
      </c>
      <c r="D355" s="81"/>
      <c r="E355" s="81"/>
      <c r="F355" s="81"/>
      <c r="G355" s="56"/>
      <c r="H355" s="56"/>
      <c r="I355" s="56"/>
      <c r="J355" s="74" t="s">
        <v>72</v>
      </c>
      <c r="K355" s="87" t="s">
        <v>354</v>
      </c>
    </row>
    <row r="356" spans="1:11" ht="38.25" customHeight="1" x14ac:dyDescent="0.25">
      <c r="A356" s="85"/>
      <c r="B356" s="89"/>
      <c r="C356" s="86"/>
      <c r="D356" s="81"/>
      <c r="E356" s="81"/>
      <c r="F356" s="81"/>
      <c r="G356" s="56"/>
      <c r="H356" s="56"/>
      <c r="I356" s="56"/>
      <c r="J356" s="74" t="s">
        <v>69</v>
      </c>
      <c r="K356" s="87"/>
    </row>
    <row r="357" spans="1:11" ht="33" customHeight="1" x14ac:dyDescent="0.25">
      <c r="A357" s="88" t="s">
        <v>389</v>
      </c>
      <c r="B357" s="89" t="s">
        <v>390</v>
      </c>
      <c r="C357" s="89">
        <v>2018</v>
      </c>
      <c r="D357" s="90"/>
      <c r="E357" s="90"/>
      <c r="F357" s="90"/>
      <c r="G357" s="61"/>
      <c r="H357" s="61"/>
      <c r="I357" s="61"/>
      <c r="J357" s="71" t="s">
        <v>72</v>
      </c>
      <c r="K357" s="94" t="s">
        <v>354</v>
      </c>
    </row>
    <row r="358" spans="1:11" ht="40.5" customHeight="1" x14ac:dyDescent="0.25">
      <c r="A358" s="88"/>
      <c r="B358" s="89"/>
      <c r="C358" s="89"/>
      <c r="D358" s="90"/>
      <c r="E358" s="90"/>
      <c r="F358" s="90"/>
      <c r="G358" s="61"/>
      <c r="H358" s="61"/>
      <c r="I358" s="61"/>
      <c r="J358" s="71" t="s">
        <v>69</v>
      </c>
      <c r="K358" s="94"/>
    </row>
    <row r="359" spans="1:11" ht="35.25" customHeight="1" x14ac:dyDescent="0.25">
      <c r="A359" s="88" t="s">
        <v>391</v>
      </c>
      <c r="B359" s="89" t="s">
        <v>392</v>
      </c>
      <c r="C359" s="89">
        <v>2019</v>
      </c>
      <c r="D359" s="90"/>
      <c r="E359" s="90"/>
      <c r="F359" s="90"/>
      <c r="G359" s="61"/>
      <c r="H359" s="61"/>
      <c r="I359" s="61"/>
      <c r="J359" s="71" t="s">
        <v>72</v>
      </c>
      <c r="K359" s="94" t="s">
        <v>354</v>
      </c>
    </row>
    <row r="360" spans="1:11" ht="46.5" customHeight="1" x14ac:dyDescent="0.25">
      <c r="A360" s="88"/>
      <c r="B360" s="89"/>
      <c r="C360" s="89"/>
      <c r="D360" s="90"/>
      <c r="E360" s="90"/>
      <c r="F360" s="90"/>
      <c r="G360" s="61"/>
      <c r="H360" s="61"/>
      <c r="I360" s="61"/>
      <c r="J360" s="71" t="s">
        <v>69</v>
      </c>
      <c r="K360" s="94"/>
    </row>
    <row r="361" spans="1:11" ht="32.25" customHeight="1" x14ac:dyDescent="0.25">
      <c r="A361" s="88" t="s">
        <v>393</v>
      </c>
      <c r="B361" s="89" t="s">
        <v>394</v>
      </c>
      <c r="C361" s="89">
        <v>2018</v>
      </c>
      <c r="D361" s="90"/>
      <c r="E361" s="90"/>
      <c r="F361" s="90"/>
      <c r="G361" s="61"/>
      <c r="H361" s="61"/>
      <c r="I361" s="61"/>
      <c r="J361" s="71" t="s">
        <v>72</v>
      </c>
      <c r="K361" s="94" t="s">
        <v>354</v>
      </c>
    </row>
    <row r="362" spans="1:11" ht="34.5" customHeight="1" x14ac:dyDescent="0.25">
      <c r="A362" s="88"/>
      <c r="B362" s="89"/>
      <c r="C362" s="89"/>
      <c r="D362" s="90"/>
      <c r="E362" s="90"/>
      <c r="F362" s="90"/>
      <c r="G362" s="61"/>
      <c r="H362" s="61"/>
      <c r="I362" s="61"/>
      <c r="J362" s="71" t="s">
        <v>69</v>
      </c>
      <c r="K362" s="94"/>
    </row>
    <row r="363" spans="1:11" ht="40.5" customHeight="1" x14ac:dyDescent="0.25">
      <c r="A363" s="88" t="s">
        <v>395</v>
      </c>
      <c r="B363" s="89" t="s">
        <v>396</v>
      </c>
      <c r="C363" s="89">
        <v>2018</v>
      </c>
      <c r="D363" s="90"/>
      <c r="E363" s="90"/>
      <c r="F363" s="90"/>
      <c r="G363" s="61"/>
      <c r="H363" s="61"/>
      <c r="I363" s="61"/>
      <c r="J363" s="71" t="s">
        <v>72</v>
      </c>
      <c r="K363" s="94" t="s">
        <v>354</v>
      </c>
    </row>
    <row r="364" spans="1:11" ht="33.75" customHeight="1" x14ac:dyDescent="0.25">
      <c r="A364" s="88"/>
      <c r="B364" s="89"/>
      <c r="C364" s="89"/>
      <c r="D364" s="90"/>
      <c r="E364" s="90"/>
      <c r="F364" s="90"/>
      <c r="G364" s="61"/>
      <c r="H364" s="61"/>
      <c r="I364" s="61"/>
      <c r="J364" s="71" t="s">
        <v>69</v>
      </c>
      <c r="K364" s="94"/>
    </row>
    <row r="365" spans="1:11" ht="35.25" customHeight="1" x14ac:dyDescent="0.25">
      <c r="A365" s="85" t="s">
        <v>397</v>
      </c>
      <c r="B365" s="86" t="s">
        <v>398</v>
      </c>
      <c r="C365" s="86">
        <v>2015</v>
      </c>
      <c r="D365" s="90"/>
      <c r="E365" s="90"/>
      <c r="F365" s="90"/>
      <c r="G365" s="61"/>
      <c r="H365" s="56">
        <v>707.39</v>
      </c>
      <c r="I365" s="56"/>
      <c r="J365" s="71" t="s">
        <v>72</v>
      </c>
      <c r="K365" s="87" t="s">
        <v>399</v>
      </c>
    </row>
    <row r="366" spans="1:11" ht="34.5" customHeight="1" x14ac:dyDescent="0.25">
      <c r="A366" s="85"/>
      <c r="B366" s="86"/>
      <c r="C366" s="86"/>
      <c r="D366" s="90"/>
      <c r="E366" s="90"/>
      <c r="F366" s="90"/>
      <c r="G366" s="61"/>
      <c r="H366" s="56">
        <v>37.229999999999997</v>
      </c>
      <c r="I366" s="56"/>
      <c r="J366" s="71" t="s">
        <v>69</v>
      </c>
      <c r="K366" s="87"/>
    </row>
    <row r="367" spans="1:11" ht="55.5" customHeight="1" x14ac:dyDescent="0.25">
      <c r="A367" s="88" t="s">
        <v>400</v>
      </c>
      <c r="B367" s="89" t="s">
        <v>401</v>
      </c>
      <c r="C367" s="89" t="s">
        <v>346</v>
      </c>
      <c r="D367" s="90">
        <v>1900</v>
      </c>
      <c r="E367" s="90"/>
      <c r="F367" s="90"/>
      <c r="G367" s="90">
        <v>1900</v>
      </c>
      <c r="H367" s="81">
        <v>1900</v>
      </c>
      <c r="I367" s="81">
        <f>H367/G367*100</f>
        <v>100</v>
      </c>
      <c r="J367" s="92" t="s">
        <v>133</v>
      </c>
      <c r="K367" s="91" t="s">
        <v>402</v>
      </c>
    </row>
    <row r="368" spans="1:11" ht="15" hidden="1" customHeight="1" x14ac:dyDescent="0.25">
      <c r="A368" s="88"/>
      <c r="B368" s="89"/>
      <c r="C368" s="89"/>
      <c r="D368" s="90"/>
      <c r="E368" s="90"/>
      <c r="F368" s="90"/>
      <c r="G368" s="90"/>
      <c r="H368" s="81"/>
      <c r="I368" s="81"/>
      <c r="J368" s="92"/>
      <c r="K368" s="91"/>
    </row>
    <row r="369" spans="1:11" ht="23.25" customHeight="1" x14ac:dyDescent="0.25">
      <c r="A369" s="80" t="s">
        <v>11</v>
      </c>
      <c r="B369" s="80" t="s">
        <v>12</v>
      </c>
      <c r="C369" s="80" t="s">
        <v>13</v>
      </c>
      <c r="D369" s="80" t="s">
        <v>63</v>
      </c>
      <c r="E369" s="80"/>
      <c r="F369" s="80"/>
      <c r="G369" s="80" t="s">
        <v>3</v>
      </c>
      <c r="H369" s="80"/>
      <c r="I369" s="80"/>
      <c r="J369" s="80" t="s">
        <v>16</v>
      </c>
      <c r="K369" s="80" t="s">
        <v>17</v>
      </c>
    </row>
    <row r="370" spans="1:11" ht="31.5" customHeight="1" x14ac:dyDescent="0.25">
      <c r="A370" s="80"/>
      <c r="B370" s="80"/>
      <c r="C370" s="80"/>
      <c r="D370" s="80"/>
      <c r="E370" s="80"/>
      <c r="F370" s="80"/>
      <c r="G370" s="51" t="s">
        <v>5</v>
      </c>
      <c r="H370" s="51" t="s">
        <v>6</v>
      </c>
      <c r="I370" s="51" t="s">
        <v>7</v>
      </c>
      <c r="J370" s="80"/>
      <c r="K370" s="80"/>
    </row>
    <row r="371" spans="1:11" ht="85.5" customHeight="1" x14ac:dyDescent="0.25">
      <c r="A371" s="88" t="s">
        <v>403</v>
      </c>
      <c r="B371" s="89" t="s">
        <v>404</v>
      </c>
      <c r="C371" s="40" t="s">
        <v>346</v>
      </c>
      <c r="D371" s="90">
        <v>3614</v>
      </c>
      <c r="E371" s="90"/>
      <c r="F371" s="90"/>
      <c r="G371" s="61">
        <v>40000</v>
      </c>
      <c r="H371" s="56">
        <v>41807</v>
      </c>
      <c r="I371" s="56">
        <f>H371/G371*100</f>
        <v>104.5175</v>
      </c>
      <c r="J371" s="71" t="s">
        <v>133</v>
      </c>
      <c r="K371" s="91" t="s">
        <v>405</v>
      </c>
    </row>
    <row r="372" spans="1:11" ht="77.25" customHeight="1" x14ac:dyDescent="0.25">
      <c r="A372" s="88"/>
      <c r="B372" s="89"/>
      <c r="C372" s="40"/>
      <c r="D372" s="90"/>
      <c r="E372" s="90"/>
      <c r="F372" s="90"/>
      <c r="G372" s="41"/>
      <c r="H372" s="56">
        <v>435.2</v>
      </c>
      <c r="I372" s="56"/>
      <c r="J372" s="74" t="s">
        <v>69</v>
      </c>
      <c r="K372" s="91"/>
    </row>
    <row r="373" spans="1:11" ht="84" customHeight="1" x14ac:dyDescent="0.25">
      <c r="A373" s="88" t="s">
        <v>406</v>
      </c>
      <c r="B373" s="89" t="s">
        <v>407</v>
      </c>
      <c r="C373" s="89" t="s">
        <v>346</v>
      </c>
      <c r="D373" s="90">
        <v>38630</v>
      </c>
      <c r="E373" s="90"/>
      <c r="F373" s="90"/>
      <c r="G373" s="61">
        <v>75832</v>
      </c>
      <c r="H373" s="56">
        <v>79037.56</v>
      </c>
      <c r="I373" s="56">
        <f>H373/G373*100</f>
        <v>104.22718641206879</v>
      </c>
      <c r="J373" s="71" t="s">
        <v>133</v>
      </c>
      <c r="K373" s="91" t="s">
        <v>408</v>
      </c>
    </row>
    <row r="374" spans="1:11" ht="78" customHeight="1" x14ac:dyDescent="0.25">
      <c r="A374" s="88"/>
      <c r="B374" s="89"/>
      <c r="C374" s="89"/>
      <c r="D374" s="90">
        <v>386.5</v>
      </c>
      <c r="E374" s="90"/>
      <c r="F374" s="90"/>
      <c r="G374" s="61"/>
      <c r="H374" s="56">
        <v>160</v>
      </c>
      <c r="I374" s="56"/>
      <c r="J374" s="71" t="s">
        <v>69</v>
      </c>
      <c r="K374" s="91"/>
    </row>
    <row r="375" spans="1:11" ht="64.5" customHeight="1" x14ac:dyDescent="0.25">
      <c r="A375" s="88" t="s">
        <v>409</v>
      </c>
      <c r="B375" s="89" t="s">
        <v>410</v>
      </c>
      <c r="C375" s="89" t="s">
        <v>296</v>
      </c>
      <c r="D375" s="90">
        <v>2668.5</v>
      </c>
      <c r="E375" s="90"/>
      <c r="F375" s="90"/>
      <c r="G375" s="90">
        <v>3019.8</v>
      </c>
      <c r="H375" s="81">
        <v>3019.8</v>
      </c>
      <c r="I375" s="81">
        <f>H375/G375*100</f>
        <v>100</v>
      </c>
      <c r="J375" s="92" t="s">
        <v>69</v>
      </c>
      <c r="K375" s="93" t="s">
        <v>411</v>
      </c>
    </row>
    <row r="376" spans="1:11" ht="6.75" hidden="1" customHeight="1" x14ac:dyDescent="0.25">
      <c r="A376" s="88"/>
      <c r="B376" s="89"/>
      <c r="C376" s="89"/>
      <c r="D376" s="90"/>
      <c r="E376" s="90"/>
      <c r="F376" s="90"/>
      <c r="G376" s="90"/>
      <c r="H376" s="81"/>
      <c r="I376" s="81"/>
      <c r="J376" s="92"/>
      <c r="K376" s="93"/>
    </row>
    <row r="377" spans="1:11" ht="20.25" customHeight="1" x14ac:dyDescent="0.25">
      <c r="A377" s="85" t="s">
        <v>412</v>
      </c>
      <c r="B377" s="86" t="s">
        <v>413</v>
      </c>
      <c r="C377" s="86" t="s">
        <v>414</v>
      </c>
      <c r="D377" s="81"/>
      <c r="E377" s="81"/>
      <c r="F377" s="81"/>
      <c r="G377" s="56"/>
      <c r="H377" s="56"/>
      <c r="I377" s="56"/>
      <c r="J377" s="74" t="s">
        <v>72</v>
      </c>
      <c r="K377" s="87" t="s">
        <v>354</v>
      </c>
    </row>
    <row r="378" spans="1:11" ht="26.25" customHeight="1" x14ac:dyDescent="0.25">
      <c r="A378" s="85"/>
      <c r="B378" s="86"/>
      <c r="C378" s="86"/>
      <c r="D378" s="81"/>
      <c r="E378" s="81"/>
      <c r="F378" s="81"/>
      <c r="G378" s="56"/>
      <c r="H378" s="56"/>
      <c r="I378" s="56"/>
      <c r="J378" s="74" t="s">
        <v>69</v>
      </c>
      <c r="K378" s="87"/>
    </row>
    <row r="379" spans="1:11" ht="84" customHeight="1" x14ac:dyDescent="0.25">
      <c r="A379" s="73" t="s">
        <v>415</v>
      </c>
      <c r="B379" s="57" t="s">
        <v>416</v>
      </c>
      <c r="C379" s="57">
        <v>2015</v>
      </c>
      <c r="D379" s="81"/>
      <c r="E379" s="81"/>
      <c r="F379" s="81"/>
      <c r="G379" s="56">
        <v>58578.14</v>
      </c>
      <c r="H379" s="56">
        <v>72872</v>
      </c>
      <c r="I379" s="56"/>
      <c r="J379" s="71" t="s">
        <v>133</v>
      </c>
      <c r="K379" s="66" t="s">
        <v>417</v>
      </c>
    </row>
    <row r="380" spans="1:11" ht="21.75" customHeight="1" x14ac:dyDescent="0.25">
      <c r="A380" s="82" t="s">
        <v>418</v>
      </c>
      <c r="B380" s="82"/>
      <c r="C380" s="42" t="s">
        <v>52</v>
      </c>
      <c r="D380" s="83">
        <f>D381+D382+D383</f>
        <v>137217.19999999998</v>
      </c>
      <c r="E380" s="83"/>
      <c r="F380" s="83"/>
      <c r="G380" s="77">
        <f t="shared" ref="G380:H380" si="71">G381+G382+G383</f>
        <v>261633.04</v>
      </c>
      <c r="H380" s="43">
        <f t="shared" si="71"/>
        <v>281534.7</v>
      </c>
      <c r="I380" s="43">
        <f>H380/G380*100</f>
        <v>107.60670747089129</v>
      </c>
      <c r="J380" s="42"/>
      <c r="K380" s="42"/>
    </row>
    <row r="381" spans="1:11" ht="19.5" customHeight="1" x14ac:dyDescent="0.25">
      <c r="A381" s="82"/>
      <c r="B381" s="82"/>
      <c r="C381" s="84"/>
      <c r="D381" s="83">
        <f>D311+D313+D315+D317+D319+D323+D326+D328+D330+D332+D334+D336+D338+D341+D343+D345+D349+D351+D355+D357+D359+D361+D377+D365+D353+D363</f>
        <v>81717.199999999983</v>
      </c>
      <c r="E381" s="83"/>
      <c r="F381" s="83"/>
      <c r="G381" s="77">
        <f>G311+G313+G315+G317+G319+G323+G326+G328+G330+G332+G334+G336+G338+G341+G343+G345+G349+G351+G355+G357+G359+G361+G377+G365+G353+G363</f>
        <v>78187.099999999991</v>
      </c>
      <c r="H381" s="43">
        <f>H311+H313+H315+H317+H319+H323+H326+H328+H330+H332+H334+H336+H338+H341+H343+H345+H349+H351+H355+H357+H359+H361+H377+H365+H353+H363</f>
        <v>78188.030000000013</v>
      </c>
      <c r="I381" s="43">
        <f t="shared" ref="I381:I388" si="72">H381/G381*100</f>
        <v>100.00118945452641</v>
      </c>
      <c r="J381" s="15" t="s">
        <v>72</v>
      </c>
      <c r="K381" s="42"/>
    </row>
    <row r="382" spans="1:11" ht="30" customHeight="1" x14ac:dyDescent="0.25">
      <c r="A382" s="82"/>
      <c r="B382" s="82"/>
      <c r="C382" s="84"/>
      <c r="D382" s="83">
        <f>D312+D314+D316+D318+D320+D324+D327+D329+D331+D333+D335+D337+D339+D342+D344+D346+D350+D352+D356+D358+D360+D362+D374+D375+D378+D366+D354+D372+D364</f>
        <v>7356</v>
      </c>
      <c r="E382" s="83"/>
      <c r="F382" s="83"/>
      <c r="G382" s="77">
        <f>G312+G314+G316+G318+G320+G324+G327+G329+G331+G333+G335+G337+G339+G342+G344+G346+G350+G352+G356+G358+G360+G362+G374+G375+G378+G366+G354+G372+G364</f>
        <v>7135.8</v>
      </c>
      <c r="H382" s="43">
        <f>H312+H314+H316+H318+H320+H324+H327+H329+H331+H333+H335+H337+H339+H342+H344+H346+H350+H352+H356+H358+H360+H362+H374+H375+H378+H366+H354+H372+H364</f>
        <v>7730.11</v>
      </c>
      <c r="I382" s="43">
        <f t="shared" si="72"/>
        <v>108.32856862580229</v>
      </c>
      <c r="J382" s="15" t="s">
        <v>69</v>
      </c>
      <c r="K382" s="42"/>
    </row>
    <row r="383" spans="1:11" ht="27" x14ac:dyDescent="0.25">
      <c r="A383" s="82"/>
      <c r="B383" s="82"/>
      <c r="C383" s="84"/>
      <c r="D383" s="83">
        <f>D325+D340+D367+D371+D373+D379</f>
        <v>48144</v>
      </c>
      <c r="E383" s="83"/>
      <c r="F383" s="83"/>
      <c r="G383" s="77">
        <f>G325+G340+G367+G371+G373+G379</f>
        <v>176310.14</v>
      </c>
      <c r="H383" s="43">
        <f>H325+H340+H367+H371+H373+H379</f>
        <v>195616.56</v>
      </c>
      <c r="I383" s="43">
        <f t="shared" si="72"/>
        <v>110.95026071671204</v>
      </c>
      <c r="J383" s="15" t="s">
        <v>133</v>
      </c>
      <c r="K383" s="42"/>
    </row>
    <row r="384" spans="1:11" ht="21" customHeight="1" x14ac:dyDescent="0.25">
      <c r="A384" s="78" t="s">
        <v>419</v>
      </c>
      <c r="B384" s="78"/>
      <c r="C384" s="51" t="s">
        <v>52</v>
      </c>
      <c r="D384" s="79">
        <f>D385+D386+D387+D388</f>
        <v>517375.91</v>
      </c>
      <c r="E384" s="79"/>
      <c r="F384" s="79"/>
      <c r="G384" s="62">
        <f t="shared" ref="G384:H384" si="73">G385+G386+G387+G388</f>
        <v>800950.08452999988</v>
      </c>
      <c r="H384" s="52">
        <f t="shared" si="73"/>
        <v>722331.48</v>
      </c>
      <c r="I384" s="43">
        <f t="shared" si="72"/>
        <v>90.184331577150218</v>
      </c>
      <c r="J384" s="15"/>
      <c r="K384" s="44"/>
    </row>
    <row r="385" spans="1:11" ht="31.5" customHeight="1" x14ac:dyDescent="0.25">
      <c r="A385" s="78"/>
      <c r="B385" s="78"/>
      <c r="C385" s="80"/>
      <c r="D385" s="79">
        <f>D133+D76</f>
        <v>67.3</v>
      </c>
      <c r="E385" s="79"/>
      <c r="F385" s="79"/>
      <c r="G385" s="62">
        <f>G76+G133</f>
        <v>5067.5999999999995</v>
      </c>
      <c r="H385" s="52">
        <f>H76+H133</f>
        <v>4861.9399999999996</v>
      </c>
      <c r="I385" s="43">
        <f t="shared" si="72"/>
        <v>95.94166863998737</v>
      </c>
      <c r="J385" s="15" t="s">
        <v>110</v>
      </c>
      <c r="K385" s="45" t="e">
        <f>#REF!/#REF!*100</f>
        <v>#REF!</v>
      </c>
    </row>
    <row r="386" spans="1:11" ht="23.25" customHeight="1" x14ac:dyDescent="0.25">
      <c r="A386" s="78"/>
      <c r="B386" s="78"/>
      <c r="C386" s="80"/>
      <c r="D386" s="79">
        <f>D42+D67+D77+D114+D134+D150+D167+D181+D219+D241+D263+D280+D381+D253</f>
        <v>308821.32999999996</v>
      </c>
      <c r="E386" s="79"/>
      <c r="F386" s="79"/>
      <c r="G386" s="62">
        <f>G42+G67+G77+G114+G134+G150+G167+G181+G219+G241+G263+G280+G381+G253</f>
        <v>323884.19999999995</v>
      </c>
      <c r="H386" s="52">
        <f>H42+H67+H77+H114+H134+H150+H167+H181+H219+H241+H263+H280+H381+H253</f>
        <v>298500.56</v>
      </c>
      <c r="I386" s="43">
        <f t="shared" si="72"/>
        <v>92.162742115854996</v>
      </c>
      <c r="J386" s="15" t="s">
        <v>72</v>
      </c>
      <c r="K386" s="45" t="e">
        <f>#REF!/#REF!*100</f>
        <v>#REF!</v>
      </c>
    </row>
    <row r="387" spans="1:11" ht="30.75" customHeight="1" x14ac:dyDescent="0.25">
      <c r="A387" s="78"/>
      <c r="B387" s="78"/>
      <c r="C387" s="80"/>
      <c r="D387" s="79">
        <f>D43+D68+D78+D88+D115+D135+D151+D168+D182+D187+D196+D201+D226+D242+D254+D264+D281+D382+D297+D220</f>
        <v>131921.07999999999</v>
      </c>
      <c r="E387" s="79"/>
      <c r="F387" s="79"/>
      <c r="G387" s="62">
        <f>G43+G68+G78+G88+G115+G135+G151+G168+G182+G187+G196+G201+G226+G242+G254+G264+G281+G382+G297+G220</f>
        <v>196460.17793999999</v>
      </c>
      <c r="H387" s="52">
        <f>H43+H68+H78+H88+H115+H135+H151+H168+H182+H187+H196+H201+H226+H242+H254+H264+H281+H382+H297+H220</f>
        <v>141287.38</v>
      </c>
      <c r="I387" s="43">
        <f t="shared" si="72"/>
        <v>71.91654893194179</v>
      </c>
      <c r="J387" s="15" t="s">
        <v>69</v>
      </c>
      <c r="K387" s="45" t="e">
        <f>#REF!/#REF!*100</f>
        <v>#REF!</v>
      </c>
    </row>
    <row r="388" spans="1:11" ht="58.5" customHeight="1" x14ac:dyDescent="0.25">
      <c r="A388" s="78"/>
      <c r="B388" s="78"/>
      <c r="C388" s="80"/>
      <c r="D388" s="79">
        <f>D99+D197+D221+D243+D282+D298+D383+D116+D183+D255</f>
        <v>76566.2</v>
      </c>
      <c r="E388" s="79"/>
      <c r="F388" s="79"/>
      <c r="G388" s="62">
        <f>G99+G197+G221+G243+G282+G298+G383+G116+G183+G255</f>
        <v>275538.10659000004</v>
      </c>
      <c r="H388" s="52">
        <f>H99+H197+H221+H243+H282+H298+H383+H116+H183+H255</f>
        <v>277681.60000000003</v>
      </c>
      <c r="I388" s="43">
        <f t="shared" si="72"/>
        <v>100.77792993373127</v>
      </c>
      <c r="J388" s="15" t="s">
        <v>420</v>
      </c>
      <c r="K388" s="45" t="e">
        <f>#REF!/#REF!*100</f>
        <v>#REF!</v>
      </c>
    </row>
    <row r="389" spans="1:11" x14ac:dyDescent="0.25">
      <c r="A389" s="46"/>
      <c r="B389" s="46"/>
      <c r="C389" s="47"/>
      <c r="D389" s="47"/>
      <c r="E389" s="47"/>
      <c r="F389" s="47"/>
      <c r="G389" s="47"/>
      <c r="H389" s="47"/>
      <c r="I389" s="47"/>
      <c r="J389" s="47"/>
      <c r="K389" s="47"/>
    </row>
    <row r="390" spans="1:11" x14ac:dyDescent="0.25">
      <c r="A390" s="29"/>
      <c r="B390" s="29"/>
      <c r="C390" s="29"/>
      <c r="D390" s="29"/>
      <c r="E390" s="29"/>
      <c r="F390" s="29"/>
      <c r="G390" s="29"/>
      <c r="H390" s="29"/>
      <c r="I390" s="29"/>
      <c r="J390" s="29"/>
      <c r="K390" s="29"/>
    </row>
  </sheetData>
  <mergeCells count="850">
    <mergeCell ref="A1:K1"/>
    <mergeCell ref="A3:K3"/>
    <mergeCell ref="A4:C5"/>
    <mergeCell ref="D4:F4"/>
    <mergeCell ref="G4:I4"/>
    <mergeCell ref="J4:K5"/>
    <mergeCell ref="D10:F10"/>
    <mergeCell ref="G10:I10"/>
    <mergeCell ref="D11:F11"/>
    <mergeCell ref="G11:I11"/>
    <mergeCell ref="D12:F12"/>
    <mergeCell ref="D13:F13"/>
    <mergeCell ref="A6:C6"/>
    <mergeCell ref="J6:K6"/>
    <mergeCell ref="A7:K7"/>
    <mergeCell ref="A8:A9"/>
    <mergeCell ref="B8:B9"/>
    <mergeCell ref="C8:C9"/>
    <mergeCell ref="D8:F9"/>
    <mergeCell ref="G8:I8"/>
    <mergeCell ref="J8:J9"/>
    <mergeCell ref="K8:K9"/>
    <mergeCell ref="D20:F20"/>
    <mergeCell ref="G20:I20"/>
    <mergeCell ref="A21:B22"/>
    <mergeCell ref="D21:F21"/>
    <mergeCell ref="K21:K22"/>
    <mergeCell ref="D22:F22"/>
    <mergeCell ref="K14:K15"/>
    <mergeCell ref="D16:F16"/>
    <mergeCell ref="D17:F17"/>
    <mergeCell ref="D18:F18"/>
    <mergeCell ref="G18:I18"/>
    <mergeCell ref="D19:F19"/>
    <mergeCell ref="G19:I19"/>
    <mergeCell ref="A14:A15"/>
    <mergeCell ref="B14:B15"/>
    <mergeCell ref="C14:C15"/>
    <mergeCell ref="D14:F15"/>
    <mergeCell ref="G14:I14"/>
    <mergeCell ref="J14:J15"/>
    <mergeCell ref="A30:C31"/>
    <mergeCell ref="D30:F30"/>
    <mergeCell ref="G30:I30"/>
    <mergeCell ref="J30:K32"/>
    <mergeCell ref="A32:C32"/>
    <mergeCell ref="A33:K33"/>
    <mergeCell ref="A23:K23"/>
    <mergeCell ref="A24:C25"/>
    <mergeCell ref="D24:F24"/>
    <mergeCell ref="G24:I24"/>
    <mergeCell ref="J24:K25"/>
    <mergeCell ref="A26:C26"/>
    <mergeCell ref="J26:K29"/>
    <mergeCell ref="A27:C27"/>
    <mergeCell ref="A28:C28"/>
    <mergeCell ref="A29:C29"/>
    <mergeCell ref="K34:K35"/>
    <mergeCell ref="A36:A37"/>
    <mergeCell ref="B36:B37"/>
    <mergeCell ref="C36:C37"/>
    <mergeCell ref="D36:F36"/>
    <mergeCell ref="K36:K37"/>
    <mergeCell ref="D37:F37"/>
    <mergeCell ref="A34:A35"/>
    <mergeCell ref="B34:B35"/>
    <mergeCell ref="C34:C35"/>
    <mergeCell ref="D34:F35"/>
    <mergeCell ref="G34:I34"/>
    <mergeCell ref="J34:J35"/>
    <mergeCell ref="D38:F38"/>
    <mergeCell ref="D39:F39"/>
    <mergeCell ref="G39:I39"/>
    <mergeCell ref="D40:F40"/>
    <mergeCell ref="G40:I40"/>
    <mergeCell ref="A41:B43"/>
    <mergeCell ref="D41:F41"/>
    <mergeCell ref="C42:C43"/>
    <mergeCell ref="D42:F42"/>
    <mergeCell ref="D43:F43"/>
    <mergeCell ref="A44:K44"/>
    <mergeCell ref="A45:K45"/>
    <mergeCell ref="A46:A47"/>
    <mergeCell ref="B46:B47"/>
    <mergeCell ref="C46:C47"/>
    <mergeCell ref="D46:F47"/>
    <mergeCell ref="G46:I46"/>
    <mergeCell ref="J46:J47"/>
    <mergeCell ref="K46:K47"/>
    <mergeCell ref="D48:F48"/>
    <mergeCell ref="G48:I48"/>
    <mergeCell ref="D49:F49"/>
    <mergeCell ref="G49:I49"/>
    <mergeCell ref="A50:K50"/>
    <mergeCell ref="A51:C52"/>
    <mergeCell ref="D51:F51"/>
    <mergeCell ref="G51:I51"/>
    <mergeCell ref="J51:K52"/>
    <mergeCell ref="A53:C53"/>
    <mergeCell ref="J53:K53"/>
    <mergeCell ref="A54:K54"/>
    <mergeCell ref="A55:A56"/>
    <mergeCell ref="B55:B56"/>
    <mergeCell ref="C55:C56"/>
    <mergeCell ref="D55:F56"/>
    <mergeCell ref="G55:I55"/>
    <mergeCell ref="J55:J56"/>
    <mergeCell ref="K55:K56"/>
    <mergeCell ref="A59:A60"/>
    <mergeCell ref="B59:B60"/>
    <mergeCell ref="C59:C60"/>
    <mergeCell ref="D59:F59"/>
    <mergeCell ref="K59:K60"/>
    <mergeCell ref="D60:F60"/>
    <mergeCell ref="A57:A58"/>
    <mergeCell ref="B57:B58"/>
    <mergeCell ref="C57:C58"/>
    <mergeCell ref="D57:F57"/>
    <mergeCell ref="K57:K58"/>
    <mergeCell ref="D58:F58"/>
    <mergeCell ref="J62:J63"/>
    <mergeCell ref="K62:K63"/>
    <mergeCell ref="A64:A65"/>
    <mergeCell ref="B64:B65"/>
    <mergeCell ref="C64:C65"/>
    <mergeCell ref="D64:F64"/>
    <mergeCell ref="K64:K65"/>
    <mergeCell ref="D65:F65"/>
    <mergeCell ref="D61:F61"/>
    <mergeCell ref="A62:A63"/>
    <mergeCell ref="B62:B63"/>
    <mergeCell ref="C62:C63"/>
    <mergeCell ref="D62:F63"/>
    <mergeCell ref="G62:I62"/>
    <mergeCell ref="A70:A72"/>
    <mergeCell ref="B70:B72"/>
    <mergeCell ref="C70:C72"/>
    <mergeCell ref="D70:F70"/>
    <mergeCell ref="K70:K72"/>
    <mergeCell ref="D71:F71"/>
    <mergeCell ref="D72:F72"/>
    <mergeCell ref="A66:B68"/>
    <mergeCell ref="D66:F66"/>
    <mergeCell ref="C67:C68"/>
    <mergeCell ref="D67:F67"/>
    <mergeCell ref="D68:F68"/>
    <mergeCell ref="A69:K69"/>
    <mergeCell ref="D73:F73"/>
    <mergeCell ref="G73:I73"/>
    <mergeCell ref="D74:F74"/>
    <mergeCell ref="G74:I74"/>
    <mergeCell ref="A75:B78"/>
    <mergeCell ref="D75:F75"/>
    <mergeCell ref="C76:C78"/>
    <mergeCell ref="D76:F76"/>
    <mergeCell ref="D77:F77"/>
    <mergeCell ref="D78:F78"/>
    <mergeCell ref="A79:K79"/>
    <mergeCell ref="A80:K80"/>
    <mergeCell ref="A81:A82"/>
    <mergeCell ref="B81:B82"/>
    <mergeCell ref="C81:C82"/>
    <mergeCell ref="D81:F82"/>
    <mergeCell ref="G81:I81"/>
    <mergeCell ref="J81:J82"/>
    <mergeCell ref="K81:K82"/>
    <mergeCell ref="J84:J85"/>
    <mergeCell ref="K84:K85"/>
    <mergeCell ref="D86:F86"/>
    <mergeCell ref="A87:B88"/>
    <mergeCell ref="D87:F87"/>
    <mergeCell ref="D88:F88"/>
    <mergeCell ref="D83:F83"/>
    <mergeCell ref="G83:I83"/>
    <mergeCell ref="A84:A85"/>
    <mergeCell ref="B84:B85"/>
    <mergeCell ref="C84:C85"/>
    <mergeCell ref="D84:F85"/>
    <mergeCell ref="G84:I84"/>
    <mergeCell ref="A93:K93"/>
    <mergeCell ref="A94:A95"/>
    <mergeCell ref="B94:B95"/>
    <mergeCell ref="C94:C95"/>
    <mergeCell ref="D94:F95"/>
    <mergeCell ref="G94:I94"/>
    <mergeCell ref="J94:J95"/>
    <mergeCell ref="K94:K95"/>
    <mergeCell ref="A89:K89"/>
    <mergeCell ref="A90:C91"/>
    <mergeCell ref="D90:F90"/>
    <mergeCell ref="G90:I90"/>
    <mergeCell ref="J90:K91"/>
    <mergeCell ref="A92:C92"/>
    <mergeCell ref="J92:K92"/>
    <mergeCell ref="A101:C102"/>
    <mergeCell ref="D101:F101"/>
    <mergeCell ref="G101:I101"/>
    <mergeCell ref="J101:K102"/>
    <mergeCell ref="A103:C103"/>
    <mergeCell ref="J103:K103"/>
    <mergeCell ref="D96:F96"/>
    <mergeCell ref="D97:F97"/>
    <mergeCell ref="A98:B99"/>
    <mergeCell ref="D98:F98"/>
    <mergeCell ref="D99:F99"/>
    <mergeCell ref="A100:K100"/>
    <mergeCell ref="D107:F107"/>
    <mergeCell ref="A108:A109"/>
    <mergeCell ref="B108:B109"/>
    <mergeCell ref="C108:C109"/>
    <mergeCell ref="D108:F108"/>
    <mergeCell ref="K108:K109"/>
    <mergeCell ref="D109:F109"/>
    <mergeCell ref="A104:K104"/>
    <mergeCell ref="A105:A106"/>
    <mergeCell ref="B105:B106"/>
    <mergeCell ref="C105:C106"/>
    <mergeCell ref="D105:F106"/>
    <mergeCell ref="G105:I105"/>
    <mergeCell ref="J105:J106"/>
    <mergeCell ref="K105:K106"/>
    <mergeCell ref="A113:B116"/>
    <mergeCell ref="D113:F113"/>
    <mergeCell ref="D114:F114"/>
    <mergeCell ref="D115:F115"/>
    <mergeCell ref="D116:F116"/>
    <mergeCell ref="A117:K117"/>
    <mergeCell ref="A110:A112"/>
    <mergeCell ref="B110:B112"/>
    <mergeCell ref="C110:C112"/>
    <mergeCell ref="D110:F110"/>
    <mergeCell ref="K110:K112"/>
    <mergeCell ref="D111:F111"/>
    <mergeCell ref="D112:F112"/>
    <mergeCell ref="D118:F118"/>
    <mergeCell ref="G118:I118"/>
    <mergeCell ref="D119:F119"/>
    <mergeCell ref="G119:I119"/>
    <mergeCell ref="A120:K120"/>
    <mergeCell ref="A121:A122"/>
    <mergeCell ref="B121:B122"/>
    <mergeCell ref="C121:C122"/>
    <mergeCell ref="D121:F122"/>
    <mergeCell ref="G121:I121"/>
    <mergeCell ref="K121:K122"/>
    <mergeCell ref="D128:F128"/>
    <mergeCell ref="D129:F129"/>
    <mergeCell ref="A130:A131"/>
    <mergeCell ref="B130:B131"/>
    <mergeCell ref="C130:C131"/>
    <mergeCell ref="D130:F130"/>
    <mergeCell ref="J121:J122"/>
    <mergeCell ref="A136:K136"/>
    <mergeCell ref="A137:C138"/>
    <mergeCell ref="D137:F137"/>
    <mergeCell ref="G137:I137"/>
    <mergeCell ref="J137:K138"/>
    <mergeCell ref="D123:F123"/>
    <mergeCell ref="G123:I123"/>
    <mergeCell ref="A124:K124"/>
    <mergeCell ref="A125:A127"/>
    <mergeCell ref="B125:B127"/>
    <mergeCell ref="C125:C127"/>
    <mergeCell ref="D125:F125"/>
    <mergeCell ref="K125:K127"/>
    <mergeCell ref="D126:F126"/>
    <mergeCell ref="D127:F127"/>
    <mergeCell ref="A139:C139"/>
    <mergeCell ref="J139:K139"/>
    <mergeCell ref="K130:K131"/>
    <mergeCell ref="D131:F131"/>
    <mergeCell ref="A132:B135"/>
    <mergeCell ref="D132:F132"/>
    <mergeCell ref="C133:C135"/>
    <mergeCell ref="D133:F133"/>
    <mergeCell ref="D134:F134"/>
    <mergeCell ref="D135:F135"/>
    <mergeCell ref="K144:K145"/>
    <mergeCell ref="D145:F145"/>
    <mergeCell ref="A140:C140"/>
    <mergeCell ref="J140:K140"/>
    <mergeCell ref="A141:K141"/>
    <mergeCell ref="A142:A143"/>
    <mergeCell ref="B142:B143"/>
    <mergeCell ref="C142:C143"/>
    <mergeCell ref="D142:F143"/>
    <mergeCell ref="G142:I142"/>
    <mergeCell ref="J142:J143"/>
    <mergeCell ref="K142:K143"/>
    <mergeCell ref="D146:F146"/>
    <mergeCell ref="D147:F147"/>
    <mergeCell ref="D148:F148"/>
    <mergeCell ref="A149:B151"/>
    <mergeCell ref="D149:F149"/>
    <mergeCell ref="C150:C151"/>
    <mergeCell ref="D150:F150"/>
    <mergeCell ref="D151:F151"/>
    <mergeCell ref="A144:A145"/>
    <mergeCell ref="B144:B145"/>
    <mergeCell ref="C144:C145"/>
    <mergeCell ref="D144:F144"/>
    <mergeCell ref="A157:K157"/>
    <mergeCell ref="A158:A159"/>
    <mergeCell ref="B158:B159"/>
    <mergeCell ref="C158:C159"/>
    <mergeCell ref="D158:F159"/>
    <mergeCell ref="G158:I158"/>
    <mergeCell ref="J158:J159"/>
    <mergeCell ref="K158:K159"/>
    <mergeCell ref="A152:K152"/>
    <mergeCell ref="A153:C154"/>
    <mergeCell ref="D153:F153"/>
    <mergeCell ref="G153:I153"/>
    <mergeCell ref="J153:K154"/>
    <mergeCell ref="A155:C155"/>
    <mergeCell ref="J155:K156"/>
    <mergeCell ref="A156:C156"/>
    <mergeCell ref="K163:K164"/>
    <mergeCell ref="D164:F164"/>
    <mergeCell ref="A160:A162"/>
    <mergeCell ref="B160:B162"/>
    <mergeCell ref="C160:C162"/>
    <mergeCell ref="D160:F160"/>
    <mergeCell ref="K160:K162"/>
    <mergeCell ref="D161:F161"/>
    <mergeCell ref="D162:F162"/>
    <mergeCell ref="D165:F165"/>
    <mergeCell ref="A166:B168"/>
    <mergeCell ref="D166:F166"/>
    <mergeCell ref="C167:C168"/>
    <mergeCell ref="D167:F167"/>
    <mergeCell ref="D168:F168"/>
    <mergeCell ref="A163:A164"/>
    <mergeCell ref="B163:B164"/>
    <mergeCell ref="C163:C164"/>
    <mergeCell ref="D163:F163"/>
    <mergeCell ref="A173:K173"/>
    <mergeCell ref="A174:A175"/>
    <mergeCell ref="B174:B175"/>
    <mergeCell ref="C174:C175"/>
    <mergeCell ref="D174:F175"/>
    <mergeCell ref="G174:I174"/>
    <mergeCell ref="J174:J175"/>
    <mergeCell ref="K174:K175"/>
    <mergeCell ref="A169:K169"/>
    <mergeCell ref="A170:A172"/>
    <mergeCell ref="B170:B172"/>
    <mergeCell ref="C170:C172"/>
    <mergeCell ref="D170:F170"/>
    <mergeCell ref="K170:K172"/>
    <mergeCell ref="D171:F171"/>
    <mergeCell ref="D172:F172"/>
    <mergeCell ref="A184:K184"/>
    <mergeCell ref="D185:F185"/>
    <mergeCell ref="A186:B187"/>
    <mergeCell ref="D186:F186"/>
    <mergeCell ref="D187:F187"/>
    <mergeCell ref="A188:K188"/>
    <mergeCell ref="I176:I179"/>
    <mergeCell ref="J176:J179"/>
    <mergeCell ref="K176:K179"/>
    <mergeCell ref="A180:B183"/>
    <mergeCell ref="D180:F180"/>
    <mergeCell ref="C181:C183"/>
    <mergeCell ref="D181:F181"/>
    <mergeCell ref="D182:F182"/>
    <mergeCell ref="D183:F183"/>
    <mergeCell ref="A176:A179"/>
    <mergeCell ref="B176:B179"/>
    <mergeCell ref="C176:C179"/>
    <mergeCell ref="D176:F179"/>
    <mergeCell ref="G176:G179"/>
    <mergeCell ref="H176:H179"/>
    <mergeCell ref="A191:K191"/>
    <mergeCell ref="A192:A193"/>
    <mergeCell ref="B192:B193"/>
    <mergeCell ref="C192:C193"/>
    <mergeCell ref="D192:F193"/>
    <mergeCell ref="G192:I192"/>
    <mergeCell ref="J192:J193"/>
    <mergeCell ref="K192:K193"/>
    <mergeCell ref="A189:A190"/>
    <mergeCell ref="B189:B190"/>
    <mergeCell ref="C189:C190"/>
    <mergeCell ref="D189:F189"/>
    <mergeCell ref="K189:K190"/>
    <mergeCell ref="D190:F190"/>
    <mergeCell ref="A198:K198"/>
    <mergeCell ref="D199:F199"/>
    <mergeCell ref="A200:B201"/>
    <mergeCell ref="D200:F200"/>
    <mergeCell ref="D201:F201"/>
    <mergeCell ref="D194:F194"/>
    <mergeCell ref="A195:B197"/>
    <mergeCell ref="D195:F195"/>
    <mergeCell ref="C196:C197"/>
    <mergeCell ref="D196:F196"/>
    <mergeCell ref="D197:F197"/>
    <mergeCell ref="A207:K207"/>
    <mergeCell ref="A208:A209"/>
    <mergeCell ref="B208:B209"/>
    <mergeCell ref="C208:C209"/>
    <mergeCell ref="D208:F209"/>
    <mergeCell ref="G208:I208"/>
    <mergeCell ref="J208:J209"/>
    <mergeCell ref="K208:K209"/>
    <mergeCell ref="A202:K202"/>
    <mergeCell ref="A203:C204"/>
    <mergeCell ref="D203:F203"/>
    <mergeCell ref="G203:I203"/>
    <mergeCell ref="J203:K204"/>
    <mergeCell ref="A205:C205"/>
    <mergeCell ref="J205:K206"/>
    <mergeCell ref="A206:C206"/>
    <mergeCell ref="I210:I211"/>
    <mergeCell ref="J210:J211"/>
    <mergeCell ref="K210:K211"/>
    <mergeCell ref="A212:A214"/>
    <mergeCell ref="B212:B214"/>
    <mergeCell ref="C212:C214"/>
    <mergeCell ref="D212:F212"/>
    <mergeCell ref="D213:F213"/>
    <mergeCell ref="D214:F214"/>
    <mergeCell ref="A210:A211"/>
    <mergeCell ref="B210:B211"/>
    <mergeCell ref="C210:C211"/>
    <mergeCell ref="D210:F211"/>
    <mergeCell ref="G210:G211"/>
    <mergeCell ref="H210:H211"/>
    <mergeCell ref="A218:B221"/>
    <mergeCell ref="D218:F218"/>
    <mergeCell ref="C219:C221"/>
    <mergeCell ref="D219:F219"/>
    <mergeCell ref="D220:F220"/>
    <mergeCell ref="D221:F221"/>
    <mergeCell ref="A215:K215"/>
    <mergeCell ref="A216:A217"/>
    <mergeCell ref="B216:B217"/>
    <mergeCell ref="C216:C217"/>
    <mergeCell ref="D216:F217"/>
    <mergeCell ref="G216:I216"/>
    <mergeCell ref="J216:J217"/>
    <mergeCell ref="K216:K217"/>
    <mergeCell ref="A225:B226"/>
    <mergeCell ref="D225:F225"/>
    <mergeCell ref="D226:F226"/>
    <mergeCell ref="A227:K227"/>
    <mergeCell ref="A228:C229"/>
    <mergeCell ref="D228:F228"/>
    <mergeCell ref="G228:I228"/>
    <mergeCell ref="J228:K229"/>
    <mergeCell ref="A222:K222"/>
    <mergeCell ref="A223:A224"/>
    <mergeCell ref="B223:B224"/>
    <mergeCell ref="C223:C224"/>
    <mergeCell ref="D223:F224"/>
    <mergeCell ref="G223:G224"/>
    <mergeCell ref="H223:H224"/>
    <mergeCell ref="I223:I224"/>
    <mergeCell ref="J223:J224"/>
    <mergeCell ref="A230:C230"/>
    <mergeCell ref="J230:K230"/>
    <mergeCell ref="A231:K231"/>
    <mergeCell ref="A232:A233"/>
    <mergeCell ref="B232:B233"/>
    <mergeCell ref="C232:C233"/>
    <mergeCell ref="D232:F233"/>
    <mergeCell ref="G232:I232"/>
    <mergeCell ref="J232:J233"/>
    <mergeCell ref="K232:K233"/>
    <mergeCell ref="J235:J236"/>
    <mergeCell ref="K235:K236"/>
    <mergeCell ref="A237:A239"/>
    <mergeCell ref="B237:B239"/>
    <mergeCell ref="C237:C239"/>
    <mergeCell ref="D237:F237"/>
    <mergeCell ref="K237:K239"/>
    <mergeCell ref="D238:F238"/>
    <mergeCell ref="D234:F234"/>
    <mergeCell ref="A235:A236"/>
    <mergeCell ref="B235:B236"/>
    <mergeCell ref="C235:C236"/>
    <mergeCell ref="D235:F236"/>
    <mergeCell ref="G235:G236"/>
    <mergeCell ref="D239:F239"/>
    <mergeCell ref="A240:B243"/>
    <mergeCell ref="D240:F240"/>
    <mergeCell ref="C241:C243"/>
    <mergeCell ref="D241:F241"/>
    <mergeCell ref="D242:F242"/>
    <mergeCell ref="D243:F243"/>
    <mergeCell ref="H235:H236"/>
    <mergeCell ref="I235:I236"/>
    <mergeCell ref="K248:K251"/>
    <mergeCell ref="D249:F250"/>
    <mergeCell ref="G249:G250"/>
    <mergeCell ref="H249:H250"/>
    <mergeCell ref="I249:I250"/>
    <mergeCell ref="J249:J250"/>
    <mergeCell ref="A244:K244"/>
    <mergeCell ref="A245:K245"/>
    <mergeCell ref="A246:A247"/>
    <mergeCell ref="B246:B247"/>
    <mergeCell ref="C246:C247"/>
    <mergeCell ref="D246:F247"/>
    <mergeCell ref="G246:I246"/>
    <mergeCell ref="J246:J247"/>
    <mergeCell ref="K246:K247"/>
    <mergeCell ref="D251:F251"/>
    <mergeCell ref="A252:B255"/>
    <mergeCell ref="D252:F252"/>
    <mergeCell ref="C253:C255"/>
    <mergeCell ref="D253:F253"/>
    <mergeCell ref="D254:F254"/>
    <mergeCell ref="D255:F255"/>
    <mergeCell ref="A248:A251"/>
    <mergeCell ref="B248:B251"/>
    <mergeCell ref="C248:C251"/>
    <mergeCell ref="D248:F248"/>
    <mergeCell ref="D261:F261"/>
    <mergeCell ref="A262:B264"/>
    <mergeCell ref="D262:F262"/>
    <mergeCell ref="C263:C264"/>
    <mergeCell ref="D263:F263"/>
    <mergeCell ref="D264:F264"/>
    <mergeCell ref="A256:K256"/>
    <mergeCell ref="A257:A261"/>
    <mergeCell ref="B257:B261"/>
    <mergeCell ref="C257:C261"/>
    <mergeCell ref="D257:F260"/>
    <mergeCell ref="G257:G260"/>
    <mergeCell ref="H257:H260"/>
    <mergeCell ref="I257:I260"/>
    <mergeCell ref="J257:J260"/>
    <mergeCell ref="K257:K261"/>
    <mergeCell ref="A265:K265"/>
    <mergeCell ref="A266:K266"/>
    <mergeCell ref="A267:A268"/>
    <mergeCell ref="B267:B268"/>
    <mergeCell ref="C267:C268"/>
    <mergeCell ref="D267:F268"/>
    <mergeCell ref="G267:I267"/>
    <mergeCell ref="J267:J268"/>
    <mergeCell ref="K267:K268"/>
    <mergeCell ref="A269:A270"/>
    <mergeCell ref="B269:B270"/>
    <mergeCell ref="D269:F269"/>
    <mergeCell ref="K269:K270"/>
    <mergeCell ref="D270:F270"/>
    <mergeCell ref="A272:A274"/>
    <mergeCell ref="B272:B274"/>
    <mergeCell ref="C272:C274"/>
    <mergeCell ref="D272:F272"/>
    <mergeCell ref="K272:K274"/>
    <mergeCell ref="G277:I277"/>
    <mergeCell ref="J277:J278"/>
    <mergeCell ref="K277:K278"/>
    <mergeCell ref="A279:B282"/>
    <mergeCell ref="D279:F279"/>
    <mergeCell ref="D280:F280"/>
    <mergeCell ref="D281:F281"/>
    <mergeCell ref="D282:F282"/>
    <mergeCell ref="D273:F273"/>
    <mergeCell ref="D274:F274"/>
    <mergeCell ref="D275:F275"/>
    <mergeCell ref="D276:F276"/>
    <mergeCell ref="A277:A278"/>
    <mergeCell ref="B277:B278"/>
    <mergeCell ref="C277:C278"/>
    <mergeCell ref="D277:F278"/>
    <mergeCell ref="K288:K289"/>
    <mergeCell ref="D289:F289"/>
    <mergeCell ref="A283:K283"/>
    <mergeCell ref="A284:K284"/>
    <mergeCell ref="A285:K285"/>
    <mergeCell ref="A286:A287"/>
    <mergeCell ref="B286:B287"/>
    <mergeCell ref="C286:C287"/>
    <mergeCell ref="D286:F286"/>
    <mergeCell ref="K286:K287"/>
    <mergeCell ref="D287:F287"/>
    <mergeCell ref="D290:F290"/>
    <mergeCell ref="D291:F291"/>
    <mergeCell ref="A292:A293"/>
    <mergeCell ref="B292:B293"/>
    <mergeCell ref="C292:C293"/>
    <mergeCell ref="D292:F293"/>
    <mergeCell ref="A288:A289"/>
    <mergeCell ref="B288:B289"/>
    <mergeCell ref="C288:C289"/>
    <mergeCell ref="D288:F288"/>
    <mergeCell ref="J294:J295"/>
    <mergeCell ref="K294:K295"/>
    <mergeCell ref="A296:B298"/>
    <mergeCell ref="D296:F296"/>
    <mergeCell ref="C297:C298"/>
    <mergeCell ref="D297:F297"/>
    <mergeCell ref="D298:F298"/>
    <mergeCell ref="G292:I292"/>
    <mergeCell ref="J292:J293"/>
    <mergeCell ref="K292:K293"/>
    <mergeCell ref="A294:A295"/>
    <mergeCell ref="B294:B295"/>
    <mergeCell ref="C294:C295"/>
    <mergeCell ref="D294:F295"/>
    <mergeCell ref="G294:G295"/>
    <mergeCell ref="H294:H295"/>
    <mergeCell ref="I294:I295"/>
    <mergeCell ref="A305:C305"/>
    <mergeCell ref="J305:K305"/>
    <mergeCell ref="A306:C306"/>
    <mergeCell ref="J306:K306"/>
    <mergeCell ref="A299:K301"/>
    <mergeCell ref="A302:C303"/>
    <mergeCell ref="D302:F302"/>
    <mergeCell ref="G302:I302"/>
    <mergeCell ref="J302:K303"/>
    <mergeCell ref="A304:C304"/>
    <mergeCell ref="J304:K304"/>
    <mergeCell ref="A310:K310"/>
    <mergeCell ref="A311:A312"/>
    <mergeCell ref="B311:B312"/>
    <mergeCell ref="C311:C312"/>
    <mergeCell ref="D311:F311"/>
    <mergeCell ref="K311:K312"/>
    <mergeCell ref="D312:F312"/>
    <mergeCell ref="A307:K307"/>
    <mergeCell ref="A308:A309"/>
    <mergeCell ref="B308:B309"/>
    <mergeCell ref="C308:C309"/>
    <mergeCell ref="D308:F309"/>
    <mergeCell ref="G308:I308"/>
    <mergeCell ref="J308:J309"/>
    <mergeCell ref="K308:K309"/>
    <mergeCell ref="A315:A316"/>
    <mergeCell ref="B315:B316"/>
    <mergeCell ref="C315:C316"/>
    <mergeCell ref="D315:F315"/>
    <mergeCell ref="K315:K316"/>
    <mergeCell ref="D316:F316"/>
    <mergeCell ref="A313:A314"/>
    <mergeCell ref="B313:B314"/>
    <mergeCell ref="C313:C314"/>
    <mergeCell ref="D313:F313"/>
    <mergeCell ref="K313:K314"/>
    <mergeCell ref="D314:F314"/>
    <mergeCell ref="A319:A320"/>
    <mergeCell ref="B319:B320"/>
    <mergeCell ref="C319:C320"/>
    <mergeCell ref="D319:F319"/>
    <mergeCell ref="K319:K320"/>
    <mergeCell ref="D320:F320"/>
    <mergeCell ref="A317:A318"/>
    <mergeCell ref="B317:B318"/>
    <mergeCell ref="C317:C318"/>
    <mergeCell ref="D317:F317"/>
    <mergeCell ref="K317:K318"/>
    <mergeCell ref="D318:F318"/>
    <mergeCell ref="K321:K322"/>
    <mergeCell ref="A323:A325"/>
    <mergeCell ref="B323:B325"/>
    <mergeCell ref="C323:C325"/>
    <mergeCell ref="D323:F323"/>
    <mergeCell ref="K323:K325"/>
    <mergeCell ref="D324:F324"/>
    <mergeCell ref="D325:F325"/>
    <mergeCell ref="A321:A322"/>
    <mergeCell ref="B321:B322"/>
    <mergeCell ref="C321:C322"/>
    <mergeCell ref="D321:F322"/>
    <mergeCell ref="G321:I321"/>
    <mergeCell ref="J321:J322"/>
    <mergeCell ref="A328:A329"/>
    <mergeCell ref="B328:B329"/>
    <mergeCell ref="C328:C329"/>
    <mergeCell ref="D328:F328"/>
    <mergeCell ref="K328:K329"/>
    <mergeCell ref="D329:F329"/>
    <mergeCell ref="A326:A327"/>
    <mergeCell ref="B326:B327"/>
    <mergeCell ref="C326:C327"/>
    <mergeCell ref="D326:F326"/>
    <mergeCell ref="K326:K327"/>
    <mergeCell ref="D327:F327"/>
    <mergeCell ref="A332:A333"/>
    <mergeCell ref="B332:B333"/>
    <mergeCell ref="C332:C333"/>
    <mergeCell ref="D332:F332"/>
    <mergeCell ref="K332:K333"/>
    <mergeCell ref="D333:F333"/>
    <mergeCell ref="A330:A331"/>
    <mergeCell ref="B330:B331"/>
    <mergeCell ref="C330:C331"/>
    <mergeCell ref="D330:F330"/>
    <mergeCell ref="K330:K331"/>
    <mergeCell ref="D331:F331"/>
    <mergeCell ref="A336:A337"/>
    <mergeCell ref="B336:B337"/>
    <mergeCell ref="C336:C337"/>
    <mergeCell ref="D336:F336"/>
    <mergeCell ref="K336:K337"/>
    <mergeCell ref="D337:F337"/>
    <mergeCell ref="A334:A335"/>
    <mergeCell ref="B334:B335"/>
    <mergeCell ref="C334:C335"/>
    <mergeCell ref="D334:F334"/>
    <mergeCell ref="K334:K335"/>
    <mergeCell ref="D335:F335"/>
    <mergeCell ref="D340:F340"/>
    <mergeCell ref="A341:A342"/>
    <mergeCell ref="B341:B342"/>
    <mergeCell ref="C341:C342"/>
    <mergeCell ref="D341:F341"/>
    <mergeCell ref="K341:K342"/>
    <mergeCell ref="D342:F342"/>
    <mergeCell ref="A338:A339"/>
    <mergeCell ref="B338:B339"/>
    <mergeCell ref="C338:C339"/>
    <mergeCell ref="D338:F338"/>
    <mergeCell ref="K338:K339"/>
    <mergeCell ref="D339:F339"/>
    <mergeCell ref="A345:A346"/>
    <mergeCell ref="B345:B346"/>
    <mergeCell ref="C345:C346"/>
    <mergeCell ref="D345:F345"/>
    <mergeCell ref="K345:K346"/>
    <mergeCell ref="D346:F346"/>
    <mergeCell ref="A343:A344"/>
    <mergeCell ref="B343:B344"/>
    <mergeCell ref="C343:C344"/>
    <mergeCell ref="D343:F343"/>
    <mergeCell ref="K343:K344"/>
    <mergeCell ref="D344:F344"/>
    <mergeCell ref="K347:K348"/>
    <mergeCell ref="A349:A350"/>
    <mergeCell ref="B349:B350"/>
    <mergeCell ref="C349:C350"/>
    <mergeCell ref="D349:F349"/>
    <mergeCell ref="K349:K350"/>
    <mergeCell ref="D350:F350"/>
    <mergeCell ref="A347:A348"/>
    <mergeCell ref="B347:B348"/>
    <mergeCell ref="C347:C348"/>
    <mergeCell ref="D347:F348"/>
    <mergeCell ref="G347:I347"/>
    <mergeCell ref="J347:J348"/>
    <mergeCell ref="A353:A354"/>
    <mergeCell ref="B353:B354"/>
    <mergeCell ref="C353:C354"/>
    <mergeCell ref="D353:F353"/>
    <mergeCell ref="K353:K354"/>
    <mergeCell ref="D354:F354"/>
    <mergeCell ref="A351:A352"/>
    <mergeCell ref="B351:B352"/>
    <mergeCell ref="C351:C352"/>
    <mergeCell ref="D351:F351"/>
    <mergeCell ref="K351:K352"/>
    <mergeCell ref="D352:F352"/>
    <mergeCell ref="A357:A358"/>
    <mergeCell ref="B357:B358"/>
    <mergeCell ref="C357:C358"/>
    <mergeCell ref="D357:F357"/>
    <mergeCell ref="K357:K358"/>
    <mergeCell ref="D358:F358"/>
    <mergeCell ref="A355:A356"/>
    <mergeCell ref="B355:B356"/>
    <mergeCell ref="C355:C356"/>
    <mergeCell ref="D355:F355"/>
    <mergeCell ref="K355:K356"/>
    <mergeCell ref="D356:F356"/>
    <mergeCell ref="A361:A362"/>
    <mergeCell ref="B361:B362"/>
    <mergeCell ref="C361:C362"/>
    <mergeCell ref="D361:F361"/>
    <mergeCell ref="K361:K362"/>
    <mergeCell ref="D362:F362"/>
    <mergeCell ref="A359:A360"/>
    <mergeCell ref="B359:B360"/>
    <mergeCell ref="C359:C360"/>
    <mergeCell ref="D359:F359"/>
    <mergeCell ref="K359:K360"/>
    <mergeCell ref="D360:F360"/>
    <mergeCell ref="A365:A366"/>
    <mergeCell ref="B365:B366"/>
    <mergeCell ref="C365:C366"/>
    <mergeCell ref="D365:F365"/>
    <mergeCell ref="K365:K366"/>
    <mergeCell ref="D366:F366"/>
    <mergeCell ref="A363:A364"/>
    <mergeCell ref="B363:B364"/>
    <mergeCell ref="C363:C364"/>
    <mergeCell ref="D363:F363"/>
    <mergeCell ref="K363:K364"/>
    <mergeCell ref="D364:F364"/>
    <mergeCell ref="I367:I368"/>
    <mergeCell ref="J367:J368"/>
    <mergeCell ref="K367:K368"/>
    <mergeCell ref="A369:A370"/>
    <mergeCell ref="B369:B370"/>
    <mergeCell ref="C369:C370"/>
    <mergeCell ref="D369:F370"/>
    <mergeCell ref="G369:I369"/>
    <mergeCell ref="J369:J370"/>
    <mergeCell ref="K369:K370"/>
    <mergeCell ref="A367:A368"/>
    <mergeCell ref="B367:B368"/>
    <mergeCell ref="C367:C368"/>
    <mergeCell ref="D367:F368"/>
    <mergeCell ref="G367:G368"/>
    <mergeCell ref="H367:H368"/>
    <mergeCell ref="A371:A372"/>
    <mergeCell ref="B371:B372"/>
    <mergeCell ref="D371:F371"/>
    <mergeCell ref="H375:H376"/>
    <mergeCell ref="K371:K372"/>
    <mergeCell ref="D372:F372"/>
    <mergeCell ref="A373:A374"/>
    <mergeCell ref="B373:B374"/>
    <mergeCell ref="C373:C374"/>
    <mergeCell ref="D373:F373"/>
    <mergeCell ref="K373:K374"/>
    <mergeCell ref="D374:F374"/>
    <mergeCell ref="I375:I376"/>
    <mergeCell ref="J375:J376"/>
    <mergeCell ref="K375:K376"/>
    <mergeCell ref="A377:A378"/>
    <mergeCell ref="B377:B378"/>
    <mergeCell ref="C377:C378"/>
    <mergeCell ref="D377:F377"/>
    <mergeCell ref="K377:K378"/>
    <mergeCell ref="D378:F378"/>
    <mergeCell ref="A375:A376"/>
    <mergeCell ref="B375:B376"/>
    <mergeCell ref="C375:C376"/>
    <mergeCell ref="D375:F376"/>
    <mergeCell ref="G375:G376"/>
    <mergeCell ref="A384:B388"/>
    <mergeCell ref="D384:F384"/>
    <mergeCell ref="C385:C388"/>
    <mergeCell ref="D385:F385"/>
    <mergeCell ref="D386:F386"/>
    <mergeCell ref="D387:F387"/>
    <mergeCell ref="D388:F388"/>
    <mergeCell ref="D379:F379"/>
    <mergeCell ref="A380:B383"/>
    <mergeCell ref="D380:F380"/>
    <mergeCell ref="C381:C383"/>
    <mergeCell ref="D381:F381"/>
    <mergeCell ref="D382:F382"/>
    <mergeCell ref="D383:F383"/>
  </mergeCells>
  <pageMargins left="0.39370078740157483" right="0.39370078740157483" top="0.39370078740157483" bottom="0.39370078740157483" header="0.31496062992125984" footer="0.31496062992125984"/>
  <pageSetup paperSize="9" scale="65" orientation="landscape" r:id="rId1"/>
  <rowBreaks count="11" manualBreakCount="11">
    <brk id="13" max="10" man="1"/>
    <brk id="43" max="10" man="1"/>
    <brk id="83" max="10" man="1"/>
    <brk id="103" max="10" man="1"/>
    <brk id="156" max="10" man="1"/>
    <brk id="172" max="10" man="1"/>
    <brk id="190" max="10" man="1"/>
    <brk id="276" max="10" man="1"/>
    <brk id="320" max="10" man="1"/>
    <brk id="346" max="10" man="1"/>
    <brk id="36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Отчет об исполнении Плана </vt:lpstr>
      <vt:lpstr>'Отчет об исполнении Плана '!Область_печати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2016-04-27T13:48:13Z</dcterms:modified>
</cp:coreProperties>
</file>