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05" yWindow="1545" windowWidth="15990" windowHeight="8715"/>
  </bookViews>
  <sheets>
    <sheet name="на 01.08.2023" sheetId="45" r:id="rId1"/>
  </sheets>
  <calcPr calcId="162913" iterate="1"/>
</workbook>
</file>

<file path=xl/calcChain.xml><?xml version="1.0" encoding="utf-8"?>
<calcChain xmlns="http://schemas.openxmlformats.org/spreadsheetml/2006/main">
  <c r="AP204" i="45" l="1"/>
  <c r="AO204" i="45"/>
  <c r="AN204" i="45"/>
  <c r="AM204" i="45"/>
  <c r="AL204" i="45"/>
  <c r="AK204" i="45"/>
  <c r="AJ204" i="45"/>
  <c r="AI204" i="45"/>
  <c r="AH204" i="45"/>
  <c r="AG204" i="45"/>
  <c r="AF204" i="45"/>
  <c r="AE204" i="45"/>
  <c r="AD204" i="45"/>
  <c r="AC204" i="45"/>
  <c r="AB204" i="45"/>
  <c r="AA204" i="45"/>
  <c r="Z204" i="45"/>
  <c r="Y204" i="45"/>
  <c r="X204" i="45"/>
  <c r="W204" i="45"/>
  <c r="V204" i="45"/>
  <c r="U204" i="45"/>
  <c r="T204" i="45"/>
  <c r="S204" i="45"/>
  <c r="R204" i="45"/>
  <c r="Q204" i="45"/>
  <c r="P204" i="45"/>
  <c r="O204" i="45"/>
  <c r="N204" i="45"/>
  <c r="M204" i="45"/>
  <c r="L204" i="45"/>
  <c r="K204" i="45"/>
  <c r="J204" i="45"/>
  <c r="I204" i="45"/>
  <c r="H204" i="45"/>
  <c r="AP201" i="45"/>
  <c r="AO201" i="45"/>
  <c r="AN201" i="45"/>
  <c r="AM201" i="45"/>
  <c r="AL201" i="45"/>
  <c r="AK201" i="45"/>
  <c r="AJ201" i="45"/>
  <c r="AI201" i="45"/>
  <c r="AH201" i="45"/>
  <c r="AG201" i="45"/>
  <c r="AF201" i="45"/>
  <c r="AE201" i="45"/>
  <c r="AD201" i="45"/>
  <c r="AC201" i="45"/>
  <c r="AB201" i="45"/>
  <c r="AA201" i="45"/>
  <c r="Z201" i="45"/>
  <c r="Y201" i="45"/>
  <c r="X201" i="45"/>
  <c r="W201" i="45"/>
  <c r="V201" i="45"/>
  <c r="U201" i="45"/>
  <c r="T201" i="45"/>
  <c r="S201" i="45"/>
  <c r="R201" i="45"/>
  <c r="Q201" i="45"/>
  <c r="P201" i="45"/>
  <c r="O201" i="45"/>
  <c r="N201" i="45"/>
  <c r="M201" i="45"/>
  <c r="L201" i="45"/>
  <c r="K201" i="45"/>
  <c r="J201" i="45"/>
  <c r="I201" i="45"/>
  <c r="H201" i="45"/>
  <c r="AJ192" i="45"/>
  <c r="AJ189" i="45" s="1"/>
  <c r="AB192" i="45"/>
  <c r="AB189" i="45" s="1"/>
  <c r="T192" i="45"/>
  <c r="T189" i="45" s="1"/>
  <c r="L192" i="45"/>
  <c r="L189" i="45" s="1"/>
  <c r="AO189" i="45"/>
  <c r="AK189" i="45"/>
  <c r="AG189" i="45"/>
  <c r="AC189" i="45"/>
  <c r="Y189" i="45"/>
  <c r="U189" i="45"/>
  <c r="Q189" i="45"/>
  <c r="M189" i="45"/>
  <c r="I189" i="45"/>
  <c r="E186" i="45"/>
  <c r="C186" i="45"/>
  <c r="C183" i="45" s="1"/>
  <c r="B186" i="45"/>
  <c r="AP183" i="45"/>
  <c r="AO183" i="45"/>
  <c r="AN183" i="45"/>
  <c r="AM183" i="45"/>
  <c r="AL183" i="45"/>
  <c r="AK183" i="45"/>
  <c r="AJ183" i="45"/>
  <c r="AI183" i="45"/>
  <c r="AH183" i="45"/>
  <c r="AG183" i="45"/>
  <c r="AF183" i="45"/>
  <c r="AE183" i="45"/>
  <c r="AD183" i="45"/>
  <c r="AC183" i="45"/>
  <c r="AB183" i="45"/>
  <c r="AA183" i="45"/>
  <c r="Z183" i="45"/>
  <c r="Y183" i="45"/>
  <c r="X183" i="45"/>
  <c r="W183" i="45"/>
  <c r="V183" i="45"/>
  <c r="U183" i="45"/>
  <c r="T183" i="45"/>
  <c r="S183" i="45"/>
  <c r="R183" i="45"/>
  <c r="Q183" i="45"/>
  <c r="P183" i="45"/>
  <c r="O183" i="45"/>
  <c r="N183" i="45"/>
  <c r="M183" i="45"/>
  <c r="L183" i="45"/>
  <c r="K183" i="45"/>
  <c r="J183" i="45"/>
  <c r="I183" i="45"/>
  <c r="H183" i="45"/>
  <c r="F183" i="45"/>
  <c r="E183" i="45"/>
  <c r="G183" i="45" s="1"/>
  <c r="B183" i="45"/>
  <c r="I181" i="45"/>
  <c r="AP180" i="45"/>
  <c r="AP192" i="45" s="1"/>
  <c r="AP189" i="45" s="1"/>
  <c r="AO180" i="45"/>
  <c r="AO192" i="45" s="1"/>
  <c r="AN180" i="45"/>
  <c r="AN192" i="45" s="1"/>
  <c r="AN189" i="45" s="1"/>
  <c r="AM180" i="45"/>
  <c r="AM192" i="45" s="1"/>
  <c r="AM189" i="45" s="1"/>
  <c r="AL180" i="45"/>
  <c r="AL192" i="45" s="1"/>
  <c r="AL189" i="45" s="1"/>
  <c r="AK180" i="45"/>
  <c r="AK192" i="45" s="1"/>
  <c r="AJ180" i="45"/>
  <c r="AI180" i="45"/>
  <c r="AI192" i="45" s="1"/>
  <c r="AI189" i="45" s="1"/>
  <c r="AH180" i="45"/>
  <c r="AH192" i="45" s="1"/>
  <c r="AH189" i="45" s="1"/>
  <c r="AG180" i="45"/>
  <c r="AG192" i="45" s="1"/>
  <c r="AF180" i="45"/>
  <c r="AF192" i="45" s="1"/>
  <c r="AF189" i="45" s="1"/>
  <c r="AE180" i="45"/>
  <c r="AE192" i="45" s="1"/>
  <c r="AE189" i="45" s="1"/>
  <c r="AD180" i="45"/>
  <c r="AD192" i="45" s="1"/>
  <c r="AD189" i="45" s="1"/>
  <c r="AC180" i="45"/>
  <c r="AC192" i="45" s="1"/>
  <c r="AB180" i="45"/>
  <c r="AA180" i="45"/>
  <c r="AA192" i="45" s="1"/>
  <c r="AA189" i="45" s="1"/>
  <c r="Z180" i="45"/>
  <c r="Z192" i="45" s="1"/>
  <c r="Z189" i="45" s="1"/>
  <c r="Y180" i="45"/>
  <c r="Y192" i="45" s="1"/>
  <c r="X180" i="45"/>
  <c r="X192" i="45" s="1"/>
  <c r="X189" i="45" s="1"/>
  <c r="W180" i="45"/>
  <c r="W192" i="45" s="1"/>
  <c r="W189" i="45" s="1"/>
  <c r="V180" i="45"/>
  <c r="V192" i="45" s="1"/>
  <c r="V189" i="45" s="1"/>
  <c r="U180" i="45"/>
  <c r="U192" i="45" s="1"/>
  <c r="T180" i="45"/>
  <c r="S180" i="45"/>
  <c r="S192" i="45" s="1"/>
  <c r="S189" i="45" s="1"/>
  <c r="R180" i="45"/>
  <c r="R192" i="45" s="1"/>
  <c r="R189" i="45" s="1"/>
  <c r="Q180" i="45"/>
  <c r="Q192" i="45" s="1"/>
  <c r="P180" i="45"/>
  <c r="P192" i="45" s="1"/>
  <c r="P189" i="45" s="1"/>
  <c r="O180" i="45"/>
  <c r="O192" i="45" s="1"/>
  <c r="O189" i="45" s="1"/>
  <c r="N180" i="45"/>
  <c r="N192" i="45" s="1"/>
  <c r="N189" i="45" s="1"/>
  <c r="M180" i="45"/>
  <c r="M192" i="45" s="1"/>
  <c r="L180" i="45"/>
  <c r="K180" i="45"/>
  <c r="K192" i="45" s="1"/>
  <c r="K189" i="45" s="1"/>
  <c r="J180" i="45"/>
  <c r="I180" i="45"/>
  <c r="I192" i="45" s="1"/>
  <c r="H180" i="45"/>
  <c r="C180" i="45" s="1"/>
  <c r="B180" i="45"/>
  <c r="B192" i="45" s="1"/>
  <c r="B189" i="45" s="1"/>
  <c r="AP177" i="45"/>
  <c r="AO177" i="45"/>
  <c r="AN177" i="45"/>
  <c r="AM177" i="45"/>
  <c r="AL177" i="45"/>
  <c r="AK177" i="45"/>
  <c r="AJ177" i="45"/>
  <c r="AI177" i="45"/>
  <c r="AH177" i="45"/>
  <c r="AG177" i="45"/>
  <c r="AF177" i="45"/>
  <c r="AE177" i="45"/>
  <c r="AD177" i="45"/>
  <c r="AC177" i="45"/>
  <c r="AB177" i="45"/>
  <c r="AA177" i="45"/>
  <c r="Z177" i="45"/>
  <c r="Y177" i="45"/>
  <c r="X177" i="45"/>
  <c r="W177" i="45"/>
  <c r="V177" i="45"/>
  <c r="U177" i="45"/>
  <c r="T177" i="45"/>
  <c r="S177" i="45"/>
  <c r="R177" i="45"/>
  <c r="Q177" i="45"/>
  <c r="P177" i="45"/>
  <c r="O177" i="45"/>
  <c r="N177" i="45"/>
  <c r="M177" i="45"/>
  <c r="L177" i="45"/>
  <c r="K177" i="45"/>
  <c r="J177" i="45"/>
  <c r="H177" i="45"/>
  <c r="AP173" i="45"/>
  <c r="AO173" i="45"/>
  <c r="AN173" i="45"/>
  <c r="AM173" i="45"/>
  <c r="AL173" i="45"/>
  <c r="AK173" i="45"/>
  <c r="AJ173" i="45"/>
  <c r="AI173" i="45"/>
  <c r="AH173" i="45"/>
  <c r="AG173" i="45"/>
  <c r="AF173" i="45"/>
  <c r="AE173" i="45"/>
  <c r="AD173" i="45"/>
  <c r="AC173" i="45"/>
  <c r="AB173" i="45"/>
  <c r="AA173" i="45"/>
  <c r="Z173" i="45"/>
  <c r="Y173" i="45"/>
  <c r="X173" i="45"/>
  <c r="W173" i="45"/>
  <c r="V173" i="45"/>
  <c r="U173" i="45"/>
  <c r="T173" i="45"/>
  <c r="S173" i="45"/>
  <c r="R173" i="45"/>
  <c r="Q173" i="45"/>
  <c r="P173" i="45"/>
  <c r="O173" i="45"/>
  <c r="N173" i="45"/>
  <c r="M173" i="45"/>
  <c r="L173" i="45"/>
  <c r="K173" i="45"/>
  <c r="B173" i="45" s="1"/>
  <c r="J173" i="45"/>
  <c r="I173" i="45"/>
  <c r="H173" i="45"/>
  <c r="E173" i="45"/>
  <c r="D173" i="45" s="1"/>
  <c r="C173" i="45"/>
  <c r="AP172" i="45"/>
  <c r="AO172" i="45"/>
  <c r="AN172" i="45"/>
  <c r="AN169" i="45" s="1"/>
  <c r="AM172" i="45"/>
  <c r="AL172" i="45"/>
  <c r="AK172" i="45"/>
  <c r="AJ172" i="45"/>
  <c r="AJ169" i="45" s="1"/>
  <c r="AI172" i="45"/>
  <c r="AH172" i="45"/>
  <c r="AG172" i="45"/>
  <c r="AF172" i="45"/>
  <c r="AF169" i="45" s="1"/>
  <c r="AE172" i="45"/>
  <c r="AD172" i="45"/>
  <c r="AC172" i="45"/>
  <c r="AB172" i="45"/>
  <c r="AB169" i="45" s="1"/>
  <c r="AA172" i="45"/>
  <c r="Z172" i="45"/>
  <c r="Y172" i="45"/>
  <c r="X172" i="45"/>
  <c r="X169" i="45" s="1"/>
  <c r="W172" i="45"/>
  <c r="V172" i="45"/>
  <c r="U172" i="45"/>
  <c r="T172" i="45"/>
  <c r="T169" i="45" s="1"/>
  <c r="S172" i="45"/>
  <c r="R172" i="45"/>
  <c r="Q172" i="45"/>
  <c r="P172" i="45"/>
  <c r="P169" i="45" s="1"/>
  <c r="O172" i="45"/>
  <c r="N172" i="45"/>
  <c r="M172" i="45"/>
  <c r="L172" i="45"/>
  <c r="L169" i="45" s="1"/>
  <c r="K172" i="45"/>
  <c r="J172" i="45"/>
  <c r="E172" i="45" s="1"/>
  <c r="D172" i="45" s="1"/>
  <c r="I172" i="45"/>
  <c r="H172" i="45"/>
  <c r="H169" i="45" s="1"/>
  <c r="G172" i="45"/>
  <c r="F172" i="45"/>
  <c r="B172" i="45"/>
  <c r="AP171" i="45"/>
  <c r="AO171" i="45"/>
  <c r="AO169" i="45" s="1"/>
  <c r="AN171" i="45"/>
  <c r="AM171" i="45"/>
  <c r="AM169" i="45" s="1"/>
  <c r="AL171" i="45"/>
  <c r="AK171" i="45"/>
  <c r="AK169" i="45" s="1"/>
  <c r="AJ171" i="45"/>
  <c r="AI171" i="45"/>
  <c r="AI169" i="45" s="1"/>
  <c r="AH171" i="45"/>
  <c r="AG171" i="45"/>
  <c r="AG169" i="45" s="1"/>
  <c r="AF171" i="45"/>
  <c r="AE171" i="45"/>
  <c r="AE169" i="45" s="1"/>
  <c r="AD171" i="45"/>
  <c r="AC171" i="45"/>
  <c r="AC169" i="45" s="1"/>
  <c r="AB171" i="45"/>
  <c r="AA171" i="45"/>
  <c r="AA169" i="45" s="1"/>
  <c r="Z171" i="45"/>
  <c r="Y171" i="45"/>
  <c r="Y169" i="45" s="1"/>
  <c r="X171" i="45"/>
  <c r="W171" i="45"/>
  <c r="W169" i="45" s="1"/>
  <c r="V171" i="45"/>
  <c r="U171" i="45"/>
  <c r="U169" i="45" s="1"/>
  <c r="T171" i="45"/>
  <c r="S171" i="45"/>
  <c r="S169" i="45" s="1"/>
  <c r="R171" i="45"/>
  <c r="Q171" i="45"/>
  <c r="Q169" i="45" s="1"/>
  <c r="P171" i="45"/>
  <c r="O171" i="45"/>
  <c r="O169" i="45" s="1"/>
  <c r="N171" i="45"/>
  <c r="M171" i="45"/>
  <c r="M169" i="45" s="1"/>
  <c r="L171" i="45"/>
  <c r="K171" i="45"/>
  <c r="J171" i="45"/>
  <c r="I171" i="45"/>
  <c r="I169" i="45" s="1"/>
  <c r="H171" i="45"/>
  <c r="G171" i="45"/>
  <c r="G169" i="45" s="1"/>
  <c r="F171" i="45"/>
  <c r="E171" i="45"/>
  <c r="C171" i="45"/>
  <c r="AP169" i="45"/>
  <c r="AL169" i="45"/>
  <c r="AH169" i="45"/>
  <c r="AD169" i="45"/>
  <c r="Z169" i="45"/>
  <c r="V169" i="45"/>
  <c r="R169" i="45"/>
  <c r="N169" i="45"/>
  <c r="J169" i="45"/>
  <c r="F169" i="45"/>
  <c r="E166" i="45"/>
  <c r="G166" i="45" s="1"/>
  <c r="D166" i="45"/>
  <c r="D163" i="45" s="1"/>
  <c r="C166" i="45"/>
  <c r="B166" i="45"/>
  <c r="B163" i="45" s="1"/>
  <c r="AP163" i="45"/>
  <c r="AO163" i="45"/>
  <c r="AN163" i="45"/>
  <c r="AM163" i="45"/>
  <c r="AL163" i="45"/>
  <c r="AK163" i="45"/>
  <c r="AJ163" i="45"/>
  <c r="AI163" i="45"/>
  <c r="AH163" i="45"/>
  <c r="AG163" i="45"/>
  <c r="AF163" i="45"/>
  <c r="AE163" i="45"/>
  <c r="AD163" i="45"/>
  <c r="AC163" i="45"/>
  <c r="AB163" i="45"/>
  <c r="AA163" i="45"/>
  <c r="Z163" i="45"/>
  <c r="Y163" i="45"/>
  <c r="X163" i="45"/>
  <c r="W163" i="45"/>
  <c r="V163" i="45"/>
  <c r="U163" i="45"/>
  <c r="T163" i="45"/>
  <c r="S163" i="45"/>
  <c r="R163" i="45"/>
  <c r="Q163" i="45"/>
  <c r="P163" i="45"/>
  <c r="O163" i="45"/>
  <c r="N163" i="45"/>
  <c r="M163" i="45"/>
  <c r="L163" i="45"/>
  <c r="K163" i="45"/>
  <c r="J163" i="45"/>
  <c r="I163" i="45"/>
  <c r="H163" i="45"/>
  <c r="E163" i="45"/>
  <c r="F163" i="45" s="1"/>
  <c r="C163" i="45"/>
  <c r="I161" i="45"/>
  <c r="AP160" i="45"/>
  <c r="AO160" i="45"/>
  <c r="AO157" i="45" s="1"/>
  <c r="AN160" i="45"/>
  <c r="AM160" i="45"/>
  <c r="AM157" i="45" s="1"/>
  <c r="AL160" i="45"/>
  <c r="AK160" i="45"/>
  <c r="AK157" i="45" s="1"/>
  <c r="AJ160" i="45"/>
  <c r="AI160" i="45"/>
  <c r="AI157" i="45" s="1"/>
  <c r="AH160" i="45"/>
  <c r="AG160" i="45"/>
  <c r="AG157" i="45" s="1"/>
  <c r="AF160" i="45"/>
  <c r="AE160" i="45"/>
  <c r="AE157" i="45" s="1"/>
  <c r="AD160" i="45"/>
  <c r="AC160" i="45"/>
  <c r="AC157" i="45" s="1"/>
  <c r="AB160" i="45"/>
  <c r="AA160" i="45"/>
  <c r="AA157" i="45" s="1"/>
  <c r="Z160" i="45"/>
  <c r="Y160" i="45"/>
  <c r="Y157" i="45" s="1"/>
  <c r="X160" i="45"/>
  <c r="W160" i="45"/>
  <c r="W157" i="45" s="1"/>
  <c r="V160" i="45"/>
  <c r="U160" i="45"/>
  <c r="U157" i="45" s="1"/>
  <c r="T160" i="45"/>
  <c r="S160" i="45"/>
  <c r="S157" i="45" s="1"/>
  <c r="R160" i="45"/>
  <c r="Q160" i="45"/>
  <c r="Q157" i="45" s="1"/>
  <c r="P160" i="45"/>
  <c r="O160" i="45"/>
  <c r="O157" i="45" s="1"/>
  <c r="N160" i="45"/>
  <c r="M160" i="45"/>
  <c r="E160" i="45" s="1"/>
  <c r="L160" i="45"/>
  <c r="K160" i="45"/>
  <c r="B160" i="45" s="1"/>
  <c r="B157" i="45" s="1"/>
  <c r="J160" i="45"/>
  <c r="I160" i="45"/>
  <c r="I157" i="45" s="1"/>
  <c r="H160" i="45"/>
  <c r="C160" i="45"/>
  <c r="C172" i="45" s="1"/>
  <c r="I159" i="45"/>
  <c r="AP157" i="45"/>
  <c r="AN157" i="45"/>
  <c r="AL157" i="45"/>
  <c r="AJ157" i="45"/>
  <c r="AH157" i="45"/>
  <c r="AF157" i="45"/>
  <c r="AD157" i="45"/>
  <c r="AB157" i="45"/>
  <c r="Z157" i="45"/>
  <c r="X157" i="45"/>
  <c r="V157" i="45"/>
  <c r="T157" i="45"/>
  <c r="R157" i="45"/>
  <c r="P157" i="45"/>
  <c r="N157" i="45"/>
  <c r="L157" i="45"/>
  <c r="J157" i="45"/>
  <c r="H157" i="45"/>
  <c r="AP155" i="45"/>
  <c r="AL155" i="45"/>
  <c r="AH155" i="45"/>
  <c r="AD155" i="45"/>
  <c r="Z155" i="45"/>
  <c r="V155" i="45"/>
  <c r="R155" i="45"/>
  <c r="N155" i="45"/>
  <c r="J155" i="45"/>
  <c r="AN152" i="45"/>
  <c r="AJ152" i="45"/>
  <c r="AF152" i="45"/>
  <c r="AB152" i="45"/>
  <c r="X152" i="45"/>
  <c r="T152" i="45"/>
  <c r="P152" i="45"/>
  <c r="L152" i="45"/>
  <c r="H152" i="45"/>
  <c r="E147" i="45"/>
  <c r="C147" i="45"/>
  <c r="C144" i="45" s="1"/>
  <c r="B147" i="45"/>
  <c r="AP144" i="45"/>
  <c r="AO144" i="45"/>
  <c r="AN144" i="45"/>
  <c r="AM144" i="45"/>
  <c r="AL144" i="45"/>
  <c r="AK144" i="45"/>
  <c r="AJ144" i="45"/>
  <c r="AI144" i="45"/>
  <c r="AH144" i="45"/>
  <c r="AG144" i="45"/>
  <c r="AF144" i="45"/>
  <c r="AE144" i="45"/>
  <c r="AD144" i="45"/>
  <c r="AC144" i="45"/>
  <c r="AB144" i="45"/>
  <c r="AA144" i="45"/>
  <c r="Z144" i="45"/>
  <c r="Y144" i="45"/>
  <c r="X144" i="45"/>
  <c r="W144" i="45"/>
  <c r="V144" i="45"/>
  <c r="U144" i="45"/>
  <c r="T144" i="45"/>
  <c r="S144" i="45"/>
  <c r="R144" i="45"/>
  <c r="Q144" i="45"/>
  <c r="P144" i="45"/>
  <c r="O144" i="45"/>
  <c r="N144" i="45"/>
  <c r="M144" i="45"/>
  <c r="L144" i="45"/>
  <c r="K144" i="45"/>
  <c r="J144" i="45"/>
  <c r="I144" i="45"/>
  <c r="H144" i="45"/>
  <c r="B144" i="45"/>
  <c r="E141" i="45"/>
  <c r="G141" i="45" s="1"/>
  <c r="D141" i="45"/>
  <c r="D138" i="45" s="1"/>
  <c r="C141" i="45"/>
  <c r="B141" i="45"/>
  <c r="B138" i="45" s="1"/>
  <c r="AP138" i="45"/>
  <c r="AO138" i="45"/>
  <c r="AN138" i="45"/>
  <c r="AM138" i="45"/>
  <c r="AL138" i="45"/>
  <c r="AK138" i="45"/>
  <c r="AJ138" i="45"/>
  <c r="AI138" i="45"/>
  <c r="AH138" i="45"/>
  <c r="AG138" i="45"/>
  <c r="AF138" i="45"/>
  <c r="AE138" i="45"/>
  <c r="AD138" i="45"/>
  <c r="AC138" i="45"/>
  <c r="AB138" i="45"/>
  <c r="AA138" i="45"/>
  <c r="Z138" i="45"/>
  <c r="Y138" i="45"/>
  <c r="X138" i="45"/>
  <c r="W138" i="45"/>
  <c r="V138" i="45"/>
  <c r="U138" i="45"/>
  <c r="T138" i="45"/>
  <c r="S138" i="45"/>
  <c r="R138" i="45"/>
  <c r="Q138" i="45"/>
  <c r="P138" i="45"/>
  <c r="O138" i="45"/>
  <c r="N138" i="45"/>
  <c r="M138" i="45"/>
  <c r="L138" i="45"/>
  <c r="K138" i="45"/>
  <c r="J138" i="45"/>
  <c r="I138" i="45"/>
  <c r="H138" i="45"/>
  <c r="G138" i="45"/>
  <c r="E138" i="45"/>
  <c r="C138" i="45"/>
  <c r="E135" i="45"/>
  <c r="C135" i="45"/>
  <c r="C132" i="45" s="1"/>
  <c r="B135" i="45"/>
  <c r="AP132" i="45"/>
  <c r="AO132" i="45"/>
  <c r="AN132" i="45"/>
  <c r="AM132" i="45"/>
  <c r="AL132" i="45"/>
  <c r="AK132" i="45"/>
  <c r="AJ132" i="45"/>
  <c r="AI132" i="45"/>
  <c r="AH132" i="45"/>
  <c r="AG132" i="45"/>
  <c r="AF132" i="45"/>
  <c r="AE132" i="45"/>
  <c r="AD132" i="45"/>
  <c r="AC132" i="45"/>
  <c r="AB132" i="45"/>
  <c r="AA132" i="45"/>
  <c r="Z132" i="45"/>
  <c r="Y132" i="45"/>
  <c r="X132" i="45"/>
  <c r="W132" i="45"/>
  <c r="V132" i="45"/>
  <c r="U132" i="45"/>
  <c r="T132" i="45"/>
  <c r="S132" i="45"/>
  <c r="R132" i="45"/>
  <c r="Q132" i="45"/>
  <c r="P132" i="45"/>
  <c r="O132" i="45"/>
  <c r="N132" i="45"/>
  <c r="M132" i="45"/>
  <c r="L132" i="45"/>
  <c r="K132" i="45"/>
  <c r="J132" i="45"/>
  <c r="I132" i="45"/>
  <c r="H132" i="45"/>
  <c r="B132" i="45"/>
  <c r="E129" i="45"/>
  <c r="G129" i="45" s="1"/>
  <c r="G126" i="45" s="1"/>
  <c r="D129" i="45"/>
  <c r="D126" i="45" s="1"/>
  <c r="C129" i="45"/>
  <c r="B129" i="45"/>
  <c r="B126" i="45" s="1"/>
  <c r="AP126" i="45"/>
  <c r="AO126" i="45"/>
  <c r="AN126" i="45"/>
  <c r="AM126" i="45"/>
  <c r="AL126" i="45"/>
  <c r="AK126" i="45"/>
  <c r="AJ126" i="45"/>
  <c r="AI126" i="45"/>
  <c r="AH126" i="45"/>
  <c r="AG126" i="45"/>
  <c r="AF126" i="45"/>
  <c r="AE126" i="45"/>
  <c r="AD126" i="45"/>
  <c r="AC126" i="45"/>
  <c r="AB126" i="45"/>
  <c r="AA126" i="45"/>
  <c r="Z126" i="45"/>
  <c r="Y126" i="45"/>
  <c r="X126" i="45"/>
  <c r="W126" i="45"/>
  <c r="V126" i="45"/>
  <c r="U126" i="45"/>
  <c r="T126" i="45"/>
  <c r="S126" i="45"/>
  <c r="R126" i="45"/>
  <c r="Q126" i="45"/>
  <c r="P126" i="45"/>
  <c r="O126" i="45"/>
  <c r="N126" i="45"/>
  <c r="M126" i="45"/>
  <c r="L126" i="45"/>
  <c r="K126" i="45"/>
  <c r="J126" i="45"/>
  <c r="I126" i="45"/>
  <c r="H126" i="45"/>
  <c r="E126" i="45"/>
  <c r="C126" i="45"/>
  <c r="E123" i="45"/>
  <c r="C123" i="45"/>
  <c r="C120" i="45" s="1"/>
  <c r="B123" i="45"/>
  <c r="AP120" i="45"/>
  <c r="AO120" i="45"/>
  <c r="AN120" i="45"/>
  <c r="AM120" i="45"/>
  <c r="AL120" i="45"/>
  <c r="AK120" i="45"/>
  <c r="AJ120" i="45"/>
  <c r="AI120" i="45"/>
  <c r="AH120" i="45"/>
  <c r="AG120" i="45"/>
  <c r="AF120" i="45"/>
  <c r="AE120" i="45"/>
  <c r="AD120" i="45"/>
  <c r="AC120" i="45"/>
  <c r="AB120" i="45"/>
  <c r="AA120" i="45"/>
  <c r="Z120" i="45"/>
  <c r="Y120" i="45"/>
  <c r="X120" i="45"/>
  <c r="W120" i="45"/>
  <c r="V120" i="45"/>
  <c r="U120" i="45"/>
  <c r="T120" i="45"/>
  <c r="S120" i="45"/>
  <c r="R120" i="45"/>
  <c r="Q120" i="45"/>
  <c r="P120" i="45"/>
  <c r="O120" i="45"/>
  <c r="N120" i="45"/>
  <c r="M120" i="45"/>
  <c r="L120" i="45"/>
  <c r="K120" i="45"/>
  <c r="J120" i="45"/>
  <c r="I120" i="45"/>
  <c r="H120" i="45"/>
  <c r="B120" i="45"/>
  <c r="E117" i="45"/>
  <c r="G117" i="45" s="1"/>
  <c r="D117" i="45"/>
  <c r="D114" i="45" s="1"/>
  <c r="C117" i="45"/>
  <c r="B117" i="45"/>
  <c r="B114" i="45" s="1"/>
  <c r="AP114" i="45"/>
  <c r="AO114" i="45"/>
  <c r="AN114" i="45"/>
  <c r="AM114" i="45"/>
  <c r="AL114" i="45"/>
  <c r="AK114" i="45"/>
  <c r="AJ114" i="45"/>
  <c r="AI114" i="45"/>
  <c r="AH114" i="45"/>
  <c r="AG114" i="45"/>
  <c r="AF114" i="45"/>
  <c r="AE114" i="45"/>
  <c r="AD114" i="45"/>
  <c r="AC114" i="45"/>
  <c r="AB114" i="45"/>
  <c r="AA114" i="45"/>
  <c r="Z114" i="45"/>
  <c r="Y114" i="45"/>
  <c r="X114" i="45"/>
  <c r="W114" i="45"/>
  <c r="V114" i="45"/>
  <c r="U114" i="45"/>
  <c r="T114" i="45"/>
  <c r="S114" i="45"/>
  <c r="R114" i="45"/>
  <c r="Q114" i="45"/>
  <c r="P114" i="45"/>
  <c r="O114" i="45"/>
  <c r="N114" i="45"/>
  <c r="M114" i="45"/>
  <c r="L114" i="45"/>
  <c r="K114" i="45"/>
  <c r="J114" i="45"/>
  <c r="I114" i="45"/>
  <c r="H114" i="45"/>
  <c r="G114" i="45"/>
  <c r="E114" i="45"/>
  <c r="C114" i="45"/>
  <c r="E111" i="45"/>
  <c r="C111" i="45"/>
  <c r="B111"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S108" i="45"/>
  <c r="R108" i="45"/>
  <c r="Q108" i="45"/>
  <c r="P108" i="45"/>
  <c r="O108" i="45"/>
  <c r="N108" i="45"/>
  <c r="M108" i="45"/>
  <c r="L108" i="45"/>
  <c r="K108" i="45"/>
  <c r="J108" i="45"/>
  <c r="I108" i="45"/>
  <c r="H108" i="45"/>
  <c r="B108" i="45"/>
  <c r="E105" i="45"/>
  <c r="G105" i="45" s="1"/>
  <c r="D105" i="45"/>
  <c r="D102" i="45" s="1"/>
  <c r="C105" i="45"/>
  <c r="B105" i="45"/>
  <c r="B102" i="45" s="1"/>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S102" i="45"/>
  <c r="R102" i="45"/>
  <c r="Q102" i="45"/>
  <c r="P102" i="45"/>
  <c r="O102" i="45"/>
  <c r="N102" i="45"/>
  <c r="M102" i="45"/>
  <c r="L102" i="45"/>
  <c r="K102" i="45"/>
  <c r="J102" i="45"/>
  <c r="I102" i="45"/>
  <c r="H102" i="45"/>
  <c r="E102" i="45"/>
  <c r="F102" i="45" s="1"/>
  <c r="C102" i="45"/>
  <c r="AP99" i="45"/>
  <c r="AP96" i="45" s="1"/>
  <c r="AO99" i="45"/>
  <c r="AN99" i="45"/>
  <c r="AN96" i="45" s="1"/>
  <c r="AM99" i="45"/>
  <c r="AL99" i="45"/>
  <c r="AL96" i="45" s="1"/>
  <c r="AK99" i="45"/>
  <c r="AJ99" i="45"/>
  <c r="AJ96" i="45" s="1"/>
  <c r="AI99" i="45"/>
  <c r="AH99" i="45"/>
  <c r="AH96" i="45" s="1"/>
  <c r="AG99" i="45"/>
  <c r="AF99" i="45"/>
  <c r="AF96" i="45" s="1"/>
  <c r="AE99" i="45"/>
  <c r="AD99" i="45"/>
  <c r="AD96" i="45" s="1"/>
  <c r="AC99" i="45"/>
  <c r="AB99" i="45"/>
  <c r="AB96" i="45" s="1"/>
  <c r="AA99" i="45"/>
  <c r="Z99" i="45"/>
  <c r="Z96" i="45" s="1"/>
  <c r="Y99" i="45"/>
  <c r="X99" i="45"/>
  <c r="X96" i="45" s="1"/>
  <c r="W99" i="45"/>
  <c r="V99" i="45"/>
  <c r="V96" i="45" s="1"/>
  <c r="U99" i="45"/>
  <c r="T99" i="45"/>
  <c r="T96" i="45" s="1"/>
  <c r="S99" i="45"/>
  <c r="R99" i="45"/>
  <c r="R96" i="45" s="1"/>
  <c r="Q99" i="45"/>
  <c r="P99" i="45"/>
  <c r="P96" i="45" s="1"/>
  <c r="O99" i="45"/>
  <c r="N99" i="45"/>
  <c r="N96" i="45" s="1"/>
  <c r="M99" i="45"/>
  <c r="L99" i="45"/>
  <c r="L96" i="45" s="1"/>
  <c r="K99" i="45"/>
  <c r="J99" i="45"/>
  <c r="I99" i="45"/>
  <c r="H99" i="45"/>
  <c r="H96" i="45" s="1"/>
  <c r="AO96" i="45"/>
  <c r="AM96" i="45"/>
  <c r="AK96" i="45"/>
  <c r="AI96" i="45"/>
  <c r="AG96" i="45"/>
  <c r="AE96" i="45"/>
  <c r="AC96" i="45"/>
  <c r="AA96" i="45"/>
  <c r="Y96" i="45"/>
  <c r="W96" i="45"/>
  <c r="U96" i="45"/>
  <c r="S96" i="45"/>
  <c r="Q96" i="45"/>
  <c r="O96" i="45"/>
  <c r="M96" i="45"/>
  <c r="K96" i="45"/>
  <c r="I96" i="45"/>
  <c r="AP93" i="45"/>
  <c r="AP90" i="45" s="1"/>
  <c r="AO93" i="45"/>
  <c r="AN93" i="45"/>
  <c r="AN90" i="45" s="1"/>
  <c r="AM93" i="45"/>
  <c r="AL93" i="45"/>
  <c r="AL90" i="45" s="1"/>
  <c r="AK93" i="45"/>
  <c r="AJ93" i="45"/>
  <c r="AJ90" i="45" s="1"/>
  <c r="AI93" i="45"/>
  <c r="AH93" i="45"/>
  <c r="AH90" i="45" s="1"/>
  <c r="AG93" i="45"/>
  <c r="AF93" i="45"/>
  <c r="AF90" i="45" s="1"/>
  <c r="AE93" i="45"/>
  <c r="AD93" i="45"/>
  <c r="AD90" i="45" s="1"/>
  <c r="AC93" i="45"/>
  <c r="AB93" i="45"/>
  <c r="AB90" i="45" s="1"/>
  <c r="AA93" i="45"/>
  <c r="Z93" i="45"/>
  <c r="Z90" i="45" s="1"/>
  <c r="Y93" i="45"/>
  <c r="X93" i="45"/>
  <c r="X90" i="45" s="1"/>
  <c r="W93" i="45"/>
  <c r="V93" i="45"/>
  <c r="V90" i="45" s="1"/>
  <c r="U93" i="45"/>
  <c r="T93" i="45"/>
  <c r="T90" i="45" s="1"/>
  <c r="S93" i="45"/>
  <c r="R93" i="45"/>
  <c r="R90" i="45" s="1"/>
  <c r="Q93" i="45"/>
  <c r="P93" i="45"/>
  <c r="P90" i="45" s="1"/>
  <c r="O93" i="45"/>
  <c r="N93" i="45"/>
  <c r="N90" i="45" s="1"/>
  <c r="M93" i="45"/>
  <c r="L93" i="45"/>
  <c r="L90" i="45" s="1"/>
  <c r="K93" i="45"/>
  <c r="J93" i="45"/>
  <c r="I93" i="45"/>
  <c r="H93" i="45"/>
  <c r="H90" i="45" s="1"/>
  <c r="AO90" i="45"/>
  <c r="AM90" i="45"/>
  <c r="AK90" i="45"/>
  <c r="AI90" i="45"/>
  <c r="AG90" i="45"/>
  <c r="AE90" i="45"/>
  <c r="AC90" i="45"/>
  <c r="AA90" i="45"/>
  <c r="Y90" i="45"/>
  <c r="W90" i="45"/>
  <c r="U90" i="45"/>
  <c r="S90" i="45"/>
  <c r="Q90" i="45"/>
  <c r="O90" i="45"/>
  <c r="M90" i="45"/>
  <c r="K90" i="45"/>
  <c r="I90" i="45"/>
  <c r="E86" i="45"/>
  <c r="C86" i="45"/>
  <c r="C83" i="45" s="1"/>
  <c r="B86" i="45"/>
  <c r="AP83" i="45"/>
  <c r="AO83" i="45"/>
  <c r="AN83" i="45"/>
  <c r="AM83" i="45"/>
  <c r="AL83" i="45"/>
  <c r="AK83" i="45"/>
  <c r="AJ83" i="45"/>
  <c r="AI83" i="45"/>
  <c r="AH83" i="45"/>
  <c r="AG83" i="45"/>
  <c r="AF83" i="45"/>
  <c r="AE83" i="45"/>
  <c r="AD83" i="45"/>
  <c r="AC83" i="45"/>
  <c r="AB83" i="45"/>
  <c r="AA83" i="45"/>
  <c r="Z83" i="45"/>
  <c r="Y83" i="45"/>
  <c r="X83" i="45"/>
  <c r="W83" i="45"/>
  <c r="V83" i="45"/>
  <c r="U83" i="45"/>
  <c r="T83" i="45"/>
  <c r="S83" i="45"/>
  <c r="R83" i="45"/>
  <c r="Q83" i="45"/>
  <c r="P83" i="45"/>
  <c r="O83" i="45"/>
  <c r="N83" i="45"/>
  <c r="M83" i="45"/>
  <c r="L83" i="45"/>
  <c r="K83" i="45"/>
  <c r="J83" i="45"/>
  <c r="I83" i="45"/>
  <c r="H83" i="45"/>
  <c r="B83" i="45"/>
  <c r="E81" i="45"/>
  <c r="G81" i="45" s="1"/>
  <c r="D81" i="45"/>
  <c r="D78" i="45" s="1"/>
  <c r="C81" i="45"/>
  <c r="B81" i="45"/>
  <c r="B78" i="45" s="1"/>
  <c r="AP78" i="45"/>
  <c r="AO78" i="45"/>
  <c r="AN78" i="45"/>
  <c r="AM78" i="45"/>
  <c r="AL78" i="45"/>
  <c r="AK78" i="45"/>
  <c r="AJ78" i="45"/>
  <c r="AI78" i="45"/>
  <c r="AH78" i="45"/>
  <c r="AG78" i="45"/>
  <c r="AF78" i="45"/>
  <c r="AE78" i="45"/>
  <c r="AD78" i="45"/>
  <c r="AC78" i="45"/>
  <c r="AB78" i="45"/>
  <c r="AA78" i="45"/>
  <c r="Z78" i="45"/>
  <c r="Y78" i="45"/>
  <c r="X78" i="45"/>
  <c r="W78" i="45"/>
  <c r="V78" i="45"/>
  <c r="U78" i="45"/>
  <c r="T78" i="45"/>
  <c r="S78" i="45"/>
  <c r="R78" i="45"/>
  <c r="Q78" i="45"/>
  <c r="P78" i="45"/>
  <c r="O78" i="45"/>
  <c r="N78" i="45"/>
  <c r="M78" i="45"/>
  <c r="L78" i="45"/>
  <c r="K78" i="45"/>
  <c r="J78" i="45"/>
  <c r="I78" i="45"/>
  <c r="H78" i="45"/>
  <c r="G78" i="45"/>
  <c r="E78" i="45"/>
  <c r="C78" i="45"/>
  <c r="E75" i="45"/>
  <c r="C75" i="45"/>
  <c r="C72" i="45" s="1"/>
  <c r="B75" i="45"/>
  <c r="AP72" i="45"/>
  <c r="AO72" i="45"/>
  <c r="AN72" i="45"/>
  <c r="AM72" i="45"/>
  <c r="AL72" i="45"/>
  <c r="AK72" i="45"/>
  <c r="AJ72" i="45"/>
  <c r="AI72" i="45"/>
  <c r="AH72" i="45"/>
  <c r="AG72" i="45"/>
  <c r="AF72" i="45"/>
  <c r="AE72" i="45"/>
  <c r="AD72" i="45"/>
  <c r="AC72" i="45"/>
  <c r="AB72" i="45"/>
  <c r="AA72" i="45"/>
  <c r="Z72" i="45"/>
  <c r="Y72" i="45"/>
  <c r="X72" i="45"/>
  <c r="W72" i="45"/>
  <c r="V72" i="45"/>
  <c r="U72" i="45"/>
  <c r="T72" i="45"/>
  <c r="S72" i="45"/>
  <c r="R72" i="45"/>
  <c r="Q72" i="45"/>
  <c r="P72" i="45"/>
  <c r="O72" i="45"/>
  <c r="N72" i="45"/>
  <c r="M72" i="45"/>
  <c r="L72" i="45"/>
  <c r="K72" i="45"/>
  <c r="J72" i="45"/>
  <c r="I72" i="45"/>
  <c r="H72" i="45"/>
  <c r="B72" i="45"/>
  <c r="AP69" i="45"/>
  <c r="AO69" i="45"/>
  <c r="AO66" i="45" s="1"/>
  <c r="AN69" i="45"/>
  <c r="AM69" i="45"/>
  <c r="AM66" i="45" s="1"/>
  <c r="AL69" i="45"/>
  <c r="AK69" i="45"/>
  <c r="AK66" i="45" s="1"/>
  <c r="AJ69" i="45"/>
  <c r="AI69" i="45"/>
  <c r="AI66" i="45" s="1"/>
  <c r="AH69" i="45"/>
  <c r="AG69" i="45"/>
  <c r="AG66" i="45" s="1"/>
  <c r="AF69" i="45"/>
  <c r="AE69" i="45"/>
  <c r="AE66" i="45" s="1"/>
  <c r="AD69" i="45"/>
  <c r="AC69" i="45"/>
  <c r="AC66" i="45" s="1"/>
  <c r="AB69" i="45"/>
  <c r="AA69" i="45"/>
  <c r="AA66" i="45" s="1"/>
  <c r="Z69" i="45"/>
  <c r="Y69" i="45"/>
  <c r="Y66" i="45" s="1"/>
  <c r="X69" i="45"/>
  <c r="W69" i="45"/>
  <c r="W66" i="45" s="1"/>
  <c r="V69" i="45"/>
  <c r="U69" i="45"/>
  <c r="U66" i="45" s="1"/>
  <c r="T69" i="45"/>
  <c r="S69" i="45"/>
  <c r="R69" i="45"/>
  <c r="Q69" i="45"/>
  <c r="Q66" i="45" s="1"/>
  <c r="P69" i="45"/>
  <c r="O69" i="45"/>
  <c r="O66" i="45" s="1"/>
  <c r="N69" i="45"/>
  <c r="M69" i="45"/>
  <c r="L69" i="45"/>
  <c r="K69" i="45"/>
  <c r="J69" i="45"/>
  <c r="I69" i="45"/>
  <c r="I66" i="45" s="1"/>
  <c r="H69" i="45"/>
  <c r="C69" i="45"/>
  <c r="C66" i="45" s="1"/>
  <c r="AP66" i="45"/>
  <c r="AN66" i="45"/>
  <c r="AL66" i="45"/>
  <c r="AJ66" i="45"/>
  <c r="AH66" i="45"/>
  <c r="AF66" i="45"/>
  <c r="AD66" i="45"/>
  <c r="AB66" i="45"/>
  <c r="Z66" i="45"/>
  <c r="X66" i="45"/>
  <c r="V66" i="45"/>
  <c r="T66" i="45"/>
  <c r="R66" i="45"/>
  <c r="P66" i="45"/>
  <c r="N66" i="45"/>
  <c r="L66" i="45"/>
  <c r="J66" i="45"/>
  <c r="H66" i="45"/>
  <c r="E65" i="45"/>
  <c r="G65" i="45" s="1"/>
  <c r="D65" i="45"/>
  <c r="C65" i="45"/>
  <c r="B65" i="45"/>
  <c r="F65" i="45" s="1"/>
  <c r="E63" i="45"/>
  <c r="G63" i="45" s="1"/>
  <c r="D63" i="45"/>
  <c r="C63" i="45"/>
  <c r="B63" i="45"/>
  <c r="F63" i="45" s="1"/>
  <c r="E62" i="45"/>
  <c r="G62" i="45" s="1"/>
  <c r="D62" i="45"/>
  <c r="D60" i="45" s="1"/>
  <c r="C62" i="45"/>
  <c r="B62" i="45"/>
  <c r="B60" i="45" s="1"/>
  <c r="AP60" i="45"/>
  <c r="AO60" i="45"/>
  <c r="AN60" i="45"/>
  <c r="AM60" i="45"/>
  <c r="AL60" i="45"/>
  <c r="AK60" i="45"/>
  <c r="AJ60" i="45"/>
  <c r="AI60" i="45"/>
  <c r="AH60" i="45"/>
  <c r="AG60" i="45"/>
  <c r="AF60" i="45"/>
  <c r="AE60" i="45"/>
  <c r="AD60" i="45"/>
  <c r="AC60" i="45"/>
  <c r="AB60" i="45"/>
  <c r="AA60" i="45"/>
  <c r="Z60" i="45"/>
  <c r="Y60" i="45"/>
  <c r="X60" i="45"/>
  <c r="W60" i="45"/>
  <c r="V60" i="45"/>
  <c r="U60" i="45"/>
  <c r="T60" i="45"/>
  <c r="S60" i="45"/>
  <c r="R60" i="45"/>
  <c r="Q60" i="45"/>
  <c r="P60" i="45"/>
  <c r="O60" i="45"/>
  <c r="N60" i="45"/>
  <c r="M60" i="45"/>
  <c r="L60" i="45"/>
  <c r="K60" i="45"/>
  <c r="J60" i="45"/>
  <c r="I60" i="45"/>
  <c r="H60" i="45"/>
  <c r="E60" i="45"/>
  <c r="C60" i="45"/>
  <c r="G60" i="45" s="1"/>
  <c r="E59" i="45"/>
  <c r="C59" i="45"/>
  <c r="B59" i="45"/>
  <c r="E57" i="45"/>
  <c r="G57" i="45" s="1"/>
  <c r="D57" i="45"/>
  <c r="C57" i="45"/>
  <c r="B57" i="45"/>
  <c r="F57" i="45" s="1"/>
  <c r="E56" i="45"/>
  <c r="G56" i="45" s="1"/>
  <c r="D56" i="45"/>
  <c r="C56" i="45"/>
  <c r="B56" i="45"/>
  <c r="B54" i="45" s="1"/>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E54" i="45"/>
  <c r="F54" i="45" s="1"/>
  <c r="C54" i="45"/>
  <c r="E51" i="45"/>
  <c r="F51" i="45" s="1"/>
  <c r="C51" i="45"/>
  <c r="C48" i="45" s="1"/>
  <c r="B51" i="45"/>
  <c r="AP48" i="45"/>
  <c r="AO48" i="45"/>
  <c r="AN48" i="45"/>
  <c r="AM48" i="45"/>
  <c r="AL48" i="45"/>
  <c r="AK48" i="45"/>
  <c r="AJ48" i="45"/>
  <c r="AI48" i="45"/>
  <c r="AH48" i="45"/>
  <c r="AG48" i="45"/>
  <c r="AF48" i="45"/>
  <c r="AE48" i="45"/>
  <c r="AD48" i="45"/>
  <c r="AC48" i="45"/>
  <c r="AB48" i="45"/>
  <c r="AA48" i="45"/>
  <c r="Z48" i="45"/>
  <c r="Y48" i="45"/>
  <c r="X48" i="45"/>
  <c r="W48" i="45"/>
  <c r="V48" i="45"/>
  <c r="U48" i="45"/>
  <c r="T48" i="45"/>
  <c r="S48" i="45"/>
  <c r="R48" i="45"/>
  <c r="Q48" i="45"/>
  <c r="P48" i="45"/>
  <c r="O48" i="45"/>
  <c r="N48" i="45"/>
  <c r="M48" i="45"/>
  <c r="L48" i="45"/>
  <c r="K48" i="45"/>
  <c r="J48" i="45"/>
  <c r="I48" i="45"/>
  <c r="H48" i="45"/>
  <c r="B48" i="45"/>
  <c r="E45" i="45"/>
  <c r="G45" i="45" s="1"/>
  <c r="D45" i="45"/>
  <c r="D42" i="45" s="1"/>
  <c r="C45" i="45"/>
  <c r="B45" i="45"/>
  <c r="B42" i="45" s="1"/>
  <c r="AP42" i="45"/>
  <c r="AO42" i="45"/>
  <c r="AN42" i="45"/>
  <c r="AM42" i="45"/>
  <c r="AL42" i="45"/>
  <c r="AK42" i="45"/>
  <c r="AJ42" i="45"/>
  <c r="AI42" i="45"/>
  <c r="AH42" i="45"/>
  <c r="AG42" i="45"/>
  <c r="AF42" i="45"/>
  <c r="AE42" i="45"/>
  <c r="AD42" i="45"/>
  <c r="AC42" i="45"/>
  <c r="AB42" i="45"/>
  <c r="AA42" i="45"/>
  <c r="Z42" i="45"/>
  <c r="Y42" i="45"/>
  <c r="X42" i="45"/>
  <c r="W42" i="45"/>
  <c r="V42" i="45"/>
  <c r="U42" i="45"/>
  <c r="T42" i="45"/>
  <c r="S42" i="45"/>
  <c r="R42" i="45"/>
  <c r="Q42" i="45"/>
  <c r="P42" i="45"/>
  <c r="O42" i="45"/>
  <c r="N42" i="45"/>
  <c r="M42" i="45"/>
  <c r="L42" i="45"/>
  <c r="K42" i="45"/>
  <c r="J42" i="45"/>
  <c r="I42" i="45"/>
  <c r="H42" i="45"/>
  <c r="E42" i="45"/>
  <c r="F42" i="45" s="1"/>
  <c r="C42" i="45"/>
  <c r="E39" i="45"/>
  <c r="F39" i="45" s="1"/>
  <c r="C39" i="45"/>
  <c r="C36" i="45" s="1"/>
  <c r="B39" i="45"/>
  <c r="AP36" i="45"/>
  <c r="AO36" i="45"/>
  <c r="AN36" i="45"/>
  <c r="AM36" i="45"/>
  <c r="AL36" i="45"/>
  <c r="AK36" i="45"/>
  <c r="AJ36" i="45"/>
  <c r="AI36" i="45"/>
  <c r="AH36" i="45"/>
  <c r="AG36" i="45"/>
  <c r="AF36" i="45"/>
  <c r="AE36" i="45"/>
  <c r="AD36" i="45"/>
  <c r="AC36" i="45"/>
  <c r="AB36" i="45"/>
  <c r="AA36" i="45"/>
  <c r="Z36" i="45"/>
  <c r="Y36" i="45"/>
  <c r="X36" i="45"/>
  <c r="W36" i="45"/>
  <c r="V36" i="45"/>
  <c r="U36" i="45"/>
  <c r="T36" i="45"/>
  <c r="S36" i="45"/>
  <c r="R36" i="45"/>
  <c r="Q36" i="45"/>
  <c r="P36" i="45"/>
  <c r="O36" i="45"/>
  <c r="N36" i="45"/>
  <c r="M36" i="45"/>
  <c r="L36" i="45"/>
  <c r="K36" i="45"/>
  <c r="J36" i="45"/>
  <c r="I36" i="45"/>
  <c r="H36" i="45"/>
  <c r="B36" i="45"/>
  <c r="AP35" i="45"/>
  <c r="AO35" i="45"/>
  <c r="AO155" i="45" s="1"/>
  <c r="AN35" i="45"/>
  <c r="AN155" i="45" s="1"/>
  <c r="AM35" i="45"/>
  <c r="AM155" i="45" s="1"/>
  <c r="AL35" i="45"/>
  <c r="AK35" i="45"/>
  <c r="AK155" i="45" s="1"/>
  <c r="AJ35" i="45"/>
  <c r="AJ155" i="45" s="1"/>
  <c r="AI35" i="45"/>
  <c r="AI155" i="45" s="1"/>
  <c r="AI200" i="45" s="1"/>
  <c r="AH35" i="45"/>
  <c r="AG35" i="45"/>
  <c r="AG155" i="45" s="1"/>
  <c r="AF35" i="45"/>
  <c r="AF155" i="45" s="1"/>
  <c r="AE35" i="45"/>
  <c r="AE155" i="45" s="1"/>
  <c r="AD35" i="45"/>
  <c r="AC35" i="45"/>
  <c r="AC155" i="45" s="1"/>
  <c r="AB35" i="45"/>
  <c r="AB155" i="45" s="1"/>
  <c r="AA35" i="45"/>
  <c r="AA155" i="45" s="1"/>
  <c r="AA200" i="45" s="1"/>
  <c r="Z35" i="45"/>
  <c r="Y35" i="45"/>
  <c r="Y155" i="45" s="1"/>
  <c r="X35" i="45"/>
  <c r="X155" i="45" s="1"/>
  <c r="W35" i="45"/>
  <c r="W155" i="45" s="1"/>
  <c r="V35" i="45"/>
  <c r="U35" i="45"/>
  <c r="U155" i="45" s="1"/>
  <c r="T35" i="45"/>
  <c r="T155" i="45" s="1"/>
  <c r="S35" i="45"/>
  <c r="S155" i="45" s="1"/>
  <c r="S200" i="45" s="1"/>
  <c r="R35" i="45"/>
  <c r="Q35" i="45"/>
  <c r="Q155" i="45" s="1"/>
  <c r="P35" i="45"/>
  <c r="P155" i="45" s="1"/>
  <c r="O35" i="45"/>
  <c r="O155" i="45" s="1"/>
  <c r="N35" i="45"/>
  <c r="M35" i="45"/>
  <c r="M155" i="45" s="1"/>
  <c r="L35" i="45"/>
  <c r="L155" i="45" s="1"/>
  <c r="K35" i="45"/>
  <c r="K155" i="45" s="1"/>
  <c r="K200" i="45" s="1"/>
  <c r="J35" i="45"/>
  <c r="I35" i="45"/>
  <c r="I155" i="45" s="1"/>
  <c r="H35" i="45"/>
  <c r="H155" i="45" s="1"/>
  <c r="E35" i="45"/>
  <c r="C35" i="45"/>
  <c r="C155" i="45" s="1"/>
  <c r="C212" i="45" s="1"/>
  <c r="C200" i="45" s="1"/>
  <c r="AP33" i="45"/>
  <c r="AP30" i="45" s="1"/>
  <c r="AO33" i="45"/>
  <c r="AN33" i="45"/>
  <c r="AN30" i="45" s="1"/>
  <c r="AM33" i="45"/>
  <c r="AL33" i="45"/>
  <c r="AL30" i="45" s="1"/>
  <c r="AK33" i="45"/>
  <c r="AJ33" i="45"/>
  <c r="AJ30" i="45" s="1"/>
  <c r="AI33" i="45"/>
  <c r="AH33" i="45"/>
  <c r="AH30" i="45" s="1"/>
  <c r="AG33" i="45"/>
  <c r="AF33" i="45"/>
  <c r="AF30" i="45" s="1"/>
  <c r="AE33" i="45"/>
  <c r="AD33" i="45"/>
  <c r="AD30" i="45" s="1"/>
  <c r="AC33" i="45"/>
  <c r="AB33" i="45"/>
  <c r="AB30" i="45" s="1"/>
  <c r="AA33" i="45"/>
  <c r="Z33" i="45"/>
  <c r="Z30" i="45" s="1"/>
  <c r="Y33" i="45"/>
  <c r="X33" i="45"/>
  <c r="X30" i="45" s="1"/>
  <c r="W33" i="45"/>
  <c r="V33" i="45"/>
  <c r="V30" i="45" s="1"/>
  <c r="U33" i="45"/>
  <c r="T33" i="45"/>
  <c r="T30" i="45" s="1"/>
  <c r="S33" i="45"/>
  <c r="R33" i="45"/>
  <c r="R30" i="45" s="1"/>
  <c r="Q33" i="45"/>
  <c r="P33" i="45"/>
  <c r="P30" i="45" s="1"/>
  <c r="O33" i="45"/>
  <c r="N33" i="45"/>
  <c r="N30" i="45" s="1"/>
  <c r="M33" i="45"/>
  <c r="L33" i="45"/>
  <c r="L30" i="45" s="1"/>
  <c r="K33" i="45"/>
  <c r="J33" i="45"/>
  <c r="E33" i="45" s="1"/>
  <c r="I33" i="45"/>
  <c r="I153" i="45" s="1"/>
  <c r="I198" i="45" s="1"/>
  <c r="H33" i="45"/>
  <c r="H153" i="45" s="1"/>
  <c r="B33" i="45"/>
  <c r="AP32" i="45"/>
  <c r="AP152" i="45" s="1"/>
  <c r="AO32" i="45"/>
  <c r="AO152" i="45" s="1"/>
  <c r="AN32" i="45"/>
  <c r="AM32" i="45"/>
  <c r="AM152" i="45" s="1"/>
  <c r="AL32" i="45"/>
  <c r="AL152" i="45" s="1"/>
  <c r="AK32" i="45"/>
  <c r="AK152" i="45" s="1"/>
  <c r="AK197" i="45" s="1"/>
  <c r="AJ32" i="45"/>
  <c r="AI32" i="45"/>
  <c r="AI152" i="45" s="1"/>
  <c r="AH32" i="45"/>
  <c r="AH152" i="45" s="1"/>
  <c r="AG32" i="45"/>
  <c r="AG152" i="45" s="1"/>
  <c r="AF32" i="45"/>
  <c r="AE32" i="45"/>
  <c r="AE152" i="45" s="1"/>
  <c r="AD32" i="45"/>
  <c r="AD152" i="45" s="1"/>
  <c r="AC32" i="45"/>
  <c r="AC152" i="45" s="1"/>
  <c r="AC197" i="45" s="1"/>
  <c r="AB32" i="45"/>
  <c r="AA32" i="45"/>
  <c r="AA152" i="45" s="1"/>
  <c r="Z32" i="45"/>
  <c r="Z152" i="45" s="1"/>
  <c r="Y32" i="45"/>
  <c r="Y152" i="45" s="1"/>
  <c r="X32" i="45"/>
  <c r="W32" i="45"/>
  <c r="W152" i="45" s="1"/>
  <c r="V32" i="45"/>
  <c r="V152" i="45" s="1"/>
  <c r="U32" i="45"/>
  <c r="U152" i="45" s="1"/>
  <c r="U197" i="45" s="1"/>
  <c r="T32" i="45"/>
  <c r="S32" i="45"/>
  <c r="S152" i="45" s="1"/>
  <c r="R32" i="45"/>
  <c r="R152" i="45" s="1"/>
  <c r="Q32" i="45"/>
  <c r="Q152" i="45" s="1"/>
  <c r="P32" i="45"/>
  <c r="O32" i="45"/>
  <c r="O152" i="45" s="1"/>
  <c r="N32" i="45"/>
  <c r="N152" i="45" s="1"/>
  <c r="M32" i="45"/>
  <c r="M152" i="45" s="1"/>
  <c r="M197" i="45" s="1"/>
  <c r="L32" i="45"/>
  <c r="K32" i="45"/>
  <c r="K152" i="45" s="1"/>
  <c r="J32" i="45"/>
  <c r="J152" i="45" s="1"/>
  <c r="I32" i="45"/>
  <c r="I152" i="45" s="1"/>
  <c r="H32" i="45"/>
  <c r="E32" i="45"/>
  <c r="C32" i="45"/>
  <c r="C152" i="45" s="1"/>
  <c r="C209" i="45" s="1"/>
  <c r="I31" i="45"/>
  <c r="AO30" i="45"/>
  <c r="AM30" i="45"/>
  <c r="AK30" i="45"/>
  <c r="AI30" i="45"/>
  <c r="AG30" i="45"/>
  <c r="AE30" i="45"/>
  <c r="AC30" i="45"/>
  <c r="AA30" i="45"/>
  <c r="Y30" i="45"/>
  <c r="W30" i="45"/>
  <c r="U30" i="45"/>
  <c r="S30" i="45"/>
  <c r="Q30" i="45"/>
  <c r="O30" i="45"/>
  <c r="M30" i="45"/>
  <c r="K30" i="45"/>
  <c r="I30" i="45"/>
  <c r="AP25" i="45"/>
  <c r="AO25" i="45"/>
  <c r="AN25" i="45"/>
  <c r="AM25" i="45"/>
  <c r="AL25" i="45"/>
  <c r="AK25" i="45"/>
  <c r="AJ25" i="45"/>
  <c r="AI25" i="45"/>
  <c r="AH25" i="45"/>
  <c r="AG25" i="45"/>
  <c r="AF25" i="45"/>
  <c r="AE25" i="45"/>
  <c r="AD25" i="45"/>
  <c r="AC25" i="45"/>
  <c r="AB25" i="45"/>
  <c r="AA25" i="45"/>
  <c r="Z25" i="45"/>
  <c r="Y25" i="45"/>
  <c r="X25" i="45"/>
  <c r="W25" i="45"/>
  <c r="V25" i="45"/>
  <c r="U25" i="45"/>
  <c r="T25" i="45"/>
  <c r="S25" i="45"/>
  <c r="R25" i="45"/>
  <c r="Q25" i="45"/>
  <c r="P25" i="45"/>
  <c r="O25" i="45"/>
  <c r="N25" i="45"/>
  <c r="M25" i="45"/>
  <c r="L25" i="45"/>
  <c r="L198" i="45" s="1"/>
  <c r="K25" i="45"/>
  <c r="J25" i="45"/>
  <c r="I25" i="45"/>
  <c r="H25" i="45"/>
  <c r="B25" i="45"/>
  <c r="AO22" i="45"/>
  <c r="AM22" i="45"/>
  <c r="AK22" i="45"/>
  <c r="AI22" i="45"/>
  <c r="AG22" i="45"/>
  <c r="AE22" i="45"/>
  <c r="AC22" i="45"/>
  <c r="AA22" i="45"/>
  <c r="Y22" i="45"/>
  <c r="W22" i="45"/>
  <c r="U22" i="45"/>
  <c r="S22" i="45"/>
  <c r="Q22" i="45"/>
  <c r="O22" i="45"/>
  <c r="M22" i="45"/>
  <c r="K22" i="45"/>
  <c r="I22" i="45"/>
  <c r="E19" i="45"/>
  <c r="F19" i="45" s="1"/>
  <c r="C19" i="45"/>
  <c r="C25" i="45" s="1"/>
  <c r="B19" i="45"/>
  <c r="AP16" i="45"/>
  <c r="AP15" i="45" s="1"/>
  <c r="AO16" i="45"/>
  <c r="AN16" i="45"/>
  <c r="AN15" i="45" s="1"/>
  <c r="AM16" i="45"/>
  <c r="AL16" i="45"/>
  <c r="AL15" i="45" s="1"/>
  <c r="AK16" i="45"/>
  <c r="AJ16" i="45"/>
  <c r="AJ15" i="45" s="1"/>
  <c r="AI16" i="45"/>
  <c r="AH16" i="45"/>
  <c r="AH15" i="45" s="1"/>
  <c r="AG16" i="45"/>
  <c r="AF16" i="45"/>
  <c r="AF15" i="45" s="1"/>
  <c r="AE16" i="45"/>
  <c r="AD16" i="45"/>
  <c r="AD15" i="45" s="1"/>
  <c r="AC16" i="45"/>
  <c r="AB16" i="45"/>
  <c r="AB15" i="45" s="1"/>
  <c r="AA16" i="45"/>
  <c r="Z16" i="45"/>
  <c r="Z15" i="45" s="1"/>
  <c r="Y16" i="45"/>
  <c r="X16" i="45"/>
  <c r="X15" i="45" s="1"/>
  <c r="W16" i="45"/>
  <c r="V16" i="45"/>
  <c r="V15" i="45" s="1"/>
  <c r="U16" i="45"/>
  <c r="T16" i="45"/>
  <c r="T15" i="45" s="1"/>
  <c r="S16" i="45"/>
  <c r="R16" i="45"/>
  <c r="R15" i="45" s="1"/>
  <c r="Q16" i="45"/>
  <c r="P16" i="45"/>
  <c r="P15" i="45" s="1"/>
  <c r="O16" i="45"/>
  <c r="N16" i="45"/>
  <c r="N15" i="45" s="1"/>
  <c r="M16" i="45"/>
  <c r="L16" i="45"/>
  <c r="L15" i="45" s="1"/>
  <c r="K16" i="45"/>
  <c r="J16" i="45"/>
  <c r="J15" i="45" s="1"/>
  <c r="I16" i="45"/>
  <c r="H16" i="45"/>
  <c r="H15" i="45" s="1"/>
  <c r="B16" i="45"/>
  <c r="B15" i="45" s="1"/>
  <c r="AO15" i="45"/>
  <c r="AM15" i="45"/>
  <c r="AK15" i="45"/>
  <c r="AI15" i="45"/>
  <c r="AG15" i="45"/>
  <c r="AE15" i="45"/>
  <c r="AC15" i="45"/>
  <c r="AA15" i="45"/>
  <c r="Y15" i="45"/>
  <c r="W15" i="45"/>
  <c r="U15" i="45"/>
  <c r="S15" i="45"/>
  <c r="Q15" i="45"/>
  <c r="O15" i="45"/>
  <c r="M15" i="45"/>
  <c r="K15" i="45"/>
  <c r="I15" i="45"/>
  <c r="E11" i="45"/>
  <c r="E204" i="45" s="1"/>
  <c r="E201" i="45" s="1"/>
  <c r="F201" i="45" s="1"/>
  <c r="C11" i="45"/>
  <c r="C8" i="45" s="1"/>
  <c r="B11" i="45"/>
  <c r="B204" i="45" s="1"/>
  <c r="B201" i="45" s="1"/>
  <c r="AP8" i="45"/>
  <c r="AO8" i="45"/>
  <c r="AN8" i="45"/>
  <c r="AM8" i="45"/>
  <c r="AL8" i="45"/>
  <c r="AK8" i="45"/>
  <c r="AJ8" i="45"/>
  <c r="AI8" i="45"/>
  <c r="AH8" i="45"/>
  <c r="AG8" i="45"/>
  <c r="AF8" i="45"/>
  <c r="AE8" i="45"/>
  <c r="AD8" i="45"/>
  <c r="AC8" i="45"/>
  <c r="AB8" i="45"/>
  <c r="AA8" i="45"/>
  <c r="Z8" i="45"/>
  <c r="Y8" i="45"/>
  <c r="X8" i="45"/>
  <c r="W8" i="45"/>
  <c r="V8" i="45"/>
  <c r="U8" i="45"/>
  <c r="T8" i="45"/>
  <c r="S8" i="45"/>
  <c r="R8" i="45"/>
  <c r="Q8" i="45"/>
  <c r="P8" i="45"/>
  <c r="O8" i="45"/>
  <c r="N8" i="45"/>
  <c r="M8" i="45"/>
  <c r="L8" i="45"/>
  <c r="K8" i="45"/>
  <c r="J8" i="45"/>
  <c r="I8" i="45"/>
  <c r="H8" i="45"/>
  <c r="B8" i="45"/>
  <c r="J209" i="45" l="1"/>
  <c r="E152" i="45"/>
  <c r="J197" i="45"/>
  <c r="N209" i="45"/>
  <c r="N150" i="45"/>
  <c r="N197" i="45"/>
  <c r="R209" i="45"/>
  <c r="R150" i="45"/>
  <c r="R197" i="45"/>
  <c r="R195" i="45" s="1"/>
  <c r="V209" i="45"/>
  <c r="V150" i="45"/>
  <c r="V197" i="45"/>
  <c r="Z209" i="45"/>
  <c r="Z197" i="45"/>
  <c r="AD209" i="45"/>
  <c r="AD150" i="45"/>
  <c r="AD197" i="45"/>
  <c r="AH209" i="45"/>
  <c r="AH197" i="45"/>
  <c r="AL209" i="45"/>
  <c r="AL150" i="45"/>
  <c r="AL197" i="45"/>
  <c r="AP209" i="45"/>
  <c r="AP197" i="45"/>
  <c r="F33" i="45"/>
  <c r="D33" i="45"/>
  <c r="E30" i="45"/>
  <c r="D54" i="45"/>
  <c r="C22" i="45"/>
  <c r="H212" i="45"/>
  <c r="H200" i="45"/>
  <c r="B155" i="45"/>
  <c r="L212" i="45"/>
  <c r="L200" i="45"/>
  <c r="P212" i="45"/>
  <c r="P200" i="45"/>
  <c r="T212" i="45"/>
  <c r="T200" i="45"/>
  <c r="X212" i="45"/>
  <c r="X200" i="45"/>
  <c r="AB212" i="45"/>
  <c r="AB200" i="45"/>
  <c r="AF212" i="45"/>
  <c r="AF200" i="45"/>
  <c r="AJ212" i="45"/>
  <c r="AJ200" i="45"/>
  <c r="AN212" i="45"/>
  <c r="AN200" i="45"/>
  <c r="F160" i="45"/>
  <c r="F173" i="45" s="1"/>
  <c r="D160" i="45"/>
  <c r="D157" i="45" s="1"/>
  <c r="G160" i="45"/>
  <c r="G173" i="45" s="1"/>
  <c r="E157" i="45"/>
  <c r="G11" i="45"/>
  <c r="G19" i="45"/>
  <c r="H198" i="45"/>
  <c r="J210" i="45"/>
  <c r="N210" i="45"/>
  <c r="R210" i="45"/>
  <c r="R198" i="45"/>
  <c r="V198" i="45"/>
  <c r="Z198" i="45"/>
  <c r="AD210" i="45"/>
  <c r="AH210" i="45"/>
  <c r="AL198" i="45"/>
  <c r="AP198" i="45"/>
  <c r="C197" i="45"/>
  <c r="G32" i="45"/>
  <c r="I197" i="45"/>
  <c r="I209" i="45"/>
  <c r="K209" i="45"/>
  <c r="K197" i="45"/>
  <c r="M195" i="45"/>
  <c r="O209" i="45"/>
  <c r="O197" i="45"/>
  <c r="Q197" i="45"/>
  <c r="Q209" i="45"/>
  <c r="S209" i="45"/>
  <c r="S197" i="45"/>
  <c r="W209" i="45"/>
  <c r="W197" i="45"/>
  <c r="Y197" i="45"/>
  <c r="Y195" i="45" s="1"/>
  <c r="Y209" i="45"/>
  <c r="AA209" i="45"/>
  <c r="AA207" i="45" s="1"/>
  <c r="AA197" i="45"/>
  <c r="AE209" i="45"/>
  <c r="AE197" i="45"/>
  <c r="AG197" i="45"/>
  <c r="AG209" i="45"/>
  <c r="AI209" i="45"/>
  <c r="AI197" i="45"/>
  <c r="AM209" i="45"/>
  <c r="AM197" i="45"/>
  <c r="AO197" i="45"/>
  <c r="AO195" i="45" s="1"/>
  <c r="AO209" i="45"/>
  <c r="G35" i="45"/>
  <c r="I212" i="45"/>
  <c r="I200" i="45"/>
  <c r="M212" i="45"/>
  <c r="M200" i="45"/>
  <c r="O200" i="45"/>
  <c r="O212" i="45"/>
  <c r="Q212" i="45"/>
  <c r="Q200" i="45"/>
  <c r="U212" i="45"/>
  <c r="U200" i="45"/>
  <c r="W200" i="45"/>
  <c r="W212" i="45"/>
  <c r="Y212" i="45"/>
  <c r="Y200" i="45"/>
  <c r="AC212" i="45"/>
  <c r="AC200" i="45"/>
  <c r="AE200" i="45"/>
  <c r="AE212" i="45"/>
  <c r="AG212" i="45"/>
  <c r="AG200" i="45"/>
  <c r="AK212" i="45"/>
  <c r="AK200" i="45"/>
  <c r="AM200" i="45"/>
  <c r="AM212" i="45"/>
  <c r="AO212" i="45"/>
  <c r="AO200" i="45"/>
  <c r="G39" i="45"/>
  <c r="G42" i="45"/>
  <c r="F45" i="45"/>
  <c r="G51" i="45"/>
  <c r="G54" i="45"/>
  <c r="F56" i="45"/>
  <c r="F59" i="45"/>
  <c r="D59" i="45"/>
  <c r="F62" i="45"/>
  <c r="B69" i="45"/>
  <c r="B66" i="45" s="1"/>
  <c r="K66" i="45"/>
  <c r="M153" i="45"/>
  <c r="M66" i="45"/>
  <c r="S153" i="45"/>
  <c r="S66" i="45"/>
  <c r="F75" i="45"/>
  <c r="F72" i="45" s="1"/>
  <c r="D75" i="45"/>
  <c r="D72" i="45" s="1"/>
  <c r="E72" i="45"/>
  <c r="F81" i="45"/>
  <c r="F78" i="45" s="1"/>
  <c r="G86" i="45"/>
  <c r="G83" i="45" s="1"/>
  <c r="E93" i="45"/>
  <c r="J90" i="45"/>
  <c r="E99" i="45"/>
  <c r="J96" i="45"/>
  <c r="E96" i="45" s="1"/>
  <c r="F111" i="45"/>
  <c r="F108" i="45" s="1"/>
  <c r="D111" i="45"/>
  <c r="D108" i="45" s="1"/>
  <c r="E108" i="45"/>
  <c r="F117" i="45"/>
  <c r="F114" i="45" s="1"/>
  <c r="G123" i="45"/>
  <c r="G120" i="45" s="1"/>
  <c r="F135" i="45"/>
  <c r="F132" i="45" s="1"/>
  <c r="D135" i="45"/>
  <c r="D132" i="45" s="1"/>
  <c r="E132" i="45"/>
  <c r="F141" i="45"/>
  <c r="F138" i="45" s="1"/>
  <c r="G147" i="45"/>
  <c r="G144" i="45" s="1"/>
  <c r="I150" i="45"/>
  <c r="M150" i="45"/>
  <c r="Q150" i="45"/>
  <c r="U150" i="45"/>
  <c r="Y150" i="45"/>
  <c r="AG150" i="45"/>
  <c r="AO150" i="45"/>
  <c r="H209" i="45"/>
  <c r="H197" i="45"/>
  <c r="H195" i="45" s="1"/>
  <c r="H150" i="45"/>
  <c r="L209" i="45"/>
  <c r="L207" i="45" s="1"/>
  <c r="L197" i="45"/>
  <c r="L150" i="45"/>
  <c r="P209" i="45"/>
  <c r="P197" i="45"/>
  <c r="T209" i="45"/>
  <c r="T197" i="45"/>
  <c r="X209" i="45"/>
  <c r="X197" i="45"/>
  <c r="AB209" i="45"/>
  <c r="AB197" i="45"/>
  <c r="AF209" i="45"/>
  <c r="AF197" i="45"/>
  <c r="AJ209" i="45"/>
  <c r="AJ197" i="45"/>
  <c r="AN209" i="45"/>
  <c r="AN197" i="45"/>
  <c r="K153" i="45"/>
  <c r="K210" i="45" s="1"/>
  <c r="Q153" i="45"/>
  <c r="Q198" i="45" s="1"/>
  <c r="W153" i="45"/>
  <c r="W198" i="45" s="1"/>
  <c r="AA153" i="45"/>
  <c r="AE153" i="45"/>
  <c r="AE198" i="45" s="1"/>
  <c r="AI153" i="45"/>
  <c r="AM153" i="45"/>
  <c r="AM198" i="45" s="1"/>
  <c r="J212" i="45"/>
  <c r="J200" i="45"/>
  <c r="E155" i="45"/>
  <c r="N212" i="45"/>
  <c r="N200" i="45"/>
  <c r="R212" i="45"/>
  <c r="R200" i="45"/>
  <c r="V212" i="45"/>
  <c r="V200" i="45"/>
  <c r="Z212" i="45"/>
  <c r="Z200" i="45"/>
  <c r="AD212" i="45"/>
  <c r="AD200" i="45"/>
  <c r="AH212" i="45"/>
  <c r="AH200" i="45"/>
  <c r="AL212" i="45"/>
  <c r="AL200" i="45"/>
  <c r="AP212" i="45"/>
  <c r="AP200" i="45"/>
  <c r="D171" i="45"/>
  <c r="D169" i="45" s="1"/>
  <c r="E169" i="45"/>
  <c r="B171" i="45"/>
  <c r="B169" i="45" s="1"/>
  <c r="K169" i="45"/>
  <c r="G201" i="45"/>
  <c r="C204" i="45"/>
  <c r="C201" i="45" s="1"/>
  <c r="M209" i="45"/>
  <c r="M207" i="45" s="1"/>
  <c r="AC209" i="45"/>
  <c r="K212" i="45"/>
  <c r="AA212" i="45"/>
  <c r="E8" i="45"/>
  <c r="D11" i="45"/>
  <c r="F11" i="45"/>
  <c r="C16" i="45"/>
  <c r="C15" i="45" s="1"/>
  <c r="E16" i="45"/>
  <c r="D19" i="45"/>
  <c r="D16" i="45" s="1"/>
  <c r="D15" i="45" s="1"/>
  <c r="B22" i="45"/>
  <c r="H22" i="45"/>
  <c r="J22" i="45"/>
  <c r="L22" i="45"/>
  <c r="N22" i="45"/>
  <c r="P22" i="45"/>
  <c r="R22" i="45"/>
  <c r="T22" i="45"/>
  <c r="V22" i="45"/>
  <c r="X22" i="45"/>
  <c r="Z22" i="45"/>
  <c r="AB22" i="45"/>
  <c r="AD22" i="45"/>
  <c r="AF22" i="45"/>
  <c r="AH22" i="45"/>
  <c r="AJ22" i="45"/>
  <c r="AL22" i="45"/>
  <c r="AN22" i="45"/>
  <c r="AP22" i="45"/>
  <c r="E25" i="45"/>
  <c r="I210" i="45"/>
  <c r="K198" i="45"/>
  <c r="M210" i="45"/>
  <c r="O210" i="45"/>
  <c r="O198" i="45"/>
  <c r="Q210" i="45"/>
  <c r="S210" i="45"/>
  <c r="S198" i="45"/>
  <c r="U210" i="45"/>
  <c r="W210" i="45"/>
  <c r="Y210" i="45"/>
  <c r="AA210" i="45"/>
  <c r="AA198" i="45"/>
  <c r="AE210" i="45"/>
  <c r="AG210" i="45"/>
  <c r="AI210" i="45"/>
  <c r="AI198" i="45"/>
  <c r="AM210" i="45"/>
  <c r="AO210" i="45"/>
  <c r="H30" i="45"/>
  <c r="J30" i="45"/>
  <c r="B32" i="45"/>
  <c r="D32" i="45"/>
  <c r="D30" i="45" s="1"/>
  <c r="C33" i="45"/>
  <c r="B35" i="45"/>
  <c r="F35" i="45" s="1"/>
  <c r="D35" i="45"/>
  <c r="E36" i="45"/>
  <c r="D39" i="45"/>
  <c r="D36" i="45" s="1"/>
  <c r="E48" i="45"/>
  <c r="D51" i="45"/>
  <c r="D48" i="45" s="1"/>
  <c r="G59" i="45"/>
  <c r="F60" i="45"/>
  <c r="E69" i="45"/>
  <c r="J153" i="45"/>
  <c r="P153" i="45"/>
  <c r="P210" i="45" s="1"/>
  <c r="V153" i="45"/>
  <c r="V210" i="45" s="1"/>
  <c r="X153" i="45"/>
  <c r="X198" i="45" s="1"/>
  <c r="Z153" i="45"/>
  <c r="Z150" i="45" s="1"/>
  <c r="AB153" i="45"/>
  <c r="AB198" i="45" s="1"/>
  <c r="AD153" i="45"/>
  <c r="AD198" i="45" s="1"/>
  <c r="AF153" i="45"/>
  <c r="AF210" i="45" s="1"/>
  <c r="AH153" i="45"/>
  <c r="AH150" i="45" s="1"/>
  <c r="AJ153" i="45"/>
  <c r="AJ210" i="45" s="1"/>
  <c r="AL153" i="45"/>
  <c r="AL210" i="45" s="1"/>
  <c r="AN153" i="45"/>
  <c r="AN198" i="45" s="1"/>
  <c r="AP153" i="45"/>
  <c r="AP150" i="45" s="1"/>
  <c r="G75" i="45"/>
  <c r="G72" i="45" s="1"/>
  <c r="F86" i="45"/>
  <c r="F83" i="45" s="1"/>
  <c r="D86" i="45"/>
  <c r="D83" i="45" s="1"/>
  <c r="E83" i="45"/>
  <c r="B93" i="45"/>
  <c r="B90" i="45" s="1"/>
  <c r="B99" i="45"/>
  <c r="B96" i="45" s="1"/>
  <c r="G102" i="45"/>
  <c r="F105" i="45"/>
  <c r="C108" i="45"/>
  <c r="C99" i="45"/>
  <c r="G111" i="45"/>
  <c r="G108" i="45" s="1"/>
  <c r="F123" i="45"/>
  <c r="F120" i="45" s="1"/>
  <c r="D123" i="45"/>
  <c r="D120" i="45" s="1"/>
  <c r="E120" i="45"/>
  <c r="F129" i="45"/>
  <c r="F126" i="45" s="1"/>
  <c r="G135" i="45"/>
  <c r="G132" i="45" s="1"/>
  <c r="F147" i="45"/>
  <c r="F144" i="45" s="1"/>
  <c r="D147" i="45"/>
  <c r="D144" i="45" s="1"/>
  <c r="E144" i="45"/>
  <c r="K150" i="45"/>
  <c r="O150" i="45"/>
  <c r="S150" i="45"/>
  <c r="AA150" i="45"/>
  <c r="AI150" i="45"/>
  <c r="B152" i="45"/>
  <c r="N153" i="45"/>
  <c r="N198" i="45" s="1"/>
  <c r="T153" i="45"/>
  <c r="T198" i="45" s="1"/>
  <c r="Y153" i="45"/>
  <c r="Y198" i="45" s="1"/>
  <c r="AC153" i="45"/>
  <c r="AC150" i="45" s="1"/>
  <c r="AG153" i="45"/>
  <c r="AG198" i="45" s="1"/>
  <c r="AK153" i="45"/>
  <c r="AK150" i="45" s="1"/>
  <c r="AO153" i="45"/>
  <c r="AO198" i="45" s="1"/>
  <c r="C157" i="45"/>
  <c r="K157" i="45"/>
  <c r="M157" i="45"/>
  <c r="G163" i="45"/>
  <c r="F166" i="45"/>
  <c r="C169" i="45"/>
  <c r="B177" i="45"/>
  <c r="C192" i="45"/>
  <c r="C189" i="45" s="1"/>
  <c r="C177" i="45"/>
  <c r="J192" i="45"/>
  <c r="J189" i="45" s="1"/>
  <c r="E180" i="45"/>
  <c r="G186" i="45"/>
  <c r="H192" i="45"/>
  <c r="H189" i="45" s="1"/>
  <c r="H210" i="45" s="1"/>
  <c r="M198" i="45"/>
  <c r="U198" i="45"/>
  <c r="U195" i="45" s="1"/>
  <c r="AK198" i="45"/>
  <c r="AK195" i="45" s="1"/>
  <c r="U209" i="45"/>
  <c r="AK209" i="45"/>
  <c r="L210" i="45"/>
  <c r="AB210" i="45"/>
  <c r="S212" i="45"/>
  <c r="AI212" i="45"/>
  <c r="F186" i="45"/>
  <c r="D186" i="45"/>
  <c r="D183" i="45" s="1"/>
  <c r="E192" i="45" l="1"/>
  <c r="E189" i="45" s="1"/>
  <c r="E210" i="45" s="1"/>
  <c r="G180" i="45"/>
  <c r="G192" i="45" s="1"/>
  <c r="G189" i="45" s="1"/>
  <c r="E177" i="45"/>
  <c r="D180" i="45"/>
  <c r="F180" i="45"/>
  <c r="F192" i="45" s="1"/>
  <c r="F189" i="45" s="1"/>
  <c r="B209" i="45"/>
  <c r="F69" i="45"/>
  <c r="F66" i="45" s="1"/>
  <c r="D69" i="45"/>
  <c r="D66" i="45" s="1"/>
  <c r="E66" i="45"/>
  <c r="G69" i="45"/>
  <c r="G66" i="45" s="1"/>
  <c r="G48" i="45"/>
  <c r="F48" i="45"/>
  <c r="G36" i="45"/>
  <c r="F36" i="45"/>
  <c r="G16" i="45"/>
  <c r="F16" i="45"/>
  <c r="E15" i="45"/>
  <c r="F204" i="45"/>
  <c r="F8" i="45"/>
  <c r="T210" i="45"/>
  <c r="T207" i="45" s="1"/>
  <c r="AN195" i="45"/>
  <c r="AJ150" i="45"/>
  <c r="AJ207" i="45"/>
  <c r="AF195" i="45"/>
  <c r="AB150" i="45"/>
  <c r="AB207" i="45"/>
  <c r="X195" i="45"/>
  <c r="T150" i="45"/>
  <c r="P195" i="45"/>
  <c r="G99" i="45"/>
  <c r="F99" i="45"/>
  <c r="D99" i="45"/>
  <c r="D96" i="45" s="1"/>
  <c r="G93" i="45"/>
  <c r="F93" i="45"/>
  <c r="D93" i="45"/>
  <c r="D90" i="45" s="1"/>
  <c r="E90" i="45"/>
  <c r="B153" i="45"/>
  <c r="B210" i="45" s="1"/>
  <c r="B198" i="45" s="1"/>
  <c r="AM207" i="45"/>
  <c r="AI195" i="45"/>
  <c r="AG207" i="45"/>
  <c r="AE195" i="45"/>
  <c r="W207" i="45"/>
  <c r="S195" i="45"/>
  <c r="Q207" i="45"/>
  <c r="O195" i="45"/>
  <c r="K207" i="45"/>
  <c r="I195" i="45"/>
  <c r="I179" i="45"/>
  <c r="I177" i="45" s="1"/>
  <c r="AN210" i="45"/>
  <c r="AJ198" i="45"/>
  <c r="AJ195" i="45" s="1"/>
  <c r="AF198" i="45"/>
  <c r="X210" i="45"/>
  <c r="P198" i="45"/>
  <c r="F157" i="45"/>
  <c r="G157" i="45"/>
  <c r="B212" i="45"/>
  <c r="B200" i="45" s="1"/>
  <c r="G30" i="45"/>
  <c r="AP195" i="45"/>
  <c r="AP207" i="45"/>
  <c r="AH207" i="45"/>
  <c r="Z195" i="45"/>
  <c r="Z207" i="45"/>
  <c r="R207" i="45"/>
  <c r="G152" i="45"/>
  <c r="E209" i="45"/>
  <c r="F152" i="45"/>
  <c r="D152" i="45"/>
  <c r="U207" i="45"/>
  <c r="AC198" i="45"/>
  <c r="AC195" i="45" s="1"/>
  <c r="AM150" i="45"/>
  <c r="AE150" i="45"/>
  <c r="W150" i="45"/>
  <c r="C93" i="45"/>
  <c r="C90" i="45" s="1"/>
  <c r="C96" i="45"/>
  <c r="G96" i="45" s="1"/>
  <c r="E153" i="45"/>
  <c r="C153" i="45"/>
  <c r="C30" i="45"/>
  <c r="B30" i="45"/>
  <c r="F30" i="45" s="1"/>
  <c r="AK210" i="45"/>
  <c r="AK207" i="45" s="1"/>
  <c r="AC210" i="45"/>
  <c r="G25" i="45"/>
  <c r="F25" i="45"/>
  <c r="D25" i="45"/>
  <c r="E22" i="45"/>
  <c r="D204" i="45"/>
  <c r="D201" i="45" s="1"/>
  <c r="D8" i="45"/>
  <c r="AC207" i="45"/>
  <c r="E212" i="45"/>
  <c r="G155" i="45"/>
  <c r="D155" i="45"/>
  <c r="D212" i="45" s="1"/>
  <c r="D200" i="45" s="1"/>
  <c r="F155" i="45"/>
  <c r="AN150" i="45"/>
  <c r="AN207" i="45"/>
  <c r="AF150" i="45"/>
  <c r="AF207" i="45"/>
  <c r="AB195" i="45"/>
  <c r="X150" i="45"/>
  <c r="X207" i="45"/>
  <c r="T195" i="45"/>
  <c r="P150" i="45"/>
  <c r="P207" i="45"/>
  <c r="L195" i="45"/>
  <c r="H207" i="45"/>
  <c r="F96" i="45"/>
  <c r="AO207" i="45"/>
  <c r="AM195" i="45"/>
  <c r="AI207" i="45"/>
  <c r="AG195" i="45"/>
  <c r="AE207" i="45"/>
  <c r="AA195" i="45"/>
  <c r="Y207" i="45"/>
  <c r="W195" i="45"/>
  <c r="S207" i="45"/>
  <c r="Q195" i="45"/>
  <c r="O207" i="45"/>
  <c r="K195" i="45"/>
  <c r="I207" i="45"/>
  <c r="AP210" i="45"/>
  <c r="AH198" i="45"/>
  <c r="AH195" i="45" s="1"/>
  <c r="Z210" i="45"/>
  <c r="J198" i="45"/>
  <c r="J195" i="45" s="1"/>
  <c r="G204" i="45"/>
  <c r="G8" i="45"/>
  <c r="F32" i="45"/>
  <c r="G33" i="45"/>
  <c r="AL195" i="45"/>
  <c r="AL207" i="45"/>
  <c r="AD195" i="45"/>
  <c r="AD207" i="45"/>
  <c r="V195" i="45"/>
  <c r="V207" i="45"/>
  <c r="N195" i="45"/>
  <c r="N207" i="45"/>
  <c r="J150" i="45"/>
  <c r="J207" i="45"/>
  <c r="F210" i="45" l="1"/>
  <c r="E198" i="45"/>
  <c r="D22" i="45"/>
  <c r="C210" i="45"/>
  <c r="C150" i="45"/>
  <c r="D209" i="45"/>
  <c r="F209" i="45"/>
  <c r="E207" i="45"/>
  <c r="G209" i="45"/>
  <c r="E197" i="45"/>
  <c r="B150" i="45"/>
  <c r="G177" i="45"/>
  <c r="F177" i="45"/>
  <c r="F212" i="45"/>
  <c r="E200" i="45"/>
  <c r="G212" i="45"/>
  <c r="F22" i="45"/>
  <c r="G22" i="45"/>
  <c r="F153" i="45"/>
  <c r="D153" i="45"/>
  <c r="D210" i="45" s="1"/>
  <c r="D198" i="45" s="1"/>
  <c r="G153" i="45"/>
  <c r="E150" i="45"/>
  <c r="F90" i="45"/>
  <c r="G90" i="45"/>
  <c r="F15" i="45"/>
  <c r="G15" i="45"/>
  <c r="B207" i="45"/>
  <c r="B197" i="45"/>
  <c r="B195" i="45" s="1"/>
  <c r="D192" i="45"/>
  <c r="D189" i="45" s="1"/>
  <c r="D177" i="45"/>
  <c r="G200" i="45" l="1"/>
  <c r="F200" i="45"/>
  <c r="D207" i="45"/>
  <c r="D197" i="45"/>
  <c r="D195" i="45" s="1"/>
  <c r="C198" i="45"/>
  <c r="C195" i="45" s="1"/>
  <c r="C207" i="45"/>
  <c r="F150" i="45"/>
  <c r="G150" i="45"/>
  <c r="G197" i="45"/>
  <c r="E195" i="45"/>
  <c r="F197" i="45"/>
  <c r="G207" i="45"/>
  <c r="F207" i="45"/>
  <c r="D150" i="45"/>
  <c r="F198" i="45"/>
  <c r="G198" i="45"/>
  <c r="G210" i="45"/>
  <c r="F195" i="45" l="1"/>
  <c r="G195" i="45"/>
</calcChain>
</file>

<file path=xl/sharedStrings.xml><?xml version="1.0" encoding="utf-8"?>
<sst xmlns="http://schemas.openxmlformats.org/spreadsheetml/2006/main" count="286" uniqueCount="95">
  <si>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</si>
  <si>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</si>
  <si>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</si>
  <si>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</si>
  <si>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</si>
  <si>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</si>
  <si>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</si>
  <si>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</si>
  <si>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</si>
  <si>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</si>
  <si>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</si>
  <si>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</si>
  <si>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</si>
  <si>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на отчетную дату</t>
  </si>
  <si>
    <t>кассовый расход</t>
  </si>
  <si>
    <t>бюджет города Когалыма</t>
  </si>
  <si>
    <t>федеральный бюджет</t>
  </si>
  <si>
    <t xml:space="preserve">бюджет города Когалыма </t>
  </si>
  <si>
    <t>Всего по муниципальной программе:</t>
  </si>
  <si>
    <t>касса</t>
  </si>
  <si>
    <t>к плану на год</t>
  </si>
  <si>
    <t>план</t>
  </si>
  <si>
    <t>Исполнено,%</t>
  </si>
  <si>
    <t>иные внебюджетные источники</t>
  </si>
  <si>
    <t>Ответственный за составление сетевого графика</t>
  </si>
  <si>
    <t>Основные мероприятия  программы</t>
  </si>
  <si>
    <t>в т.ч. МБ в части софинансирования</t>
  </si>
  <si>
    <t>бюджет ХМАО – Югры</t>
  </si>
  <si>
    <t>Подпрограмма 1. «Автомобильный транспорт»</t>
  </si>
  <si>
    <t>всего</t>
  </si>
  <si>
    <t>бюджет Ханты-Мансийского автономного округа – Югры (далее - бюджет ХМАО – Югры)</t>
  </si>
  <si>
    <t>Итого по подпрограмме 1</t>
  </si>
  <si>
    <t>Подпрограмма 2. «Дорожное хозяйство»</t>
  </si>
  <si>
    <t xml:space="preserve">2.1.1. Ремонт, в том числе капитальный  автомобильных дорог общего пользования местного значения (в том числе проезды и устройство ливневой канализации) </t>
  </si>
  <si>
    <t>2.1.2. Проведение лабораторных исследований материалов, применяемых при ремонте автомобильных дорог, в том числе проведение инженерно-геодезических измерений</t>
  </si>
  <si>
    <t>Итого по подпрограмме 2</t>
  </si>
  <si>
    <t>Подпрограмма 3. «Безопасность дорожного движения»</t>
  </si>
  <si>
    <t>Итого по подпрограмме 3</t>
  </si>
  <si>
    <t>бюджет города Когалыма (МБ)</t>
  </si>
  <si>
    <t>И.А.Цыганкова, тел. 93-790</t>
  </si>
  <si>
    <t>Процессная часть</t>
  </si>
  <si>
    <t>1.1. Организация пассажирских перевозок автомобильным транспортом общего пользования по городским маршрутам (I)</t>
  </si>
  <si>
    <t>3.1.1. Обеспечение бесперебойного функционирования системы фотовидеофиксации</t>
  </si>
  <si>
    <t>Процессная часть в целом по муниципальной программе</t>
  </si>
  <si>
    <t>2.3.1. Содержание и ремонт автомобильных дорог местного значения в границах города Когалыма, в том числе нанесение и восстановление дорожной разметки на проезжей части улиц города</t>
  </si>
  <si>
    <t>2.3.1.1. Выполнение муниципальной работы «Выполнение работ в области использования автомобильных дорог»</t>
  </si>
  <si>
    <t>2.3.1.2. Приобретение специализированной техники для выполнения муниципальной работы «Выполнение работ в области использования автомобильных дорог» (в том числе на условиях лизинга)</t>
  </si>
  <si>
    <t>2.3.2. Техническое обслуживание электрооборудования светофорных объектов (в том числе обеспечение электроэнергией)</t>
  </si>
  <si>
    <t xml:space="preserve">2.3.3. Приобретение, монтаж, ремонт и техническое обслуживание информационных табло </t>
  </si>
  <si>
    <t>Подпрограмма 4. «Повышение доступности и безопасности транспортных услуг, оказываемых с использованием воздушного транспорта»</t>
  </si>
  <si>
    <t>4.1.1. Субсидии на финансовое обеспечение затрат организациям воздушного транспорта</t>
  </si>
  <si>
    <t>Итого по подпрограмме 4</t>
  </si>
  <si>
    <t>4.1. Развитие современной транспортной системы, обеспечивающей повышение доступности и безопасности услуг на объектах транспортной инфраструктуры</t>
  </si>
  <si>
    <t>План на
 2023 год, тыс.руб.</t>
  </si>
  <si>
    <t>2.2.1. Строительство сетей наружного освещения участка автомобильной дороги по улице Центральная в городе Когалыме</t>
  </si>
  <si>
    <t>2.2.2. Строительство сетей наружного освещения участка автомобильных дорог по улице Авиаторов в городе Когалыме (в том числе ПИР)</t>
  </si>
  <si>
    <t>2.2.3. Строительство сетей наружного освещения участков автомобильных дорог по улице Лангепасская в городе Когалыме (в том числе ПИР)</t>
  </si>
  <si>
    <t>2.1.3. Реконструкция участков автомобильных дорог улица Дорожников и улица Романтиков (в том числе ПИР)</t>
  </si>
  <si>
    <r>
      <t xml:space="preserve">МКУ "ЕДДС г.Когалыма":
</t>
    </r>
    <r>
      <rPr>
        <sz val="14"/>
        <color theme="1"/>
        <rFont val="Times New Roman"/>
        <family val="1"/>
        <charset val="204"/>
      </rPr>
      <t>Отклонение факта от плана сложилось в результате оплаты электрической энергии по факту потребления комплексами фотовидеофиксации города Когалыма</t>
    </r>
  </si>
  <si>
    <t>2.1.4. Реконструкция развязки Восточная (проспект Нефтяников, улица Ноябрьская)</t>
  </si>
  <si>
    <t>2.1.5. Капитальный ремонт объекта "Путепровод на км 0+468 автодороги Повховское шоссе в городе Когалыме</t>
  </si>
  <si>
    <t>2.1. Строительство, реконструкция, капитальный ремонт и ремонт автомобильных дорог общего  пользования местного значения (II, 1, 2)</t>
  </si>
  <si>
    <t>2.2. Строительство, реконструкция, капитальный ремонт, ремонт сетей наружного освещения автомобильных дорог общего пользования местного значения (3)</t>
  </si>
  <si>
    <t>2.3. Обеспечение функционирования сети автомобильных дорог общего пользования местного значения (4, 5, 6, 7)</t>
  </si>
  <si>
    <t>3.1. Внедрение автоматизированных и роботизированных технологий организации дорожного движения и контроля за соблюдением правил дорожного движения (8)</t>
  </si>
  <si>
    <t>Проектная часть</t>
  </si>
  <si>
    <t>ПК.1.1 "Выполнение мероприятий по актуализации программы комплексного развития транспортной инфраструктуры города Когалыма"</t>
  </si>
  <si>
    <r>
      <rPr>
        <b/>
        <sz val="14"/>
        <color theme="1"/>
        <rFont val="Times New Roman"/>
        <family val="1"/>
        <charset val="204"/>
      </rPr>
      <t>МКУ "УКС и ЖКК г.Когалыма":</t>
    </r>
    <r>
      <rPr>
        <sz val="14"/>
        <color theme="1"/>
        <rFont val="Times New Roman"/>
        <family val="1"/>
        <charset val="204"/>
      </rPr>
      <t xml:space="preserve">
1. Муниципальный контракт №0187300013721000151 от 09.09.2022 на выполнение проектно-изыскательских работ: 
- цена контракта 4 540,54 тыс. руб., 
- срок окончания работ - 89 календарных дней с даты заключения Контракта (06.12.2022),
- ведется выполнение работ.
2. Договор №КГ-106.23 от 28.03.2023 на осуществление технологического присоединения к электрическим сетям объекта на сумму 41,89 тыс. руб., срок окончания оказания услуг 12.05.2023, перечислен аванс 45% от цены договора.</t>
    </r>
  </si>
  <si>
    <r>
      <rPr>
        <b/>
        <sz val="14"/>
        <color theme="1"/>
        <rFont val="Times New Roman"/>
        <family val="1"/>
        <charset val="204"/>
      </rPr>
      <t>МКУ "УКС и ЖКК г.Когалыма":</t>
    </r>
    <r>
      <rPr>
        <sz val="14"/>
        <color theme="1"/>
        <rFont val="Times New Roman"/>
        <family val="1"/>
        <charset val="204"/>
      </rPr>
      <t xml:space="preserve">
Ведется подготовка электронного аукциона</t>
    </r>
  </si>
  <si>
    <r>
      <rPr>
        <b/>
        <sz val="14"/>
        <color theme="1"/>
        <rFont val="Times New Roman"/>
        <family val="1"/>
        <charset val="204"/>
      </rPr>
      <t>МКУ "УКС и ЖКК г.Когалыма":</t>
    </r>
    <r>
      <rPr>
        <sz val="14"/>
        <color theme="1"/>
        <rFont val="Times New Roman"/>
        <family val="1"/>
        <charset val="204"/>
      </rPr>
      <t xml:space="preserve">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города Когалыма заключен МК от 23.12.2022 №0187300013722000223 на сумму 27 125,20 тыс.руб.
С АО "Газпром энергосбыт Тюмень" на организацию освещения светофорных объектов заключен контракт от 30.12.2022 №ЭС1902000061/23 на сумму 802,4 тыс.руб.
На основании решения Думы г.Когалыма от 28.02.2023 №240-ГД выделены дополнительные плановые ассигнования на обеспечение электроэнергией светофорных объектов в сумме 53,9 тыс.руб.
Оплата работ по оперативному, техническому обслуживанию и текущему ремонту электрооборудования светофорных объектов, а также потребленной электроэнергии светофорных объектов г.Когалыма производится по факту на основании счетов-фактур.</t>
    </r>
  </si>
  <si>
    <t>2.3.4. Обустройство и модернизация светофорных объектов</t>
  </si>
  <si>
    <t>Проектная часть в целом по муниципальной программе</t>
  </si>
  <si>
    <r>
      <t xml:space="preserve">МКУ "УКС и ЖКК г.Когалыма":
</t>
    </r>
    <r>
      <rPr>
        <sz val="13"/>
        <color theme="1"/>
        <rFont val="Times New Roman"/>
        <family val="1"/>
        <charset val="204"/>
      </rPr>
      <t>С ООО "Дормостпроект" заключен МК от 14.03.2023 №0187300013723000017 на выполнение работ по актуализации комплексного развития транспортной инфраструктуры и проектов организации дорожного движения на сумму 1 231,966 тыс.руб. Дата окончания исполнения контракта 26.11.2023. В соответствии с решением Думы г.Когалыма от 20.06.2023 №273-ГД плановые ассигнования в сумме 2 668,0 тыс.руб. перераспределены на другие мероприятия.</t>
    </r>
  </si>
  <si>
    <r>
      <rPr>
        <b/>
        <sz val="14"/>
        <color theme="1"/>
        <rFont val="Times New Roman"/>
        <family val="1"/>
        <charset val="204"/>
      </rPr>
      <t>МКУ "УКС и ЖКК г.Когалыма":</t>
    </r>
    <r>
      <rPr>
        <sz val="14"/>
        <color theme="1"/>
        <rFont val="Times New Roman"/>
        <family val="1"/>
        <charset val="204"/>
      </rPr>
      <t xml:space="preserve">
Заключен МК от 06.06.2023 №0187300013723000113 с ООО "Ягуар" на сумму 113 515,64 тыс.руб. Дата окончания исполнения контракта 27.12.2023.</t>
    </r>
  </si>
  <si>
    <r>
      <rPr>
        <b/>
        <sz val="14"/>
        <color theme="1"/>
        <rFont val="Times New Roman"/>
        <family val="1"/>
        <charset val="204"/>
      </rPr>
      <t>МКУ "УКС и ЖКК г.Когалыма":</t>
    </r>
    <r>
      <rPr>
        <sz val="14"/>
        <color theme="1"/>
        <rFont val="Times New Roman"/>
        <family val="1"/>
        <charset val="204"/>
      </rPr>
      <t xml:space="preserve">
1. Планируется заключение мунципального контракта на оказание услуг по подготовке схемы расположения земельного участка в целях получения разрешения на размещение объекта без предоставления земельного участка и установления сервитута по объекту «Сети наружного освещения участка автомобильной дороги по улице Центральная в городе Когалыме» на сумму 7,00 тыс. руб.                                                                                    2. Завершены торги  на выполнение работ по строительству сетей наружного освещения участка автомобильной дороги по улице Центральная в городе Когалыме, итоги подведены 25.04.2023. Ведется процедура заключения муниципального контракта.
Заключен МК 0187300013723000062 от 05.05.2023 с ООО "Денко" на выполнение работ по строительству сетей наружного освещения участка автомобильной дороги по улице Центральная в городе Когалыме на сумму  1745,167 тыс.руб. Дата завершения исполнения МК 05.09.2023.
В соответствии с решением Думы г.Когалыма от 20.06.2023 №273-ГД перераспределена экономии плановых ассигнований с п.п.2.2.2. на изготовление технических планов на участки автомобильных дорог в сумме 18,6 тыс.руб.</t>
    </r>
  </si>
  <si>
    <r>
      <rPr>
        <b/>
        <sz val="14"/>
        <color theme="1"/>
        <rFont val="Times New Roman"/>
        <family val="1"/>
        <charset val="204"/>
      </rPr>
      <t>МКУ "УКС и ЖКК г.Когалыма":</t>
    </r>
    <r>
      <rPr>
        <sz val="14"/>
        <color theme="1"/>
        <rFont val="Times New Roman"/>
        <family val="1"/>
        <charset val="204"/>
      </rPr>
      <t xml:space="preserve">
1. Муниципальный контракт №2/2023 от 26.01.2023 на корректировку проекта. Цена контракта 394,33 тыс. руб., работы выполнены и оплачены в полном объеме.
2. Завершены торги на выполнение работ по строительству сетей наружного освещения участка автомобильной дороги по улице Авиаторов в городе Когалыме (3 этап) , итоги подведены 28.04.2023. Ведется процедура заключения муниципального контракта
3. МК №8/2023 от 02.05.2023 на оказание услуг по подготовке схемы расположения земельного участка в целях получения разрешения на размещение объекта без предоставления земельного участка и установления сервитута по объекту «Сети наружного освещения участка автомобильной дороги по улице Авиаторов в городе Когалыме»заключен с Ханиевой Н.А.  на сумму 12,00 тыс. руб.
4. МК 0187300013723000069 от 17.05.2023 на выполнение работ по строительству сетей наружного освещения участка автомобильной дороги по улице Авиаторов в городе Когалыме (3 этап) заключен с ООО "Денко" на сумму 5 295,408 тыс.руб.
В соответствии с решением Думы г.Когалыма от 20.06.2023 №273-ГД перераспределена экономии плановых ассигнований на п.п.2.2.1. для изготовления технических планов на участки автомобильных дорог в сумме 18,6 тыс.руб.</t>
    </r>
  </si>
  <si>
    <r>
      <rPr>
        <b/>
        <sz val="14"/>
        <color theme="1"/>
        <rFont val="Times New Roman"/>
        <family val="1"/>
        <charset val="204"/>
      </rPr>
      <t>МКУ "УКС и ЖКК г.Когалыма":</t>
    </r>
    <r>
      <rPr>
        <sz val="14"/>
        <color theme="1"/>
        <rFont val="Times New Roman"/>
        <family val="1"/>
        <charset val="204"/>
      </rPr>
      <t xml:space="preserve">
1. Муниципальный контракт №1/2023 от 26.01.2023 на корректировку проекта, цена контракта 299,12 тыс. руб., срок окончания выполнения работ 20.03.2023, работы выполнены и оплачены в полном объеме.
2. С ООО "Денко" заключен МК от 07.06.2023 №0187300013723000068 на выполнение работ по строительству сетей наружного освещения участков автомобильных дорог по улице Лангепасская в городе Когалыме на сумму 6 801,43 тыс.руб. Дата окончания исполнения контракта 04.09.2023.                                                  
3. С ИП Ханиевой Н.А. заключен МК от 02.05.2023 №10/2023  на оказание услуг по подготовке схемы расположения земельного участка в целях получения разрешения на размещение объекта без предоставления земельного участка и установления сервитута по объекту «Сети наружного освещения участка автомобильной дороги по улице Лангепасская в городе Когалыме» на сумму 12,00 тыс. руб. Работы выполнены и оплачены в полном объеме.</t>
    </r>
  </si>
  <si>
    <t>2.3.1.3. Оформление технической документации на содержание автомобильных дорог местного значения города Когалыма</t>
  </si>
  <si>
    <t>МКУ "УКС и ЖКК г.Коаглыма", МБУ "КСАТ", КУМИ</t>
  </si>
  <si>
    <r>
      <rPr>
        <b/>
        <sz val="14"/>
        <color theme="1"/>
        <rFont val="Times New Roman"/>
        <family val="1"/>
        <charset val="204"/>
      </rPr>
      <t>МКУ "УКС и ЖКК г.Когалыма":</t>
    </r>
    <r>
      <rPr>
        <sz val="14"/>
        <color theme="1"/>
        <rFont val="Times New Roman"/>
        <family val="1"/>
        <charset val="204"/>
      </rPr>
      <t xml:space="preserve">
С ПАО "РОСТЕЛЕКОМ" заключен контракт на обслуживание (абонентскую плату) сим-карт информационных табло, установленных на остановочных павильонах от 22.12.2022 №1273/1-GSM на сумму 201,6т.р.
С ООО "Умный транспорт" заключен контракт от 10.01.2023 №14 на оказание услуг по запуску ПО "Умный транспорт. Модуль управления табло" для сопровождения электронных указателей расписания движения общественного транспорта на сумму 30,0 тыс.руб.
В связи с реорганизацией учреждения контракт от 22.12.2022 №1273/1-GSM расторгнут по соглашению сторон.
На обслуживание (абонентскую плату) сим-карт информационных табло, установленных на остановочных павильонах, заключен контракт от 29.04.2023 №1273/1-GSM на сумму 151,2т.р.
В соответствии с решением Думы г.Когалыма от 20.06.2023 №273-ГД выделены плановые ассигнования на ремонт и ТО информационных табло в сумме 662,0 тыс.руб.</t>
    </r>
  </si>
  <si>
    <r>
      <t xml:space="preserve">МКУ "УКС и ЖКК г.Когалыма":
</t>
    </r>
    <r>
      <rPr>
        <sz val="13"/>
        <color theme="1"/>
        <rFont val="Times New Roman"/>
        <family val="1"/>
        <charset val="204"/>
      </rPr>
      <t>На основании решения Думы г.Когалыма от 28.02.2023 №240-ГД выделены дополнительные плановые ассигнования на: 
- модернизацию светофорных объектов на  перекрестке улиц Мира и Повха в сумме 1890,6 тыс.руб.;
- выполнение работ по установке светофорного объекта в районе ледового дворца "Айсберг", расположенного по ул.Степана Повха в сумме 945,3 тыс.руб.
Заключены МК на выполнение работ по обустройству светофорных объектов АО "ЮТЭК-Когалым":
- №0187300013723000056 от 28.04.2023 на сумму 892,583 тыс.руб.;
- №0187300013723000057 от 28.04.2023 на сумму 1 890.543 тыс.руб.
Дата окончания исполнения МК 05.09.2023.
В соответствии с решением Думы г.Когалыма от 20.06.2023 №273-ГД выделение ПА на модернизацию светофорного объекта в районе проспекта Шмидта, 24 в сумме 553,2 тыс.руб.</t>
    </r>
  </si>
  <si>
    <t>2.3.5. Проведение мониторинга дорожного движения на автомобильных дорогах местного значения</t>
  </si>
  <si>
    <r>
      <t xml:space="preserve">МКУ "УКС и ЖКК г.Когалыма":
</t>
    </r>
    <r>
      <rPr>
        <sz val="13"/>
        <color theme="1"/>
        <rFont val="Times New Roman"/>
        <family val="1"/>
        <charset val="204"/>
      </rPr>
      <t>В соответствии с решением Думы г.Когалыма от 20.06.2023 №273-ГД выделены плановые ассигнования на выполнение работ по мониторингу дорожного движения с последующей загрузкой иинформации в АСУ ТК в сумме 500,00 тыс.руб.</t>
    </r>
  </si>
  <si>
    <t>2.3.6. Обустройство пешеходных переходов на автомобильных дорогах города Когалыма</t>
  </si>
  <si>
    <r>
      <t xml:space="preserve">МКУ "УКС и ЖКК г.Когалыма":
</t>
    </r>
    <r>
      <rPr>
        <sz val="13"/>
        <color theme="1"/>
        <rFont val="Times New Roman"/>
        <family val="1"/>
        <charset val="204"/>
      </rPr>
      <t>В соответствии с решением Думы г.Когалыма от 20.06.2023 №273-ГД выделение плановые ассигнования на выполнение работ по обустройству пешеходного перехода по ул.Северная в сумме 1 145,9 тыс.руб.</t>
    </r>
  </si>
  <si>
    <t>И.о. директора МКУ "УКСиЖКК города Когалыма"</t>
  </si>
  <si>
    <t>Г.А.Чемерис</t>
  </si>
  <si>
    <t>Отчет о ходе реализации муниципальной программы «Развитие транспортной системы города Когалыма» по состоянию на 01.08.2023</t>
  </si>
  <si>
    <t>План на 01.08.2023</t>
  </si>
  <si>
    <t>Профинансировано на 01.08.2023</t>
  </si>
  <si>
    <t>Кассовый расход на 01.08.2023</t>
  </si>
  <si>
    <r>
      <rPr>
        <b/>
        <sz val="14"/>
        <color theme="1"/>
        <rFont val="Times New Roman"/>
        <family val="1"/>
        <charset val="204"/>
      </rPr>
      <t>МКУ "УКС и ЖКК г.Когалыма":</t>
    </r>
    <r>
      <rPr>
        <sz val="14"/>
        <color theme="1"/>
        <rFont val="Times New Roman"/>
        <family val="1"/>
        <charset val="204"/>
      </rPr>
      <t xml:space="preserve">
На выполнение работ, связанных с осуществлением регулярных перевозок пассажиров и багажа автомобильным транспортом на автобусных маршрутах города Когалыма с ИП Шахбазовым Фикрет Таха оглы заключены МК от 28.11.2022:
- №0187300013722000190 на сумму 12 185,822 тыс.руб. (сумма финансирования в 2023 году 11 190,19 тыс.руб.);
- №0187300013722000192 на сумму 12 337,393 тыс.руб. (сумма финансирования в 2023 году 11 287,551 тыс.руб.).
Согласно решению Думы г.Когалыма от 28.02.2023 №240-ГД выделены дополнительные плановые ассигнования на изготовление остановочных баннеров с тематикой 23 февраля, 8 марта и 9 мая в сумме 544,7 тыс.руб.
С ООО "Когалымская городская типография" заключен контракт от 15.03.2023 №24 на поставку полиграфической продукции (баннеров остановочных) на сумму 544,69 тыс.руб. 
Согласно решению Думы г.Когалыма от 20.06.2023 №273-ГД на организацию регулярных перевозок пассажиров и багажа автомобильным транспортом на автобусных маршрутах города Когалыма в 2023 году выделены дополнительные плановые ассигнования в сумме 7654,8 тыс.руб.
Муниципальные контракты №0187300013722000190 и №0187300013722000192 расторгнуты по соглашению сторон с 01.07.2023.
На выполнение работ, связанных с осуществлением регулярных перевозок пассажиров и багажа автомобильным транспортом на автобусных маршрутах города Когалыма с ИП Шахбазовым Фикрет Таха оглы заключены МК от 30.06.2023:
- №19/2023 на сумму 403,35 тыс.руб. по маршруту №9 транспортом малой категории (менее 22 мест);
- №20/2023 на сумму 296,53 тыс.руб. по маршруту №4 транспортом средней категории (менее 54 мест);
- №21/2023 на сумму 599,97 тыс.руб. по маршруту №4 транспортом малой категории (менее 22 мест);
- №22/2023 на сумму 169,99 тыс.руб. по маршруту №1А транспортом малой категории (более 22 мест);
- №23/2023 на сумму 559,99 тыс.руб. по маршруту №1А транспортом средней категории (менее 54 мест);
- №24/2023 на сумму 355,48 тыс.руб. по маршруту №2 транспортом малой категории (менее 22 мест);
-  №25/2023 на сумму 331,14 тыс.руб. по маршруту №3 транспортом малой категории (менее 22 мест);
 - №26/2023 на сумму 599,97 тыс.руб. по маршруту №1А транспортом средней категории (более 54 мест); 
 - №27/2023 на сумму 341,5 тыс.руб. по маршрутам №5 и №7.
Заключен МК от 28.07.2023 с ИП Шахбазов Ф.Т.о. на сумму 17 500,38 тыс.руб.</t>
    </r>
  </si>
  <si>
    <r>
      <rPr>
        <b/>
        <sz val="14"/>
        <color theme="1"/>
        <rFont val="Times New Roman"/>
        <family val="1"/>
        <charset val="204"/>
      </rPr>
      <t>МКУ "УКС и ЖКК г.Когалыма":</t>
    </r>
    <r>
      <rPr>
        <sz val="14"/>
        <color theme="1"/>
        <rFont val="Times New Roman"/>
        <family val="1"/>
        <charset val="204"/>
      </rPr>
      <t xml:space="preserve">
Заключен МК от 21.07.2023 №0187300013723000251 с ООО Строительная Компания «ЮВ и С» на выполнение работ по ремонту автомобильных дорог города Когалыма на сумму 8 771,0 тыс.руб. 
Ремонт дорог будет осуществляться:в районе моста через реку Ингу-Ягун на км 2+289 автодороги улица Дружбы Народов и на выезде с перекрестка с круговым движением улиц Дружбы народов-Проспект Шмидта в сторону СКК «Галактика»
Срок окончания работ 04.09.2023. </t>
    </r>
  </si>
  <si>
    <t>МКУ "УКС и ЖКК г.Когалыма"</t>
  </si>
  <si>
    <r>
      <rPr>
        <b/>
        <sz val="14"/>
        <rFont val="Times New Roman"/>
        <family val="1"/>
        <charset val="204"/>
      </rPr>
      <t>МБУ "КСАТ":</t>
    </r>
    <r>
      <rPr>
        <sz val="14"/>
        <rFont val="Times New Roman"/>
        <family val="1"/>
        <charset val="204"/>
      </rPr>
      <t xml:space="preserve">
Отклонение от плана составляет  20 124,62 тыс. руб. в том числе:
1. 7 005,41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3 642,54 тыс. руб.  -неисполнение субсидии по статье начисления на оплату труда возникло в связи с оплатой страховых взносов в августе 2023 г.
3. 34,62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530,71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431,41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произведена по факту оказанных услуг
6. 358,18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произведена согласно заключенного договора. 3.  Оказание услуг по охране базы, так как оплата произведена по факту оказанных услуг
7. 100,80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3 258,40 тыс.руб.- неисполнение субсидии по статье увеличение стоимости горюче-смазочных материалов оплата произведена по факту оказанных услуг согласно выставленных счетов
9. 3 600,93 тыс. руб. – неисполнение субсидии по статье увеличение стоимости прочих оборотных запасов (материалов), в связи : 1. Приобретение соли, оплата произведена по факту поставки товара. 2. Оплата счетов за приобретение запасных частей  произведена по факту поставки товара. 3 Оплата за приобретение шин, будет по факту поставки товара
10. 432,96 тыс. руб. - неисполнение по статье расходов прочие расходы  оплата налога на имущество произведена  согласно с поданной декларации , а также уплата налогов, гос.пошлин и сборов, разного рода платежей произведена согласно фактической потребности в спец.разрешениях
11. 77,70 тыс. руб. неисполнение по статье расходов  пособий по уходу за ребенком инвалидом, оплата  произведена по факту предоставленных документов
12. 129,51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а так же в связи с оплатой по факту поставки молока, согласно поданных заявок..
13. 462,0 тыс. руб. неисполнение субсидии по статье  расходов на приобретение мягкого инвентаря, оплата будет произведена по факту поставки товара
14. 49,0 тыс. руб. неисполнение субсидии по статье  прочие выплаты возникло в связи с оплатой по факту предоставления авансовых отчетов по компенсации стоимости путевок на санаторно-курортное лечение согласно графика отпусков работников.
15. 10,45 тыс. руб. неисполнение субсидии по статье  прочие выплаты пособия, компенсации, меры социальной поддержки по ПНО приказ № 2408-ПВ/В от 19.04.2023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</si>
</sst>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 _₽_-;\-* #,##0.00\ _₽_-;_-* &quot;-&quot;??\ _₽_-;_-@_-"/>
    <numFmt numFmtId="165" formatCode="#,##0.0_ ;[Red]\-#,##0.0\ "/>
    <numFmt numFmtId="166" formatCode="_(* #,##0.00_);_(* \(#,##0.00\);_(* &quot;-&quot;??_);_(@_)"/>
    <numFmt numFmtId="167" formatCode="_-* #,##0.00_р_._-;\-* #,##0.00_р_._-;_-* &quot;-&quot;??_р_._-;_-@_-"/>
    <numFmt numFmtId="168" formatCode="#,##0.00_р_."/>
    <numFmt numFmtId="169" formatCode="#,##0.00_р_.;[Red]#,##0.00_р_."/>
    <numFmt numFmtId="170" formatCode="#,##0.0"/>
    <numFmt numFmtId="171" formatCode="#,##0.00\ _₽"/>
  </numFmts>
  <fonts count="3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4"/>
      <name val="Times New Roman"/>
      <family val="1"/>
      <charset val="204"/>
    </font>
    <font>
      <sz val="10"/>
      <name val="Arial"/>
      <family val="2"/>
      <charset val="204"/>
    </font>
    <font>
      <sz val="11"/>
      <color theme="1"/>
      <name val="Calibri"/>
      <family val="2"/>
      <scheme val="minor"/>
    </font>
    <font>
      <sz val="8"/>
      <name val="Arial Cyr"/>
      <charset val="204"/>
    </font>
    <font>
      <sz val="13"/>
      <color theme="1"/>
      <name val="Times New Roman"/>
      <family val="1"/>
      <charset val="204"/>
    </font>
    <font>
      <b/>
      <sz val="13"/>
      <color indexed="8"/>
      <name val="Times New Roman"/>
      <family val="1"/>
      <charset val="204"/>
    </font>
    <font>
      <i/>
      <sz val="11"/>
      <color theme="1"/>
      <name val="Times New Roman"/>
      <family val="1"/>
      <charset val="204"/>
    </font>
    <font>
      <b/>
      <sz val="13"/>
      <color theme="1"/>
      <name val="Times New Roman"/>
      <family val="1"/>
      <charset val="204"/>
    </font>
    <font>
      <i/>
      <sz val="13"/>
      <color theme="1"/>
      <name val="Times New Roman"/>
      <family val="1"/>
      <charset val="204"/>
    </font>
    <font>
      <sz val="10"/>
      <name val="Arial Cyr"/>
      <charset val="204"/>
    </font>
    <font>
      <sz val="11"/>
      <color indexed="8"/>
      <name val="Calibri"/>
      <family val="2"/>
      <charset val="204"/>
    </font>
    <font>
      <b/>
      <sz val="13"/>
      <name val="Times New Roman"/>
      <family val="1"/>
      <charset val="204"/>
    </font>
    <font>
      <sz val="16"/>
      <color theme="1"/>
      <name val="Times New Roman"/>
      <family val="1"/>
      <charset val="204"/>
    </font>
    <font>
      <b/>
      <sz val="16"/>
      <color theme="1"/>
      <name val="Times New Roman"/>
      <family val="1"/>
      <charset val="204"/>
    </font>
    <font>
      <sz val="14"/>
      <color theme="1"/>
      <name val="Times New Roman"/>
      <family val="1"/>
      <charset val="204"/>
    </font>
    <font>
      <sz val="13"/>
      <color rgb="FF000000"/>
      <name val="Times New Roman"/>
      <family val="1"/>
      <charset val="204"/>
    </font>
    <font>
      <sz val="13"/>
      <name val="Times New Roman"/>
      <family val="1"/>
      <charset val="204"/>
    </font>
    <font>
      <sz val="16"/>
      <name val="Times New Roman"/>
      <family val="1"/>
      <charset val="204"/>
    </font>
    <font>
      <b/>
      <sz val="16"/>
      <name val="Times New Roman"/>
      <family val="1"/>
      <charset val="204"/>
    </font>
    <font>
      <i/>
      <sz val="11"/>
      <name val="Times New Roman"/>
      <family val="1"/>
      <charset val="204"/>
    </font>
    <font>
      <sz val="14"/>
      <name val="Times New Roman"/>
      <family val="1"/>
      <charset val="204"/>
    </font>
    <font>
      <b/>
      <sz val="14"/>
      <color theme="1"/>
      <name val="Times New Roman"/>
      <family val="1"/>
      <charset val="204"/>
    </font>
    <font>
      <b/>
      <sz val="18"/>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ABF3C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0">
    <xf numFmtId="0" fontId="0" fillId="0" borderId="0"/>
    <xf numFmtId="0" fontId="6" fillId="0" borderId="0"/>
    <xf numFmtId="166" fontId="6" fillId="0" borderId="0" applyFont="0" applyFill="0" applyBorder="0" applyAlignment="0" applyProtection="0"/>
    <xf numFmtId="0" fontId="5" fillId="0" borderId="0"/>
    <xf numFmtId="0" fontId="8" fillId="0" borderId="0"/>
    <xf numFmtId="0" fontId="6" fillId="0" borderId="0"/>
    <xf numFmtId="43" fontId="9" fillId="0" borderId="0" applyFont="0" applyFill="0" applyBorder="0" applyAlignment="0" applyProtection="0"/>
    <xf numFmtId="0" fontId="6" fillId="0" borderId="0"/>
    <xf numFmtId="0" fontId="6" fillId="0" borderId="0"/>
    <xf numFmtId="0" fontId="6" fillId="0" borderId="0"/>
    <xf numFmtId="0" fontId="10" fillId="0" borderId="0"/>
    <xf numFmtId="0" fontId="6" fillId="0" borderId="0"/>
    <xf numFmtId="0" fontId="10" fillId="0" borderId="0"/>
    <xf numFmtId="0" fontId="6" fillId="0" borderId="0"/>
    <xf numFmtId="0" fontId="6" fillId="0" borderId="0"/>
    <xf numFmtId="0" fontId="10" fillId="0" borderId="0"/>
    <xf numFmtId="0" fontId="4" fillId="0" borderId="0"/>
    <xf numFmtId="0" fontId="3" fillId="0" borderId="0"/>
    <xf numFmtId="0" fontId="6" fillId="0" borderId="0"/>
    <xf numFmtId="0" fontId="6" fillId="0" borderId="0"/>
    <xf numFmtId="0" fontId="16" fillId="0" borderId="0"/>
    <xf numFmtId="0" fontId="9" fillId="0" borderId="0"/>
    <xf numFmtId="9" fontId="9" fillId="0" borderId="0" applyFont="0" applyFill="0" applyBorder="0" applyAlignment="0" applyProtection="0"/>
    <xf numFmtId="167"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4" fontId="9" fillId="0" borderId="0" applyFont="0" applyFill="0" applyBorder="0" applyAlignment="0" applyProtection="0"/>
    <xf numFmtId="169" fontId="6" fillId="0" borderId="0" applyFont="0" applyFill="0" applyBorder="0" applyAlignment="0" applyProtection="0"/>
    <xf numFmtId="0" fontId="2" fillId="0" borderId="0"/>
    <xf numFmtId="0" fontId="1" fillId="0" borderId="0"/>
  </cellStyleXfs>
  <cellXfs count="155">
    <xf numFmtId="0" fontId="0" fillId="0" borderId="0" xfId="0"/>
    <xf numFmtId="0" fontId="21" fillId="4" borderId="3" xfId="0" applyFont="1" applyFill="1" applyBorder="1" applyAlignment="1">
      <alignment horizontal="left" vertical="center" wrapText="1"/>
    </xf>
    <xf numFmtId="0" fontId="0" fillId="4" borderId="0" xfId="0" applyFill="1"/>
    <xf numFmtId="4" fontId="22" fillId="0" borderId="1" xfId="0" applyNumberFormat="1" applyFont="1" applyBorder="1" applyAlignment="1">
      <alignment horizontal="center" vertical="center"/>
    </xf>
    <xf numFmtId="0" fontId="24" fillId="4" borderId="9" xfId="1" applyFont="1" applyFill="1" applyBorder="1" applyAlignment="1" applyProtection="1">
      <alignment horizontal="left" vertical="center"/>
    </xf>
    <xf numFmtId="170" fontId="27" fillId="4" borderId="8" xfId="2" applyNumberFormat="1" applyFont="1" applyFill="1" applyBorder="1" applyAlignment="1" applyProtection="1">
      <alignment horizontal="center" vertical="center" wrapText="1"/>
    </xf>
    <xf numFmtId="170" fontId="27" fillId="4" borderId="8" xfId="1" applyNumberFormat="1" applyFont="1" applyFill="1" applyBorder="1" applyAlignment="1" applyProtection="1">
      <alignment horizontal="center" vertical="center" wrapText="1"/>
    </xf>
    <xf numFmtId="171" fontId="27" fillId="4" borderId="8" xfId="2" applyNumberFormat="1" applyFont="1" applyFill="1" applyBorder="1" applyAlignment="1" applyProtection="1">
      <alignment horizontal="center" vertical="center" wrapText="1"/>
    </xf>
    <xf numFmtId="165" fontId="27" fillId="4" borderId="8" xfId="1" applyNumberFormat="1" applyFont="1" applyFill="1" applyBorder="1" applyAlignment="1" applyProtection="1">
      <alignment horizontal="center" vertical="center" wrapText="1"/>
    </xf>
    <xf numFmtId="165" fontId="27" fillId="4" borderId="10" xfId="1" applyNumberFormat="1" applyFont="1" applyFill="1" applyBorder="1" applyAlignment="1" applyProtection="1">
      <alignment horizontal="center" vertical="center" wrapText="1"/>
    </xf>
    <xf numFmtId="165" fontId="21" fillId="4" borderId="1" xfId="1" applyNumberFormat="1" applyFont="1" applyFill="1" applyBorder="1" applyAlignment="1" applyProtection="1">
      <alignment horizontal="left" vertical="top" wrapText="1"/>
    </xf>
    <xf numFmtId="0" fontId="0" fillId="0" borderId="0" xfId="0" applyFont="1" applyFill="1"/>
    <xf numFmtId="0" fontId="0" fillId="4" borderId="0" xfId="0" applyFont="1" applyFill="1"/>
    <xf numFmtId="0" fontId="11" fillId="0" borderId="0" xfId="29" applyFont="1"/>
    <xf numFmtId="0" fontId="11" fillId="0" borderId="0" xfId="29" applyFont="1" applyAlignment="1">
      <alignment horizontal="center"/>
    </xf>
    <xf numFmtId="0" fontId="14" fillId="0" borderId="1" xfId="29" applyFont="1" applyBorder="1" applyAlignment="1">
      <alignment horizontal="center" vertical="center" wrapText="1"/>
    </xf>
    <xf numFmtId="0" fontId="11" fillId="0" borderId="1" xfId="29" applyFont="1" applyFill="1" applyBorder="1" applyAlignment="1">
      <alignment horizontal="center" vertical="center" wrapText="1"/>
    </xf>
    <xf numFmtId="0" fontId="11" fillId="2" borderId="1" xfId="29" applyFont="1" applyFill="1" applyBorder="1" applyAlignment="1">
      <alignment horizontal="center" vertical="center" wrapText="1"/>
    </xf>
    <xf numFmtId="0" fontId="11" fillId="0" borderId="1" xfId="29" applyFont="1" applyBorder="1"/>
    <xf numFmtId="0" fontId="23" fillId="7" borderId="1" xfId="29" applyFont="1" applyFill="1" applyBorder="1"/>
    <xf numFmtId="0" fontId="23" fillId="7" borderId="0" xfId="29" applyFont="1" applyFill="1"/>
    <xf numFmtId="0" fontId="18" fillId="5" borderId="1" xfId="29" applyFont="1" applyFill="1" applyBorder="1" applyAlignment="1">
      <alignment horizontal="left" vertical="center" wrapText="1"/>
    </xf>
    <xf numFmtId="4" fontId="14" fillId="5" borderId="1" xfId="29" applyNumberFormat="1" applyFont="1" applyFill="1" applyBorder="1" applyAlignment="1">
      <alignment horizontal="center" vertical="center" wrapText="1"/>
    </xf>
    <xf numFmtId="0" fontId="14" fillId="3" borderId="0" xfId="29" applyFont="1" applyFill="1"/>
    <xf numFmtId="0" fontId="14" fillId="0" borderId="1" xfId="29" applyFont="1" applyFill="1" applyBorder="1" applyAlignment="1">
      <alignment horizontal="left" vertical="top" wrapText="1"/>
    </xf>
    <xf numFmtId="4" fontId="14" fillId="0" borderId="1" xfId="29" applyNumberFormat="1" applyFont="1" applyFill="1" applyBorder="1" applyAlignment="1">
      <alignment horizontal="center" vertical="top" wrapText="1"/>
    </xf>
    <xf numFmtId="0" fontId="11" fillId="3" borderId="0" xfId="29" applyFont="1" applyFill="1"/>
    <xf numFmtId="0" fontId="11" fillId="0" borderId="1" xfId="29" applyFont="1" applyFill="1" applyBorder="1" applyAlignment="1">
      <alignment horizontal="left" vertical="top" wrapText="1"/>
    </xf>
    <xf numFmtId="168" fontId="11" fillId="0" borderId="1" xfId="29" applyNumberFormat="1" applyFont="1" applyFill="1" applyBorder="1" applyAlignment="1">
      <alignment horizontal="center" vertical="center" wrapText="1"/>
    </xf>
    <xf numFmtId="4" fontId="11" fillId="0" borderId="1" xfId="29" applyNumberFormat="1" applyFont="1" applyFill="1" applyBorder="1" applyAlignment="1">
      <alignment horizontal="center" vertical="center" wrapText="1"/>
    </xf>
    <xf numFmtId="0" fontId="11" fillId="3" borderId="1" xfId="29" applyFont="1" applyFill="1" applyBorder="1"/>
    <xf numFmtId="0" fontId="11" fillId="2" borderId="1" xfId="29" applyFont="1" applyFill="1" applyBorder="1"/>
    <xf numFmtId="0" fontId="11" fillId="0" borderId="1" xfId="29" applyFont="1" applyFill="1" applyBorder="1"/>
    <xf numFmtId="0" fontId="11" fillId="0" borderId="1" xfId="29" applyFont="1" applyFill="1" applyBorder="1" applyAlignment="1">
      <alignment horizontal="left" vertical="center" wrapText="1"/>
    </xf>
    <xf numFmtId="0" fontId="11" fillId="2" borderId="1" xfId="29" applyFont="1" applyFill="1" applyBorder="1" applyAlignment="1">
      <alignment horizontal="center" vertical="center"/>
    </xf>
    <xf numFmtId="0" fontId="13" fillId="0" borderId="1" xfId="29" applyFont="1" applyFill="1" applyBorder="1" applyAlignment="1">
      <alignment horizontal="left" vertical="center" wrapText="1"/>
    </xf>
    <xf numFmtId="168" fontId="13" fillId="0" borderId="1" xfId="29" applyNumberFormat="1" applyFont="1" applyFill="1" applyBorder="1" applyAlignment="1">
      <alignment horizontal="center" vertical="center" wrapText="1"/>
    </xf>
    <xf numFmtId="4" fontId="13" fillId="0" borderId="1" xfId="29" applyNumberFormat="1" applyFont="1" applyFill="1" applyBorder="1" applyAlignment="1">
      <alignment horizontal="center" vertical="center" wrapText="1"/>
    </xf>
    <xf numFmtId="0" fontId="13" fillId="3" borderId="1" xfId="29" applyFont="1" applyFill="1" applyBorder="1"/>
    <xf numFmtId="0" fontId="13" fillId="2" borderId="1" xfId="29" applyFont="1" applyFill="1" applyBorder="1"/>
    <xf numFmtId="0" fontId="13" fillId="0" borderId="1" xfId="29" applyFont="1" applyFill="1" applyBorder="1"/>
    <xf numFmtId="0" fontId="13" fillId="3" borderId="0" xfId="29" applyFont="1" applyFill="1"/>
    <xf numFmtId="0" fontId="18" fillId="7" borderId="1" xfId="29" applyFont="1" applyFill="1" applyBorder="1" applyAlignment="1">
      <alignment horizontal="left" vertical="center" wrapText="1"/>
    </xf>
    <xf numFmtId="168" fontId="14" fillId="0" borderId="1" xfId="29" applyNumberFormat="1" applyFont="1" applyFill="1" applyBorder="1" applyAlignment="1">
      <alignment horizontal="center" vertical="center" wrapText="1"/>
    </xf>
    <xf numFmtId="0" fontId="11" fillId="7" borderId="1" xfId="29" applyFont="1" applyFill="1" applyBorder="1"/>
    <xf numFmtId="0" fontId="20" fillId="4" borderId="6" xfId="29" applyFont="1" applyFill="1" applyBorder="1" applyAlignment="1">
      <alignment horizontal="left" vertical="center" wrapText="1"/>
    </xf>
    <xf numFmtId="0" fontId="14" fillId="5" borderId="1" xfId="29" applyFont="1" applyFill="1" applyBorder="1" applyAlignment="1">
      <alignment horizontal="left" vertical="center" wrapText="1"/>
    </xf>
    <xf numFmtId="0" fontId="23" fillId="6" borderId="1" xfId="29" applyFont="1" applyFill="1" applyBorder="1" applyAlignment="1">
      <alignment horizontal="left" vertical="center" wrapText="1"/>
    </xf>
    <xf numFmtId="4" fontId="11" fillId="6" borderId="1" xfId="29" applyNumberFormat="1" applyFont="1" applyFill="1" applyBorder="1" applyAlignment="1">
      <alignment horizontal="center" vertical="center" wrapText="1"/>
    </xf>
    <xf numFmtId="4" fontId="11" fillId="2" borderId="1" xfId="29" applyNumberFormat="1" applyFont="1" applyFill="1" applyBorder="1" applyAlignment="1">
      <alignment horizontal="center" vertical="center" wrapText="1"/>
    </xf>
    <xf numFmtId="168" fontId="14" fillId="5" borderId="1" xfId="29" applyNumberFormat="1" applyFont="1" applyFill="1" applyBorder="1" applyAlignment="1">
      <alignment horizontal="center" vertical="center" wrapText="1"/>
    </xf>
    <xf numFmtId="0" fontId="15" fillId="0" borderId="1" xfId="29" applyFont="1" applyFill="1" applyBorder="1" applyAlignment="1">
      <alignment horizontal="left" vertical="center" wrapText="1"/>
    </xf>
    <xf numFmtId="168" fontId="11" fillId="6" borderId="1" xfId="29" applyNumberFormat="1" applyFont="1" applyFill="1" applyBorder="1" applyAlignment="1">
      <alignment horizontal="center" vertical="center" wrapText="1"/>
    </xf>
    <xf numFmtId="0" fontId="11" fillId="8" borderId="0" xfId="29" applyFont="1" applyFill="1"/>
    <xf numFmtId="0" fontId="14" fillId="2" borderId="2" xfId="29" applyFont="1" applyFill="1" applyBorder="1" applyAlignment="1">
      <alignment horizontal="left" vertical="top" wrapText="1"/>
    </xf>
    <xf numFmtId="0" fontId="14" fillId="7" borderId="1" xfId="29" applyFont="1" applyFill="1" applyBorder="1" applyAlignment="1">
      <alignment horizontal="left" vertical="center" wrapText="1"/>
    </xf>
    <xf numFmtId="4" fontId="14" fillId="2" borderId="1" xfId="29" applyNumberFormat="1" applyFont="1" applyFill="1" applyBorder="1" applyAlignment="1">
      <alignment horizontal="center" vertical="center" wrapText="1"/>
    </xf>
    <xf numFmtId="4" fontId="11" fillId="0" borderId="1" xfId="29" applyNumberFormat="1" applyFont="1" applyFill="1" applyBorder="1" applyAlignment="1">
      <alignment horizontal="center" vertical="center"/>
    </xf>
    <xf numFmtId="0" fontId="13" fillId="3" borderId="1" xfId="29" applyFont="1" applyFill="1" applyBorder="1" applyAlignment="1">
      <alignment horizontal="center" vertical="center"/>
    </xf>
    <xf numFmtId="0" fontId="13" fillId="0" borderId="1" xfId="29" applyFont="1" applyFill="1" applyBorder="1" applyAlignment="1">
      <alignment horizontal="center" vertical="center"/>
    </xf>
    <xf numFmtId="0" fontId="11" fillId="3" borderId="1" xfId="29" applyFont="1" applyFill="1" applyBorder="1" applyAlignment="1">
      <alignment horizontal="center"/>
    </xf>
    <xf numFmtId="0" fontId="11" fillId="2" borderId="1" xfId="29" applyFont="1" applyFill="1" applyBorder="1" applyAlignment="1">
      <alignment horizontal="center"/>
    </xf>
    <xf numFmtId="0" fontId="11" fillId="0" borderId="1" xfId="29" applyFont="1" applyFill="1" applyBorder="1" applyAlignment="1">
      <alignment horizontal="center"/>
    </xf>
    <xf numFmtId="4" fontId="14" fillId="0" borderId="1" xfId="29" applyNumberFormat="1" applyFont="1" applyFill="1" applyBorder="1" applyAlignment="1">
      <alignment horizontal="center" vertical="center" wrapText="1"/>
    </xf>
    <xf numFmtId="0" fontId="11" fillId="2" borderId="2" xfId="29" applyFont="1" applyFill="1" applyBorder="1" applyAlignment="1"/>
    <xf numFmtId="0" fontId="11" fillId="2" borderId="3" xfId="29" applyFont="1" applyFill="1" applyBorder="1" applyAlignment="1"/>
    <xf numFmtId="4" fontId="23" fillId="6" borderId="1" xfId="29" applyNumberFormat="1" applyFont="1" applyFill="1" applyBorder="1" applyAlignment="1">
      <alignment horizontal="center" vertical="center" wrapText="1"/>
    </xf>
    <xf numFmtId="0" fontId="23" fillId="3" borderId="0" xfId="29" applyFont="1" applyFill="1"/>
    <xf numFmtId="0" fontId="23" fillId="0" borderId="1" xfId="29" applyFont="1" applyFill="1" applyBorder="1" applyAlignment="1">
      <alignment horizontal="left" vertical="center" wrapText="1"/>
    </xf>
    <xf numFmtId="4" fontId="23" fillId="0" borderId="1" xfId="29" applyNumberFormat="1" applyFont="1" applyFill="1" applyBorder="1" applyAlignment="1">
      <alignment horizontal="center" vertical="center" wrapText="1"/>
    </xf>
    <xf numFmtId="0" fontId="23" fillId="3" borderId="1" xfId="29" applyFont="1" applyFill="1" applyBorder="1"/>
    <xf numFmtId="0" fontId="23" fillId="2" borderId="1" xfId="29" applyFont="1" applyFill="1" applyBorder="1"/>
    <xf numFmtId="0" fontId="23" fillId="0" borderId="1" xfId="29" applyFont="1" applyFill="1" applyBorder="1"/>
    <xf numFmtId="168" fontId="23" fillId="0" borderId="1" xfId="29" applyNumberFormat="1" applyFont="1" applyFill="1" applyBorder="1" applyAlignment="1">
      <alignment horizontal="center" vertical="center" wrapText="1"/>
    </xf>
    <xf numFmtId="0" fontId="23" fillId="3" borderId="1" xfId="29" applyFont="1" applyFill="1" applyBorder="1" applyAlignment="1">
      <alignment horizontal="center"/>
    </xf>
    <xf numFmtId="0" fontId="23" fillId="2" borderId="1" xfId="29" applyFont="1" applyFill="1" applyBorder="1" applyAlignment="1">
      <alignment horizontal="center"/>
    </xf>
    <xf numFmtId="0" fontId="23" fillId="0" borderId="1" xfId="29" applyFont="1" applyFill="1" applyBorder="1" applyAlignment="1">
      <alignment horizontal="center"/>
    </xf>
    <xf numFmtId="0" fontId="26" fillId="0" borderId="1" xfId="29" applyFont="1" applyFill="1" applyBorder="1" applyAlignment="1">
      <alignment horizontal="left" vertical="center" wrapText="1"/>
    </xf>
    <xf numFmtId="168" fontId="26" fillId="0" borderId="1" xfId="29" applyNumberFormat="1" applyFont="1" applyFill="1" applyBorder="1" applyAlignment="1">
      <alignment horizontal="center" vertical="center" wrapText="1"/>
    </xf>
    <xf numFmtId="4" fontId="26" fillId="0" borderId="1" xfId="29" applyNumberFormat="1" applyFont="1" applyFill="1" applyBorder="1" applyAlignment="1">
      <alignment horizontal="center" vertical="center" wrapText="1"/>
    </xf>
    <xf numFmtId="0" fontId="26" fillId="3" borderId="1" xfId="29" applyFont="1" applyFill="1" applyBorder="1"/>
    <xf numFmtId="0" fontId="26" fillId="2" borderId="1" xfId="29" applyFont="1" applyFill="1" applyBorder="1"/>
    <xf numFmtId="0" fontId="26" fillId="0" borderId="1" xfId="29" applyFont="1" applyFill="1" applyBorder="1"/>
    <xf numFmtId="0" fontId="26" fillId="3" borderId="0" xfId="29" applyFont="1" applyFill="1"/>
    <xf numFmtId="4" fontId="14" fillId="7" borderId="1" xfId="29" applyNumberFormat="1" applyFont="1" applyFill="1" applyBorder="1" applyAlignment="1">
      <alignment horizontal="center" vertical="center" wrapText="1"/>
    </xf>
    <xf numFmtId="0" fontId="11" fillId="2" borderId="4" xfId="29" applyFont="1" applyFill="1" applyBorder="1" applyAlignment="1"/>
    <xf numFmtId="0" fontId="14" fillId="4" borderId="1" xfId="29" applyFont="1" applyFill="1" applyBorder="1" applyAlignment="1">
      <alignment horizontal="left" vertical="center" wrapText="1"/>
    </xf>
    <xf numFmtId="4" fontId="14" fillId="4" borderId="1" xfId="29" applyNumberFormat="1" applyFont="1" applyFill="1" applyBorder="1" applyAlignment="1">
      <alignment horizontal="center" vertical="center" wrapText="1"/>
    </xf>
    <xf numFmtId="0" fontId="11" fillId="0" borderId="11" xfId="29" applyFont="1" applyBorder="1"/>
    <xf numFmtId="0" fontId="11" fillId="0" borderId="12" xfId="29" applyFont="1" applyBorder="1"/>
    <xf numFmtId="0" fontId="11" fillId="0" borderId="10" xfId="29" applyFont="1" applyBorder="1"/>
    <xf numFmtId="0" fontId="11" fillId="0" borderId="0" xfId="29" applyFont="1" applyFill="1" applyBorder="1" applyAlignment="1">
      <alignment horizontal="left" vertical="center" wrapText="1"/>
    </xf>
    <xf numFmtId="0" fontId="11" fillId="0" borderId="0" xfId="29" applyFont="1" applyAlignment="1"/>
    <xf numFmtId="0" fontId="11" fillId="0" borderId="8" xfId="29" applyFont="1" applyBorder="1"/>
    <xf numFmtId="4" fontId="22" fillId="0" borderId="1" xfId="29" applyNumberFormat="1" applyFont="1" applyFill="1" applyBorder="1" applyAlignment="1">
      <alignment horizontal="center" vertical="center"/>
    </xf>
    <xf numFmtId="4" fontId="15" fillId="0" borderId="1" xfId="29" applyNumberFormat="1" applyFont="1" applyFill="1" applyBorder="1" applyAlignment="1">
      <alignment horizontal="center" vertical="center" wrapText="1"/>
    </xf>
    <xf numFmtId="0" fontId="15" fillId="3" borderId="1" xfId="29" applyNumberFormat="1" applyFont="1" applyFill="1" applyBorder="1" applyAlignment="1"/>
    <xf numFmtId="0" fontId="15" fillId="2" borderId="1" xfId="29" applyNumberFormat="1" applyFont="1" applyFill="1" applyBorder="1" applyAlignment="1"/>
    <xf numFmtId="0" fontId="15" fillId="0" borderId="1" xfId="29" applyNumberFormat="1" applyFont="1" applyFill="1" applyBorder="1" applyAlignment="1"/>
    <xf numFmtId="0" fontId="15" fillId="2" borderId="1" xfId="29" applyFont="1" applyFill="1" applyBorder="1"/>
    <xf numFmtId="0" fontId="15" fillId="2" borderId="3" xfId="29" applyFont="1" applyFill="1" applyBorder="1" applyAlignment="1">
      <alignment horizontal="left" vertical="top"/>
    </xf>
    <xf numFmtId="0" fontId="15" fillId="3" borderId="0" xfId="29" applyFont="1" applyFill="1"/>
    <xf numFmtId="0" fontId="12" fillId="0" borderId="4" xfId="29" applyFont="1" applyBorder="1" applyAlignment="1">
      <alignment horizontal="center" vertical="center" wrapText="1"/>
    </xf>
    <xf numFmtId="0" fontId="12" fillId="0" borderId="1" xfId="29" applyFont="1" applyBorder="1" applyAlignment="1">
      <alignment horizontal="center" vertical="center" wrapText="1"/>
    </xf>
    <xf numFmtId="0" fontId="21" fillId="2" borderId="2" xfId="29" applyFont="1" applyFill="1" applyBorder="1" applyAlignment="1">
      <alignment horizontal="left" vertical="top" wrapText="1"/>
    </xf>
    <xf numFmtId="0" fontId="21" fillId="2" borderId="3" xfId="29" applyFont="1" applyFill="1" applyBorder="1" applyAlignment="1">
      <alignment horizontal="left" vertical="top"/>
    </xf>
    <xf numFmtId="0" fontId="20" fillId="2" borderId="2" xfId="29" applyFont="1" applyFill="1" applyBorder="1" applyAlignment="1">
      <alignment horizontal="left" vertical="top" wrapText="1"/>
    </xf>
    <xf numFmtId="0" fontId="19" fillId="2" borderId="3" xfId="29" applyFont="1" applyFill="1" applyBorder="1" applyAlignment="1">
      <alignment horizontal="left" vertical="top"/>
    </xf>
    <xf numFmtId="0" fontId="11" fillId="2" borderId="3" xfId="29" applyFont="1" applyFill="1" applyBorder="1" applyAlignment="1">
      <alignment horizontal="left" vertical="center" wrapText="1"/>
    </xf>
    <xf numFmtId="4" fontId="11" fillId="3" borderId="1" xfId="29" applyNumberFormat="1" applyFont="1" applyFill="1" applyBorder="1" applyAlignment="1">
      <alignment horizontal="center" vertical="center"/>
    </xf>
    <xf numFmtId="4" fontId="11" fillId="2" borderId="1" xfId="29" applyNumberFormat="1" applyFont="1" applyFill="1" applyBorder="1" applyAlignment="1">
      <alignment horizontal="center" vertical="center"/>
    </xf>
    <xf numFmtId="0" fontId="29" fillId="0" borderId="0" xfId="29" applyFont="1" applyAlignment="1">
      <alignment horizontal="center" vertical="center"/>
    </xf>
    <xf numFmtId="0" fontId="12" fillId="0" borderId="2" xfId="29" applyFont="1" applyBorder="1" applyAlignment="1">
      <alignment horizontal="center" vertical="center" wrapText="1"/>
    </xf>
    <xf numFmtId="0" fontId="12" fillId="0" borderId="4" xfId="29" applyFont="1" applyBorder="1" applyAlignment="1">
      <alignment horizontal="center" vertical="center" wrapText="1"/>
    </xf>
    <xf numFmtId="0" fontId="12" fillId="0" borderId="1" xfId="29" applyFont="1" applyBorder="1" applyAlignment="1">
      <alignment horizontal="center" vertical="center" wrapText="1"/>
    </xf>
    <xf numFmtId="165" fontId="7" fillId="0" borderId="5" xfId="29" applyNumberFormat="1" applyFont="1" applyFill="1" applyBorder="1" applyAlignment="1">
      <alignment horizontal="center" vertical="center" wrapText="1"/>
    </xf>
    <xf numFmtId="165" fontId="7" fillId="0" borderId="6" xfId="29" applyNumberFormat="1" applyFont="1" applyFill="1" applyBorder="1" applyAlignment="1">
      <alignment horizontal="center" vertical="center" wrapText="1"/>
    </xf>
    <xf numFmtId="165" fontId="7" fillId="0" borderId="7" xfId="29" applyNumberFormat="1" applyFont="1" applyFill="1" applyBorder="1" applyAlignment="1">
      <alignment horizontal="center" vertical="center" wrapText="1"/>
    </xf>
    <xf numFmtId="0" fontId="20" fillId="7" borderId="5" xfId="29" applyFont="1" applyFill="1" applyBorder="1" applyAlignment="1">
      <alignment horizontal="left" vertical="center" wrapText="1"/>
    </xf>
    <xf numFmtId="0" fontId="20" fillId="7" borderId="6" xfId="29" applyFont="1" applyFill="1" applyBorder="1" applyAlignment="1">
      <alignment horizontal="left" vertical="center" wrapText="1"/>
    </xf>
    <xf numFmtId="0" fontId="20" fillId="7" borderId="7" xfId="29" applyFont="1" applyFill="1" applyBorder="1" applyAlignment="1">
      <alignment horizontal="left" vertical="center" wrapText="1"/>
    </xf>
    <xf numFmtId="165" fontId="7" fillId="0" borderId="1" xfId="29" applyNumberFormat="1" applyFont="1" applyFill="1" applyBorder="1" applyAlignment="1">
      <alignment horizontal="center" vertical="center" wrapText="1"/>
    </xf>
    <xf numFmtId="0" fontId="25" fillId="7" borderId="5" xfId="29" applyFont="1" applyFill="1" applyBorder="1" applyAlignment="1">
      <alignment horizontal="left" vertical="center" wrapText="1"/>
    </xf>
    <xf numFmtId="0" fontId="25" fillId="7" borderId="6" xfId="29" applyFont="1" applyFill="1" applyBorder="1" applyAlignment="1">
      <alignment horizontal="left" vertical="center" wrapText="1"/>
    </xf>
    <xf numFmtId="0" fontId="25" fillId="7" borderId="7" xfId="29" applyFont="1" applyFill="1" applyBorder="1" applyAlignment="1">
      <alignment horizontal="left" vertical="center" wrapText="1"/>
    </xf>
    <xf numFmtId="0" fontId="21" fillId="2" borderId="2" xfId="29" applyFont="1" applyFill="1" applyBorder="1" applyAlignment="1">
      <alignment horizontal="left" vertical="top" wrapText="1"/>
    </xf>
    <xf numFmtId="0" fontId="21" fillId="2" borderId="3" xfId="29" applyFont="1" applyFill="1" applyBorder="1" applyAlignment="1">
      <alignment horizontal="left" vertical="top"/>
    </xf>
    <xf numFmtId="0" fontId="21" fillId="2" borderId="4" xfId="29" applyFont="1" applyFill="1" applyBorder="1" applyAlignment="1">
      <alignment horizontal="left" vertical="top"/>
    </xf>
    <xf numFmtId="0" fontId="20" fillId="2" borderId="2" xfId="29" applyFont="1" applyFill="1" applyBorder="1" applyAlignment="1">
      <alignment horizontal="left" vertical="top" wrapText="1"/>
    </xf>
    <xf numFmtId="0" fontId="19" fillId="2" borderId="3" xfId="29" applyFont="1" applyFill="1" applyBorder="1" applyAlignment="1">
      <alignment horizontal="left" vertical="top"/>
    </xf>
    <xf numFmtId="0" fontId="19" fillId="2" borderId="4" xfId="29" applyFont="1" applyFill="1" applyBorder="1" applyAlignment="1">
      <alignment horizontal="left" vertical="top"/>
    </xf>
    <xf numFmtId="0" fontId="11" fillId="2" borderId="2" xfId="29" applyFont="1" applyFill="1" applyBorder="1" applyAlignment="1">
      <alignment horizontal="center"/>
    </xf>
    <xf numFmtId="0" fontId="11" fillId="2" borderId="3" xfId="29" applyFont="1" applyFill="1" applyBorder="1" applyAlignment="1">
      <alignment horizontal="center"/>
    </xf>
    <xf numFmtId="0" fontId="11" fillId="2" borderId="4" xfId="29" applyFont="1" applyFill="1" applyBorder="1" applyAlignment="1">
      <alignment horizontal="center"/>
    </xf>
    <xf numFmtId="0" fontId="11" fillId="2" borderId="2" xfId="29" applyFont="1" applyFill="1" applyBorder="1" applyAlignment="1">
      <alignment horizontal="center" vertical="center" wrapText="1"/>
    </xf>
    <xf numFmtId="0" fontId="11" fillId="2" borderId="3" xfId="29" applyFont="1" applyFill="1" applyBorder="1" applyAlignment="1">
      <alignment horizontal="center" vertical="center" wrapText="1"/>
    </xf>
    <xf numFmtId="0" fontId="11" fillId="2" borderId="4" xfId="29" applyFont="1" applyFill="1" applyBorder="1" applyAlignment="1">
      <alignment horizontal="center" vertical="center" wrapText="1"/>
    </xf>
    <xf numFmtId="0" fontId="21" fillId="2" borderId="3" xfId="29" applyFont="1" applyFill="1" applyBorder="1" applyAlignment="1">
      <alignment horizontal="left" vertical="top" wrapText="1"/>
    </xf>
    <xf numFmtId="0" fontId="21" fillId="2" borderId="4" xfId="29" applyFont="1" applyFill="1" applyBorder="1" applyAlignment="1">
      <alignment horizontal="left" vertical="top" wrapText="1"/>
    </xf>
    <xf numFmtId="0" fontId="11" fillId="2" borderId="2" xfId="29" applyFont="1" applyFill="1" applyBorder="1" applyAlignment="1">
      <alignment horizontal="left" vertical="center" wrapText="1"/>
    </xf>
    <xf numFmtId="0" fontId="11" fillId="2" borderId="3" xfId="29" applyFont="1" applyFill="1" applyBorder="1" applyAlignment="1">
      <alignment horizontal="left" vertical="center"/>
    </xf>
    <xf numFmtId="0" fontId="11" fillId="2" borderId="4" xfId="29" applyFont="1" applyFill="1" applyBorder="1" applyAlignment="1">
      <alignment horizontal="left" vertical="center"/>
    </xf>
    <xf numFmtId="0" fontId="27" fillId="2" borderId="2" xfId="29" applyFont="1" applyFill="1" applyBorder="1" applyAlignment="1">
      <alignment horizontal="left" vertical="center" wrapText="1"/>
    </xf>
    <xf numFmtId="0" fontId="27" fillId="2" borderId="3" xfId="29" applyFont="1" applyFill="1" applyBorder="1" applyAlignment="1">
      <alignment horizontal="left" vertical="center"/>
    </xf>
    <xf numFmtId="0" fontId="27" fillId="2" borderId="4" xfId="29" applyFont="1" applyFill="1" applyBorder="1" applyAlignment="1">
      <alignment horizontal="left" vertical="center"/>
    </xf>
    <xf numFmtId="0" fontId="11" fillId="0" borderId="0" xfId="29" applyFont="1" applyAlignment="1">
      <alignment horizontal="left"/>
    </xf>
    <xf numFmtId="0" fontId="11" fillId="0" borderId="8" xfId="29" applyFont="1" applyBorder="1" applyAlignment="1">
      <alignment horizontal="center"/>
    </xf>
    <xf numFmtId="0" fontId="14" fillId="2" borderId="2" xfId="29" applyFont="1" applyFill="1" applyBorder="1" applyAlignment="1">
      <alignment horizontal="left" vertical="center" wrapText="1"/>
    </xf>
    <xf numFmtId="0" fontId="11" fillId="2" borderId="3" xfId="29" applyFont="1" applyFill="1" applyBorder="1" applyAlignment="1">
      <alignment horizontal="left" vertical="center" wrapText="1"/>
    </xf>
    <xf numFmtId="0" fontId="11" fillId="2" borderId="4" xfId="29" applyFont="1" applyFill="1" applyBorder="1" applyAlignment="1">
      <alignment horizontal="left" vertical="center" wrapText="1"/>
    </xf>
    <xf numFmtId="0" fontId="28" fillId="2" borderId="2" xfId="29" applyFont="1" applyFill="1" applyBorder="1" applyAlignment="1">
      <alignment horizontal="left" vertical="top" wrapText="1"/>
    </xf>
    <xf numFmtId="0" fontId="14" fillId="2" borderId="1" xfId="29" applyFont="1" applyFill="1" applyBorder="1" applyAlignment="1">
      <alignment horizontal="left" vertical="center" wrapText="1"/>
    </xf>
    <xf numFmtId="0" fontId="14" fillId="2" borderId="1" xfId="29" applyFont="1" applyFill="1" applyBorder="1" applyAlignment="1">
      <alignment horizontal="left" vertical="center"/>
    </xf>
    <xf numFmtId="0" fontId="7" fillId="2" borderId="1" xfId="29" applyFont="1" applyFill="1" applyBorder="1" applyAlignment="1">
      <alignment horizontal="left" vertical="center" wrapText="1"/>
    </xf>
    <xf numFmtId="0" fontId="27" fillId="2" borderId="1" xfId="29" applyFont="1" applyFill="1" applyBorder="1" applyAlignment="1">
      <alignment horizontal="left" vertical="center" wrapText="1"/>
    </xf>
  </cellXfs>
  <cellStyles count="30">
    <cellStyle name="Обычный" xfId="0" builtinId="0"/>
    <cellStyle name="Обычный 2" xfId="1"/>
    <cellStyle name="Обычный 2 2" xfId="5"/>
    <cellStyle name="Обычный 2 2 2" xfId="7"/>
    <cellStyle name="Обычный 2 2 3" xfId="8"/>
    <cellStyle name="Обычный 2 3" xfId="9"/>
    <cellStyle name="Обычный 2 3 2" xfId="10"/>
    <cellStyle name="Обычный 2 4" xfId="11"/>
    <cellStyle name="Обычный 2 5" xfId="12"/>
    <cellStyle name="Обычный 2 6" xfId="13"/>
    <cellStyle name="Обычный 2 7" xfId="14"/>
    <cellStyle name="Обычный 2 8" xfId="15"/>
    <cellStyle name="Обычный 3" xfId="3"/>
    <cellStyle name="Обычный 3 2" xfId="18"/>
    <cellStyle name="Обычный 4" xfId="4"/>
    <cellStyle name="Обычный 5" xfId="16"/>
    <cellStyle name="Обычный 5 2" xfId="19"/>
    <cellStyle name="Обычный 6" xfId="17"/>
    <cellStyle name="Обычный 6 2" xfId="28"/>
    <cellStyle name="Обычный 6 3" xfId="29"/>
    <cellStyle name="Обычный 7" xfId="20"/>
    <cellStyle name="Обычный 8" xfId="21"/>
    <cellStyle name="Процентный 2" xfId="22"/>
    <cellStyle name="Финансовый 2" xfId="2"/>
    <cellStyle name="Финансовый 3" xfId="6"/>
    <cellStyle name="Финансовый 4" xfId="23"/>
    <cellStyle name="Финансовый 5" xfId="24"/>
    <cellStyle name="Финансовый 6" xfId="25"/>
    <cellStyle name="Финансовый 7" xfId="26"/>
    <cellStyle name="Финансовый 8" xfId="2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8"/>
  <sheetViews>
    <sheetView tabSelected="1" topLeftCell="A28" zoomScale="60" zoomScaleNormal="60" workbookViewId="0">
      <selection activeCell="Q143" sqref="Q143"/>
    </sheetView>
  </sheetViews>
  <sheetFormatPr defaultColWidth="9.28515625" defaultRowHeight="16.5" x14ac:dyDescent="0.25"/>
  <cols>
    <col min="1" max="1" width="55.28515625" style="13" customWidth="1"/>
    <col min="2" max="2" width="17.28515625" style="13" customWidth="1"/>
    <col min="3" max="3" width="17.140625" style="13" customWidth="1"/>
    <col min="4" max="4" width="14.42578125" style="13" customWidth="1"/>
    <col min="5" max="5" width="15" style="13" customWidth="1"/>
    <col min="6" max="6" width="13.28515625" style="13" customWidth="1"/>
    <col min="7" max="7" width="15.7109375" style="13" customWidth="1"/>
    <col min="8" max="8" width="13.7109375" style="13" customWidth="1"/>
    <col min="9" max="9" width="18.42578125" style="13" hidden="1" customWidth="1"/>
    <col min="10" max="10" width="14.42578125" style="13" customWidth="1"/>
    <col min="11" max="11" width="14.28515625" style="13" customWidth="1"/>
    <col min="12" max="12" width="12.7109375" style="13" hidden="1" customWidth="1"/>
    <col min="13" max="13" width="14.7109375" style="13" customWidth="1"/>
    <col min="14" max="14" width="13.7109375" style="13" customWidth="1"/>
    <col min="15" max="15" width="8.28515625" style="13" hidden="1" customWidth="1"/>
    <col min="16" max="16" width="14.140625" style="13" customWidth="1"/>
    <col min="17" max="17" width="14.28515625" style="13" customWidth="1"/>
    <col min="18" max="18" width="9.28515625" style="13" hidden="1" customWidth="1"/>
    <col min="19" max="19" width="13.7109375" style="13" customWidth="1"/>
    <col min="20" max="20" width="13.5703125" style="13" customWidth="1"/>
    <col min="21" max="21" width="9.28515625" style="13" hidden="1" customWidth="1"/>
    <col min="22" max="22" width="14.85546875" style="13" customWidth="1"/>
    <col min="23" max="23" width="14" style="13" customWidth="1"/>
    <col min="24" max="24" width="9.28515625" style="13" hidden="1" customWidth="1"/>
    <col min="25" max="25" width="13.7109375" style="13" customWidth="1"/>
    <col min="26" max="26" width="14.7109375" style="13" customWidth="1"/>
    <col min="27" max="27" width="9.28515625" style="13" hidden="1" customWidth="1"/>
    <col min="28" max="28" width="13.7109375" style="13" customWidth="1"/>
    <col min="29" max="29" width="14.42578125" style="13" customWidth="1"/>
    <col min="30" max="30" width="9.28515625" style="13" hidden="1" customWidth="1"/>
    <col min="31" max="31" width="15" style="13" customWidth="1"/>
    <col min="32" max="32" width="14.28515625" style="13" customWidth="1"/>
    <col min="33" max="33" width="9.28515625" style="13" hidden="1" customWidth="1"/>
    <col min="34" max="34" width="15.7109375" style="13" customWidth="1"/>
    <col min="35" max="35" width="15" style="13" customWidth="1"/>
    <col min="36" max="36" width="9.28515625" style="13" hidden="1" customWidth="1"/>
    <col min="37" max="37" width="14.28515625" style="13" customWidth="1"/>
    <col min="38" max="38" width="13.7109375" style="13" customWidth="1"/>
    <col min="39" max="39" width="9.28515625" style="13" hidden="1" customWidth="1"/>
    <col min="40" max="41" width="14.7109375" style="13" customWidth="1"/>
    <col min="42" max="42" width="15.28515625" style="13" customWidth="1"/>
    <col min="43" max="43" width="96.85546875" style="13" customWidth="1"/>
    <col min="44" max="16384" width="9.28515625" style="13"/>
  </cols>
  <sheetData>
    <row r="1" spans="1:43" ht="30.75" customHeight="1" x14ac:dyDescent="0.25">
      <c r="A1" s="111" t="s">
        <v>87</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row>
    <row r="2" spans="1:43" ht="18.75" customHeight="1" x14ac:dyDescent="0.25">
      <c r="A2" s="14"/>
      <c r="B2" s="14"/>
      <c r="C2" s="14"/>
      <c r="D2" s="14"/>
      <c r="E2" s="14"/>
      <c r="F2" s="14"/>
      <c r="G2" s="14"/>
      <c r="H2" s="14"/>
    </row>
    <row r="3" spans="1:43" ht="63" customHeight="1" x14ac:dyDescent="0.25">
      <c r="A3" s="112" t="s">
        <v>25</v>
      </c>
      <c r="B3" s="112" t="s">
        <v>53</v>
      </c>
      <c r="C3" s="112" t="s">
        <v>88</v>
      </c>
      <c r="D3" s="112" t="s">
        <v>89</v>
      </c>
      <c r="E3" s="112" t="s">
        <v>90</v>
      </c>
      <c r="F3" s="114" t="s">
        <v>22</v>
      </c>
      <c r="G3" s="114"/>
      <c r="H3" s="115" t="s">
        <v>0</v>
      </c>
      <c r="I3" s="116"/>
      <c r="J3" s="117"/>
      <c r="K3" s="115" t="s">
        <v>1</v>
      </c>
      <c r="L3" s="116"/>
      <c r="M3" s="117"/>
      <c r="N3" s="115" t="s">
        <v>2</v>
      </c>
      <c r="O3" s="116"/>
      <c r="P3" s="117"/>
      <c r="Q3" s="115" t="s">
        <v>3</v>
      </c>
      <c r="R3" s="116"/>
      <c r="S3" s="117"/>
      <c r="T3" s="115" t="s">
        <v>4</v>
      </c>
      <c r="U3" s="116"/>
      <c r="V3" s="117"/>
      <c r="W3" s="115" t="s">
        <v>5</v>
      </c>
      <c r="X3" s="116"/>
      <c r="Y3" s="117"/>
      <c r="Z3" s="115" t="s">
        <v>6</v>
      </c>
      <c r="AA3" s="116"/>
      <c r="AB3" s="117"/>
      <c r="AC3" s="115" t="s">
        <v>7</v>
      </c>
      <c r="AD3" s="116"/>
      <c r="AE3" s="117"/>
      <c r="AF3" s="115" t="s">
        <v>8</v>
      </c>
      <c r="AG3" s="116"/>
      <c r="AH3" s="117"/>
      <c r="AI3" s="115" t="s">
        <v>9</v>
      </c>
      <c r="AJ3" s="116"/>
      <c r="AK3" s="117"/>
      <c r="AL3" s="115" t="s">
        <v>10</v>
      </c>
      <c r="AM3" s="116"/>
      <c r="AN3" s="117"/>
      <c r="AO3" s="121" t="s">
        <v>11</v>
      </c>
      <c r="AP3" s="121"/>
      <c r="AQ3" s="15" t="s">
        <v>12</v>
      </c>
    </row>
    <row r="4" spans="1:43" ht="53.25" customHeight="1" x14ac:dyDescent="0.25">
      <c r="A4" s="113"/>
      <c r="B4" s="113"/>
      <c r="C4" s="113"/>
      <c r="D4" s="113"/>
      <c r="E4" s="113"/>
      <c r="F4" s="102" t="s">
        <v>20</v>
      </c>
      <c r="G4" s="102" t="s">
        <v>13</v>
      </c>
      <c r="H4" s="16" t="s">
        <v>21</v>
      </c>
      <c r="I4" s="16" t="s">
        <v>14</v>
      </c>
      <c r="J4" s="16" t="s">
        <v>19</v>
      </c>
      <c r="K4" s="16" t="s">
        <v>21</v>
      </c>
      <c r="L4" s="16" t="s">
        <v>14</v>
      </c>
      <c r="M4" s="17" t="s">
        <v>19</v>
      </c>
      <c r="N4" s="16" t="s">
        <v>21</v>
      </c>
      <c r="O4" s="16" t="s">
        <v>14</v>
      </c>
      <c r="P4" s="16" t="s">
        <v>19</v>
      </c>
      <c r="Q4" s="16" t="s">
        <v>21</v>
      </c>
      <c r="R4" s="16" t="s">
        <v>14</v>
      </c>
      <c r="S4" s="16" t="s">
        <v>19</v>
      </c>
      <c r="T4" s="16" t="s">
        <v>21</v>
      </c>
      <c r="U4" s="16" t="s">
        <v>14</v>
      </c>
      <c r="V4" s="16" t="s">
        <v>19</v>
      </c>
      <c r="W4" s="16" t="s">
        <v>21</v>
      </c>
      <c r="X4" s="16" t="s">
        <v>14</v>
      </c>
      <c r="Y4" s="16" t="s">
        <v>19</v>
      </c>
      <c r="Z4" s="16" t="s">
        <v>21</v>
      </c>
      <c r="AA4" s="16" t="s">
        <v>14</v>
      </c>
      <c r="AB4" s="16" t="s">
        <v>19</v>
      </c>
      <c r="AC4" s="16" t="s">
        <v>21</v>
      </c>
      <c r="AD4" s="16" t="s">
        <v>14</v>
      </c>
      <c r="AE4" s="16" t="s">
        <v>19</v>
      </c>
      <c r="AF4" s="16" t="s">
        <v>21</v>
      </c>
      <c r="AG4" s="16" t="s">
        <v>14</v>
      </c>
      <c r="AH4" s="16" t="s">
        <v>19</v>
      </c>
      <c r="AI4" s="16" t="s">
        <v>21</v>
      </c>
      <c r="AJ4" s="16" t="s">
        <v>14</v>
      </c>
      <c r="AK4" s="16" t="s">
        <v>19</v>
      </c>
      <c r="AL4" s="16" t="s">
        <v>21</v>
      </c>
      <c r="AM4" s="16" t="s">
        <v>14</v>
      </c>
      <c r="AN4" s="16" t="s">
        <v>19</v>
      </c>
      <c r="AO4" s="16" t="s">
        <v>21</v>
      </c>
      <c r="AP4" s="16" t="s">
        <v>19</v>
      </c>
      <c r="AQ4" s="18"/>
    </row>
    <row r="5" spans="1:43" x14ac:dyDescent="0.25">
      <c r="A5" s="103">
        <v>1</v>
      </c>
      <c r="B5" s="103">
        <v>2</v>
      </c>
      <c r="C5" s="103">
        <v>3</v>
      </c>
      <c r="D5" s="103">
        <v>4</v>
      </c>
      <c r="E5" s="103">
        <v>5</v>
      </c>
      <c r="F5" s="103">
        <v>6</v>
      </c>
      <c r="G5" s="103">
        <v>7</v>
      </c>
      <c r="H5" s="16">
        <v>8</v>
      </c>
      <c r="I5" s="16"/>
      <c r="J5" s="16">
        <v>9</v>
      </c>
      <c r="K5" s="16">
        <v>10</v>
      </c>
      <c r="L5" s="16"/>
      <c r="M5" s="16">
        <v>11</v>
      </c>
      <c r="N5" s="16">
        <v>12</v>
      </c>
      <c r="O5" s="16"/>
      <c r="P5" s="16">
        <v>13</v>
      </c>
      <c r="Q5" s="16">
        <v>14</v>
      </c>
      <c r="R5" s="16"/>
      <c r="S5" s="16">
        <v>15</v>
      </c>
      <c r="T5" s="16">
        <v>16</v>
      </c>
      <c r="U5" s="16"/>
      <c r="V5" s="16">
        <v>17</v>
      </c>
      <c r="W5" s="16">
        <v>18</v>
      </c>
      <c r="X5" s="16"/>
      <c r="Y5" s="16">
        <v>19</v>
      </c>
      <c r="Z5" s="16">
        <v>20</v>
      </c>
      <c r="AA5" s="16"/>
      <c r="AB5" s="16">
        <v>21</v>
      </c>
      <c r="AC5" s="16">
        <v>22</v>
      </c>
      <c r="AD5" s="16"/>
      <c r="AE5" s="16">
        <v>23</v>
      </c>
      <c r="AF5" s="16">
        <v>24</v>
      </c>
      <c r="AG5" s="16"/>
      <c r="AH5" s="16">
        <v>25</v>
      </c>
      <c r="AI5" s="16">
        <v>26</v>
      </c>
      <c r="AJ5" s="16"/>
      <c r="AK5" s="16">
        <v>27</v>
      </c>
      <c r="AL5" s="16">
        <v>28</v>
      </c>
      <c r="AM5" s="16"/>
      <c r="AN5" s="16">
        <v>29</v>
      </c>
      <c r="AO5" s="16">
        <v>30</v>
      </c>
      <c r="AP5" s="16">
        <v>31</v>
      </c>
      <c r="AQ5" s="16">
        <v>32</v>
      </c>
    </row>
    <row r="6" spans="1:43" s="20" customFormat="1" ht="18" customHeight="1" x14ac:dyDescent="0.25">
      <c r="A6" s="122" t="s">
        <v>28</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4"/>
      <c r="AQ6" s="19"/>
    </row>
    <row r="7" spans="1:43" s="11" customFormat="1" ht="20.25" x14ac:dyDescent="0.25">
      <c r="A7" s="4" t="s">
        <v>65</v>
      </c>
      <c r="B7" s="5"/>
      <c r="C7" s="6"/>
      <c r="D7" s="6"/>
      <c r="E7" s="5"/>
      <c r="F7" s="7"/>
      <c r="G7" s="7"/>
      <c r="H7" s="8"/>
      <c r="I7" s="8"/>
      <c r="J7" s="8"/>
      <c r="K7" s="8"/>
      <c r="L7" s="8"/>
      <c r="M7" s="8"/>
      <c r="N7" s="8"/>
      <c r="O7" s="8"/>
      <c r="P7" s="8"/>
      <c r="Q7" s="8"/>
      <c r="R7" s="8"/>
      <c r="S7" s="8"/>
      <c r="T7" s="8"/>
      <c r="U7" s="8"/>
      <c r="V7" s="8"/>
      <c r="W7" s="8"/>
      <c r="X7" s="8"/>
      <c r="Y7" s="8"/>
      <c r="Z7" s="8"/>
      <c r="AA7" s="8"/>
      <c r="AB7" s="8"/>
      <c r="AC7" s="8"/>
      <c r="AD7" s="8"/>
      <c r="AE7" s="9"/>
      <c r="AF7" s="10"/>
      <c r="AH7" s="12"/>
      <c r="AI7" s="12"/>
      <c r="AJ7" s="12"/>
      <c r="AK7" s="12"/>
      <c r="AL7" s="12"/>
      <c r="AM7" s="12"/>
      <c r="AN7" s="12"/>
      <c r="AO7" s="12"/>
      <c r="AP7" s="12"/>
      <c r="AQ7" s="12"/>
    </row>
    <row r="8" spans="1:43" s="53" customFormat="1" ht="67.5" customHeight="1" x14ac:dyDescent="0.25">
      <c r="A8" s="47" t="s">
        <v>66</v>
      </c>
      <c r="B8" s="48">
        <f t="shared" ref="B8:G8" si="0">B11</f>
        <v>1232</v>
      </c>
      <c r="C8" s="48">
        <f t="shared" si="0"/>
        <v>0</v>
      </c>
      <c r="D8" s="48">
        <f t="shared" si="0"/>
        <v>0</v>
      </c>
      <c r="E8" s="48">
        <f t="shared" si="0"/>
        <v>0</v>
      </c>
      <c r="F8" s="48">
        <f t="shared" si="0"/>
        <v>0</v>
      </c>
      <c r="G8" s="48">
        <f t="shared" si="0"/>
        <v>0</v>
      </c>
      <c r="H8" s="52">
        <f>H9+H10+H11+H12+H13</f>
        <v>0</v>
      </c>
      <c r="I8" s="52">
        <f t="shared" ref="I8:AP8" si="1">I9+I10+I11+I12+I13</f>
        <v>0</v>
      </c>
      <c r="J8" s="52">
        <f t="shared" si="1"/>
        <v>0</v>
      </c>
      <c r="K8" s="52">
        <f t="shared" si="1"/>
        <v>0</v>
      </c>
      <c r="L8" s="52">
        <f t="shared" si="1"/>
        <v>0</v>
      </c>
      <c r="M8" s="52">
        <f t="shared" si="1"/>
        <v>0</v>
      </c>
      <c r="N8" s="52">
        <f t="shared" si="1"/>
        <v>0</v>
      </c>
      <c r="O8" s="52">
        <f t="shared" si="1"/>
        <v>0</v>
      </c>
      <c r="P8" s="52">
        <f t="shared" si="1"/>
        <v>0</v>
      </c>
      <c r="Q8" s="52">
        <f t="shared" si="1"/>
        <v>0</v>
      </c>
      <c r="R8" s="52">
        <f t="shared" si="1"/>
        <v>0</v>
      </c>
      <c r="S8" s="52">
        <f t="shared" si="1"/>
        <v>0</v>
      </c>
      <c r="T8" s="52">
        <f t="shared" si="1"/>
        <v>0</v>
      </c>
      <c r="U8" s="52">
        <f t="shared" si="1"/>
        <v>0</v>
      </c>
      <c r="V8" s="52">
        <f t="shared" si="1"/>
        <v>0</v>
      </c>
      <c r="W8" s="52">
        <f t="shared" si="1"/>
        <v>0</v>
      </c>
      <c r="X8" s="52">
        <f t="shared" si="1"/>
        <v>0</v>
      </c>
      <c r="Y8" s="52">
        <f t="shared" si="1"/>
        <v>0</v>
      </c>
      <c r="Z8" s="52">
        <f t="shared" si="1"/>
        <v>0</v>
      </c>
      <c r="AA8" s="52">
        <f t="shared" si="1"/>
        <v>0</v>
      </c>
      <c r="AB8" s="52">
        <f t="shared" si="1"/>
        <v>0</v>
      </c>
      <c r="AC8" s="52">
        <f t="shared" si="1"/>
        <v>0</v>
      </c>
      <c r="AD8" s="52">
        <f t="shared" si="1"/>
        <v>0</v>
      </c>
      <c r="AE8" s="52">
        <f t="shared" si="1"/>
        <v>0</v>
      </c>
      <c r="AF8" s="52">
        <f t="shared" si="1"/>
        <v>0</v>
      </c>
      <c r="AG8" s="52">
        <f t="shared" si="1"/>
        <v>0</v>
      </c>
      <c r="AH8" s="52">
        <f t="shared" si="1"/>
        <v>0</v>
      </c>
      <c r="AI8" s="52">
        <f t="shared" si="1"/>
        <v>0</v>
      </c>
      <c r="AJ8" s="52">
        <f t="shared" si="1"/>
        <v>0</v>
      </c>
      <c r="AK8" s="52">
        <f t="shared" si="1"/>
        <v>0</v>
      </c>
      <c r="AL8" s="52">
        <f t="shared" si="1"/>
        <v>1232</v>
      </c>
      <c r="AM8" s="52">
        <f t="shared" si="1"/>
        <v>0</v>
      </c>
      <c r="AN8" s="52">
        <f t="shared" si="1"/>
        <v>0</v>
      </c>
      <c r="AO8" s="52">
        <f t="shared" si="1"/>
        <v>0</v>
      </c>
      <c r="AP8" s="52">
        <f t="shared" si="1"/>
        <v>0</v>
      </c>
      <c r="AQ8" s="147" t="s">
        <v>72</v>
      </c>
    </row>
    <row r="9" spans="1:43" s="26" customFormat="1" x14ac:dyDescent="0.25">
      <c r="A9" s="33" t="s">
        <v>16</v>
      </c>
      <c r="B9" s="29"/>
      <c r="C9" s="29"/>
      <c r="D9" s="29"/>
      <c r="E9" s="29"/>
      <c r="F9" s="29"/>
      <c r="G9" s="29"/>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31"/>
      <c r="AQ9" s="148"/>
    </row>
    <row r="10" spans="1:43" s="26" customFormat="1" x14ac:dyDescent="0.25">
      <c r="A10" s="33" t="s">
        <v>27</v>
      </c>
      <c r="B10" s="29"/>
      <c r="C10" s="29"/>
      <c r="D10" s="29"/>
      <c r="E10" s="29"/>
      <c r="F10" s="29"/>
      <c r="G10" s="29"/>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31"/>
      <c r="AQ10" s="148"/>
    </row>
    <row r="11" spans="1:43" s="26" customFormat="1" x14ac:dyDescent="0.25">
      <c r="A11" s="33" t="s">
        <v>15</v>
      </c>
      <c r="B11" s="29">
        <f>H11+K11+N11+Q11+T11+W11+Z11+AC11+AF11+AI11+AL11+AO11</f>
        <v>1232</v>
      </c>
      <c r="C11" s="28">
        <f>H11+K11+N11+Q11+T11+W11+Z11</f>
        <v>0</v>
      </c>
      <c r="D11" s="29">
        <f>E11</f>
        <v>0</v>
      </c>
      <c r="E11" s="29">
        <f>J11+M11+P11+S11+V11+Y11+AB11+AE11+AH11+AK11+AN11+AP11</f>
        <v>0</v>
      </c>
      <c r="F11" s="3">
        <f>IFERROR(E11/B11%,0)</f>
        <v>0</v>
      </c>
      <c r="G11" s="3">
        <f>IFERROR(E11/C11%,0)</f>
        <v>0</v>
      </c>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v>1232</v>
      </c>
      <c r="AM11" s="28"/>
      <c r="AN11" s="28"/>
      <c r="AO11" s="28"/>
      <c r="AP11" s="31"/>
      <c r="AQ11" s="148"/>
    </row>
    <row r="12" spans="1:43" s="26" customFormat="1" x14ac:dyDescent="0.25">
      <c r="A12" s="51" t="s">
        <v>26</v>
      </c>
      <c r="B12" s="29"/>
      <c r="C12" s="29"/>
      <c r="D12" s="29"/>
      <c r="E12" s="29"/>
      <c r="F12" s="29"/>
      <c r="G12" s="29"/>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31"/>
      <c r="AQ12" s="148"/>
    </row>
    <row r="13" spans="1:43" s="26" customFormat="1" x14ac:dyDescent="0.25">
      <c r="A13" s="33" t="s">
        <v>23</v>
      </c>
      <c r="B13" s="29"/>
      <c r="C13" s="29"/>
      <c r="D13" s="29"/>
      <c r="E13" s="29"/>
      <c r="F13" s="29"/>
      <c r="G13" s="29"/>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31"/>
      <c r="AQ13" s="149"/>
    </row>
    <row r="14" spans="1:43" s="11" customFormat="1" ht="20.25" x14ac:dyDescent="0.25">
      <c r="A14" s="4" t="s">
        <v>40</v>
      </c>
      <c r="B14" s="5"/>
      <c r="C14" s="6"/>
      <c r="D14" s="6"/>
      <c r="E14" s="5"/>
      <c r="F14" s="7"/>
      <c r="G14" s="7"/>
      <c r="H14" s="8"/>
      <c r="I14" s="8"/>
      <c r="J14" s="8"/>
      <c r="K14" s="8"/>
      <c r="L14" s="8"/>
      <c r="M14" s="8"/>
      <c r="N14" s="8"/>
      <c r="O14" s="8"/>
      <c r="P14" s="8"/>
      <c r="Q14" s="8"/>
      <c r="R14" s="8"/>
      <c r="S14" s="8"/>
      <c r="T14" s="8"/>
      <c r="U14" s="8"/>
      <c r="V14" s="8"/>
      <c r="W14" s="8"/>
      <c r="X14" s="8"/>
      <c r="Y14" s="8"/>
      <c r="Z14" s="8"/>
      <c r="AA14" s="8"/>
      <c r="AB14" s="8"/>
      <c r="AC14" s="8"/>
      <c r="AD14" s="8"/>
      <c r="AE14" s="9"/>
      <c r="AF14" s="10"/>
      <c r="AH14" s="12"/>
      <c r="AI14" s="12"/>
      <c r="AJ14" s="12"/>
      <c r="AK14" s="12"/>
      <c r="AL14" s="12"/>
      <c r="AM14" s="12"/>
      <c r="AN14" s="12"/>
      <c r="AO14" s="12"/>
      <c r="AP14" s="12"/>
      <c r="AQ14" s="12"/>
    </row>
    <row r="15" spans="1:43" s="23" customFormat="1" ht="408.75" customHeight="1" x14ac:dyDescent="0.25">
      <c r="A15" s="21" t="s">
        <v>41</v>
      </c>
      <c r="B15" s="22">
        <f>B16</f>
        <v>32723.79</v>
      </c>
      <c r="C15" s="22">
        <f>C16</f>
        <v>14584.09</v>
      </c>
      <c r="D15" s="22">
        <f>D16</f>
        <v>14567.21</v>
      </c>
      <c r="E15" s="22">
        <f>E16</f>
        <v>14567.21</v>
      </c>
      <c r="F15" s="22">
        <f>E15/B15*100</f>
        <v>44.515656652239848</v>
      </c>
      <c r="G15" s="22">
        <f>E15/C15*100</f>
        <v>99.884257433957131</v>
      </c>
      <c r="H15" s="22">
        <f t="shared" ref="H15:AP15" si="2">H16</f>
        <v>1821.83</v>
      </c>
      <c r="I15" s="22">
        <f t="shared" si="2"/>
        <v>0</v>
      </c>
      <c r="J15" s="22">
        <f t="shared" si="2"/>
        <v>1821.83</v>
      </c>
      <c r="K15" s="22">
        <f t="shared" si="2"/>
        <v>2096.3000000000002</v>
      </c>
      <c r="L15" s="22">
        <f t="shared" si="2"/>
        <v>0</v>
      </c>
      <c r="M15" s="22">
        <f t="shared" si="2"/>
        <v>2096.3000000000002</v>
      </c>
      <c r="N15" s="22">
        <f t="shared" si="2"/>
        <v>2462.4699999999998</v>
      </c>
      <c r="O15" s="22">
        <f t="shared" si="2"/>
        <v>0</v>
      </c>
      <c r="P15" s="22">
        <f t="shared" si="2"/>
        <v>1917.78</v>
      </c>
      <c r="Q15" s="22">
        <f t="shared" si="2"/>
        <v>2082.37</v>
      </c>
      <c r="R15" s="22">
        <f t="shared" si="2"/>
        <v>0</v>
      </c>
      <c r="S15" s="22">
        <f t="shared" si="2"/>
        <v>2627.06</v>
      </c>
      <c r="T15" s="22">
        <f t="shared" si="2"/>
        <v>2013.83</v>
      </c>
      <c r="U15" s="22">
        <f t="shared" si="2"/>
        <v>0</v>
      </c>
      <c r="V15" s="22">
        <f t="shared" si="2"/>
        <v>1996.95</v>
      </c>
      <c r="W15" s="22">
        <f t="shared" si="2"/>
        <v>2080.06</v>
      </c>
      <c r="X15" s="22">
        <f t="shared" si="2"/>
        <v>0</v>
      </c>
      <c r="Y15" s="22">
        <f t="shared" si="2"/>
        <v>2080.06</v>
      </c>
      <c r="Z15" s="22">
        <f t="shared" si="2"/>
        <v>2027.23</v>
      </c>
      <c r="AA15" s="22">
        <f t="shared" si="2"/>
        <v>0</v>
      </c>
      <c r="AB15" s="22">
        <f t="shared" si="2"/>
        <v>2027.23</v>
      </c>
      <c r="AC15" s="22" t="e">
        <f>A1AC9</f>
        <v>#NAME?</v>
      </c>
      <c r="AD15" s="22">
        <f t="shared" si="2"/>
        <v>0</v>
      </c>
      <c r="AE15" s="22">
        <f t="shared" si="2"/>
        <v>0</v>
      </c>
      <c r="AF15" s="22">
        <f t="shared" si="2"/>
        <v>3888.33</v>
      </c>
      <c r="AG15" s="22">
        <f t="shared" si="2"/>
        <v>0</v>
      </c>
      <c r="AH15" s="22">
        <f t="shared" si="2"/>
        <v>0</v>
      </c>
      <c r="AI15" s="22">
        <f t="shared" si="2"/>
        <v>3411.68</v>
      </c>
      <c r="AJ15" s="22">
        <f t="shared" si="2"/>
        <v>0</v>
      </c>
      <c r="AK15" s="22">
        <f t="shared" si="2"/>
        <v>0</v>
      </c>
      <c r="AL15" s="22">
        <f t="shared" si="2"/>
        <v>3525.72</v>
      </c>
      <c r="AM15" s="22">
        <f t="shared" si="2"/>
        <v>0</v>
      </c>
      <c r="AN15" s="22">
        <f t="shared" si="2"/>
        <v>0</v>
      </c>
      <c r="AO15" s="22">
        <f t="shared" si="2"/>
        <v>3411.68</v>
      </c>
      <c r="AP15" s="22">
        <f t="shared" si="2"/>
        <v>0</v>
      </c>
      <c r="AQ15" s="125" t="s">
        <v>91</v>
      </c>
    </row>
    <row r="16" spans="1:43" s="26" customFormat="1" x14ac:dyDescent="0.25">
      <c r="A16" s="24" t="s">
        <v>29</v>
      </c>
      <c r="B16" s="25">
        <f>B17+B18+B19+B21</f>
        <v>32723.79</v>
      </c>
      <c r="C16" s="25">
        <f>C17+C18+C19+C21</f>
        <v>14584.09</v>
      </c>
      <c r="D16" s="25">
        <f>D17+D18+D19+D21</f>
        <v>14567.21</v>
      </c>
      <c r="E16" s="25">
        <f>E17+E18+E19+E21</f>
        <v>14567.21</v>
      </c>
      <c r="F16" s="25">
        <f>E16/B16*100</f>
        <v>44.515656652239848</v>
      </c>
      <c r="G16" s="25">
        <f>E16/C16*100</f>
        <v>99.884257433957131</v>
      </c>
      <c r="H16" s="25">
        <f>H17+H18+H19+H21</f>
        <v>1821.83</v>
      </c>
      <c r="I16" s="25">
        <f t="shared" ref="I16:AP16" si="3">I17+I18+I19+I21</f>
        <v>0</v>
      </c>
      <c r="J16" s="25">
        <f t="shared" si="3"/>
        <v>1821.83</v>
      </c>
      <c r="K16" s="25">
        <f t="shared" si="3"/>
        <v>2096.3000000000002</v>
      </c>
      <c r="L16" s="25">
        <f t="shared" si="3"/>
        <v>0</v>
      </c>
      <c r="M16" s="25">
        <f t="shared" si="3"/>
        <v>2096.3000000000002</v>
      </c>
      <c r="N16" s="25">
        <f t="shared" si="3"/>
        <v>2462.4699999999998</v>
      </c>
      <c r="O16" s="25">
        <f t="shared" si="3"/>
        <v>0</v>
      </c>
      <c r="P16" s="25">
        <f t="shared" si="3"/>
        <v>1917.78</v>
      </c>
      <c r="Q16" s="25">
        <f t="shared" si="3"/>
        <v>2082.37</v>
      </c>
      <c r="R16" s="25">
        <f t="shared" si="3"/>
        <v>0</v>
      </c>
      <c r="S16" s="25">
        <f t="shared" si="3"/>
        <v>2627.06</v>
      </c>
      <c r="T16" s="25">
        <f t="shared" si="3"/>
        <v>2013.83</v>
      </c>
      <c r="U16" s="25">
        <f t="shared" si="3"/>
        <v>0</v>
      </c>
      <c r="V16" s="25">
        <f t="shared" si="3"/>
        <v>1996.95</v>
      </c>
      <c r="W16" s="25">
        <f t="shared" si="3"/>
        <v>2080.06</v>
      </c>
      <c r="X16" s="25">
        <f t="shared" si="3"/>
        <v>0</v>
      </c>
      <c r="Y16" s="25">
        <f t="shared" si="3"/>
        <v>2080.06</v>
      </c>
      <c r="Z16" s="25">
        <f t="shared" si="3"/>
        <v>2027.23</v>
      </c>
      <c r="AA16" s="25">
        <f t="shared" si="3"/>
        <v>0</v>
      </c>
      <c r="AB16" s="25">
        <f t="shared" si="3"/>
        <v>2027.23</v>
      </c>
      <c r="AC16" s="25">
        <f t="shared" si="3"/>
        <v>3902.29</v>
      </c>
      <c r="AD16" s="25">
        <f t="shared" si="3"/>
        <v>0</v>
      </c>
      <c r="AE16" s="25">
        <f t="shared" si="3"/>
        <v>0</v>
      </c>
      <c r="AF16" s="25">
        <f t="shared" si="3"/>
        <v>3888.33</v>
      </c>
      <c r="AG16" s="25">
        <f t="shared" si="3"/>
        <v>0</v>
      </c>
      <c r="AH16" s="25">
        <f t="shared" si="3"/>
        <v>0</v>
      </c>
      <c r="AI16" s="25">
        <f t="shared" si="3"/>
        <v>3411.68</v>
      </c>
      <c r="AJ16" s="25">
        <f t="shared" si="3"/>
        <v>0</v>
      </c>
      <c r="AK16" s="25">
        <f t="shared" si="3"/>
        <v>0</v>
      </c>
      <c r="AL16" s="25">
        <f t="shared" si="3"/>
        <v>3525.72</v>
      </c>
      <c r="AM16" s="25">
        <f t="shared" si="3"/>
        <v>0</v>
      </c>
      <c r="AN16" s="25">
        <f t="shared" si="3"/>
        <v>0</v>
      </c>
      <c r="AO16" s="25">
        <f t="shared" si="3"/>
        <v>3411.68</v>
      </c>
      <c r="AP16" s="25">
        <f t="shared" si="3"/>
        <v>0</v>
      </c>
      <c r="AQ16" s="126"/>
    </row>
    <row r="17" spans="1:43" s="26" customFormat="1" x14ac:dyDescent="0.25">
      <c r="A17" s="27" t="s">
        <v>16</v>
      </c>
      <c r="B17" s="28"/>
      <c r="C17" s="28"/>
      <c r="D17" s="28"/>
      <c r="E17" s="28"/>
      <c r="F17" s="28"/>
      <c r="G17" s="28"/>
      <c r="H17" s="29"/>
      <c r="I17" s="30"/>
      <c r="J17" s="31"/>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1"/>
      <c r="AQ17" s="126"/>
    </row>
    <row r="18" spans="1:43" s="26" customFormat="1" ht="33" hidden="1" customHeight="1" x14ac:dyDescent="0.25">
      <c r="A18" s="33" t="s">
        <v>30</v>
      </c>
      <c r="B18" s="28"/>
      <c r="C18" s="28"/>
      <c r="D18" s="28"/>
      <c r="E18" s="28"/>
      <c r="F18" s="28"/>
      <c r="G18" s="28"/>
      <c r="H18" s="29"/>
      <c r="I18" s="30"/>
      <c r="J18" s="31"/>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1"/>
      <c r="AQ18" s="126"/>
    </row>
    <row r="19" spans="1:43" s="26" customFormat="1" ht="224.25" customHeight="1" x14ac:dyDescent="0.25">
      <c r="A19" s="33" t="s">
        <v>15</v>
      </c>
      <c r="B19" s="28">
        <f>H19+K19+N19+Q19+T19+W19+Z19+AC19+AF19+AI19+AL19+AO19</f>
        <v>32723.79</v>
      </c>
      <c r="C19" s="28">
        <f>H19+K19+N19+Q19+T19+W19+Z19</f>
        <v>14584.09</v>
      </c>
      <c r="D19" s="28">
        <f>E19</f>
        <v>14567.21</v>
      </c>
      <c r="E19" s="28">
        <f>J19+M19+P19+S19+V19+Y19+AB19+AE19+AH19+AK19+AN19+AP19</f>
        <v>14567.21</v>
      </c>
      <c r="F19" s="28">
        <f>E19/B19*100</f>
        <v>44.515656652239848</v>
      </c>
      <c r="G19" s="28">
        <f>E19/C19*100</f>
        <v>99.884257433957131</v>
      </c>
      <c r="H19" s="29">
        <v>1821.83</v>
      </c>
      <c r="I19" s="109"/>
      <c r="J19" s="110">
        <v>1821.83</v>
      </c>
      <c r="K19" s="57">
        <v>2096.3000000000002</v>
      </c>
      <c r="L19" s="57"/>
      <c r="M19" s="57">
        <v>2096.3000000000002</v>
      </c>
      <c r="N19" s="57">
        <v>2462.4699999999998</v>
      </c>
      <c r="O19" s="57"/>
      <c r="P19" s="57">
        <v>1917.78</v>
      </c>
      <c r="Q19" s="57">
        <v>2082.37</v>
      </c>
      <c r="R19" s="57"/>
      <c r="S19" s="57">
        <v>2627.06</v>
      </c>
      <c r="T19" s="57">
        <v>2013.83</v>
      </c>
      <c r="U19" s="57"/>
      <c r="V19" s="57">
        <v>1996.95</v>
      </c>
      <c r="W19" s="57">
        <v>2080.06</v>
      </c>
      <c r="X19" s="57"/>
      <c r="Y19" s="57">
        <v>2080.06</v>
      </c>
      <c r="Z19" s="57">
        <v>2027.23</v>
      </c>
      <c r="AA19" s="57"/>
      <c r="AB19" s="57">
        <v>2027.23</v>
      </c>
      <c r="AC19" s="57">
        <v>3902.29</v>
      </c>
      <c r="AD19" s="57"/>
      <c r="AE19" s="57"/>
      <c r="AF19" s="57">
        <v>3888.33</v>
      </c>
      <c r="AG19" s="57"/>
      <c r="AH19" s="57"/>
      <c r="AI19" s="57">
        <v>3411.68</v>
      </c>
      <c r="AJ19" s="57"/>
      <c r="AK19" s="57"/>
      <c r="AL19" s="57">
        <v>3525.72</v>
      </c>
      <c r="AM19" s="57"/>
      <c r="AN19" s="57"/>
      <c r="AO19" s="57">
        <v>3411.68</v>
      </c>
      <c r="AP19" s="34"/>
      <c r="AQ19" s="126"/>
    </row>
    <row r="20" spans="1:43" s="41" customFormat="1" x14ac:dyDescent="0.25">
      <c r="A20" s="35" t="s">
        <v>26</v>
      </c>
      <c r="B20" s="36"/>
      <c r="C20" s="36"/>
      <c r="D20" s="28"/>
      <c r="E20" s="36"/>
      <c r="F20" s="36"/>
      <c r="G20" s="36"/>
      <c r="H20" s="37"/>
      <c r="I20" s="38"/>
      <c r="J20" s="39"/>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39"/>
      <c r="AQ20" s="126"/>
    </row>
    <row r="21" spans="1:43" s="26" customFormat="1" x14ac:dyDescent="0.25">
      <c r="A21" s="33" t="s">
        <v>23</v>
      </c>
      <c r="B21" s="28"/>
      <c r="C21" s="28"/>
      <c r="D21" s="28"/>
      <c r="E21" s="28"/>
      <c r="F21" s="28"/>
      <c r="G21" s="28"/>
      <c r="H21" s="29"/>
      <c r="I21" s="30"/>
      <c r="J21" s="31"/>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1"/>
      <c r="AQ21" s="126"/>
    </row>
    <row r="22" spans="1:43" s="23" customFormat="1" x14ac:dyDescent="0.25">
      <c r="A22" s="42" t="s">
        <v>31</v>
      </c>
      <c r="B22" s="43">
        <f>B23+B24+B25+B27</f>
        <v>33955.79</v>
      </c>
      <c r="C22" s="43">
        <f>C23+C24+C25+C27</f>
        <v>14584.09</v>
      </c>
      <c r="D22" s="43">
        <f>D23+D24+D25+D27</f>
        <v>14567.21</v>
      </c>
      <c r="E22" s="43">
        <f>E23+E24+E25+E27</f>
        <v>14567.21</v>
      </c>
      <c r="F22" s="43">
        <f>E22/B22*100</f>
        <v>42.90051858607913</v>
      </c>
      <c r="G22" s="43">
        <f>E22/C22*100</f>
        <v>99.884257433957131</v>
      </c>
      <c r="H22" s="43">
        <f>H23+H24+H25+H26+H27</f>
        <v>1821.83</v>
      </c>
      <c r="I22" s="43">
        <f t="shared" ref="I22:AP22" si="4">I23+I24+I25+I26+I27</f>
        <v>0</v>
      </c>
      <c r="J22" s="43">
        <f t="shared" si="4"/>
        <v>1821.83</v>
      </c>
      <c r="K22" s="43">
        <f t="shared" si="4"/>
        <v>2096.3000000000002</v>
      </c>
      <c r="L22" s="43">
        <f t="shared" si="4"/>
        <v>0</v>
      </c>
      <c r="M22" s="43">
        <f t="shared" si="4"/>
        <v>2096.3000000000002</v>
      </c>
      <c r="N22" s="43">
        <f t="shared" si="4"/>
        <v>2462.4699999999998</v>
      </c>
      <c r="O22" s="43">
        <f t="shared" si="4"/>
        <v>0</v>
      </c>
      <c r="P22" s="43">
        <f t="shared" si="4"/>
        <v>1917.78</v>
      </c>
      <c r="Q22" s="43">
        <f t="shared" si="4"/>
        <v>2082.37</v>
      </c>
      <c r="R22" s="43">
        <f t="shared" si="4"/>
        <v>0</v>
      </c>
      <c r="S22" s="43">
        <f t="shared" si="4"/>
        <v>2627.06</v>
      </c>
      <c r="T22" s="43">
        <f t="shared" si="4"/>
        <v>2013.83</v>
      </c>
      <c r="U22" s="43">
        <f t="shared" si="4"/>
        <v>0</v>
      </c>
      <c r="V22" s="43">
        <f t="shared" si="4"/>
        <v>1996.95</v>
      </c>
      <c r="W22" s="43">
        <f t="shared" si="4"/>
        <v>2080.06</v>
      </c>
      <c r="X22" s="43">
        <f t="shared" si="4"/>
        <v>0</v>
      </c>
      <c r="Y22" s="43">
        <f t="shared" si="4"/>
        <v>2080.06</v>
      </c>
      <c r="Z22" s="43">
        <f t="shared" si="4"/>
        <v>2027.23</v>
      </c>
      <c r="AA22" s="43">
        <f t="shared" si="4"/>
        <v>0</v>
      </c>
      <c r="AB22" s="43">
        <f t="shared" si="4"/>
        <v>2027.23</v>
      </c>
      <c r="AC22" s="43">
        <f t="shared" si="4"/>
        <v>3902.29</v>
      </c>
      <c r="AD22" s="43">
        <f t="shared" si="4"/>
        <v>0</v>
      </c>
      <c r="AE22" s="43">
        <f t="shared" si="4"/>
        <v>0</v>
      </c>
      <c r="AF22" s="43">
        <f t="shared" si="4"/>
        <v>3888.33</v>
      </c>
      <c r="AG22" s="43">
        <f t="shared" si="4"/>
        <v>0</v>
      </c>
      <c r="AH22" s="43">
        <f t="shared" si="4"/>
        <v>0</v>
      </c>
      <c r="AI22" s="43">
        <f t="shared" si="4"/>
        <v>3411.68</v>
      </c>
      <c r="AJ22" s="43">
        <f t="shared" si="4"/>
        <v>0</v>
      </c>
      <c r="AK22" s="43">
        <f t="shared" si="4"/>
        <v>0</v>
      </c>
      <c r="AL22" s="43">
        <f t="shared" si="4"/>
        <v>4757.7199999999993</v>
      </c>
      <c r="AM22" s="43">
        <f t="shared" si="4"/>
        <v>0</v>
      </c>
      <c r="AN22" s="43">
        <f t="shared" si="4"/>
        <v>0</v>
      </c>
      <c r="AO22" s="43">
        <f t="shared" si="4"/>
        <v>3411.68</v>
      </c>
      <c r="AP22" s="43">
        <f t="shared" si="4"/>
        <v>0</v>
      </c>
      <c r="AQ22" s="126"/>
    </row>
    <row r="23" spans="1:43" s="26" customFormat="1" x14ac:dyDescent="0.25">
      <c r="A23" s="27" t="s">
        <v>16</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126"/>
    </row>
    <row r="24" spans="1:43" s="26" customFormat="1" x14ac:dyDescent="0.25">
      <c r="A24" s="33" t="s">
        <v>27</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126"/>
    </row>
    <row r="25" spans="1:43" s="26" customFormat="1" x14ac:dyDescent="0.25">
      <c r="A25" s="33" t="s">
        <v>17</v>
      </c>
      <c r="B25" s="28">
        <f>H25+K25+N25+Q25+T25+W25+Z25+AC25+AF25+AI25+AL25+AO25</f>
        <v>33955.79</v>
      </c>
      <c r="C25" s="28">
        <f>C19</f>
        <v>14584.09</v>
      </c>
      <c r="D25" s="28">
        <f>E25</f>
        <v>14567.21</v>
      </c>
      <c r="E25" s="28">
        <f>J25+M25+P25+S25+V25+Y25+AB25+AE25+AH25+AK25+AN25+AP25</f>
        <v>14567.21</v>
      </c>
      <c r="F25" s="28">
        <f>E25/B25*100</f>
        <v>42.90051858607913</v>
      </c>
      <c r="G25" s="28">
        <f>E25/C25*100</f>
        <v>99.884257433957131</v>
      </c>
      <c r="H25" s="28">
        <f>H19+H11</f>
        <v>1821.83</v>
      </c>
      <c r="I25" s="28">
        <f t="shared" ref="I25:AP25" si="5">I19+I11</f>
        <v>0</v>
      </c>
      <c r="J25" s="28">
        <f t="shared" si="5"/>
        <v>1821.83</v>
      </c>
      <c r="K25" s="28">
        <f t="shared" si="5"/>
        <v>2096.3000000000002</v>
      </c>
      <c r="L25" s="28">
        <f t="shared" si="5"/>
        <v>0</v>
      </c>
      <c r="M25" s="28">
        <f t="shared" si="5"/>
        <v>2096.3000000000002</v>
      </c>
      <c r="N25" s="28">
        <f t="shared" si="5"/>
        <v>2462.4699999999998</v>
      </c>
      <c r="O25" s="28">
        <f t="shared" si="5"/>
        <v>0</v>
      </c>
      <c r="P25" s="28">
        <f t="shared" si="5"/>
        <v>1917.78</v>
      </c>
      <c r="Q25" s="28">
        <f t="shared" si="5"/>
        <v>2082.37</v>
      </c>
      <c r="R25" s="28">
        <f t="shared" si="5"/>
        <v>0</v>
      </c>
      <c r="S25" s="28">
        <f t="shared" si="5"/>
        <v>2627.06</v>
      </c>
      <c r="T25" s="28">
        <f t="shared" si="5"/>
        <v>2013.83</v>
      </c>
      <c r="U25" s="28">
        <f t="shared" si="5"/>
        <v>0</v>
      </c>
      <c r="V25" s="28">
        <f t="shared" si="5"/>
        <v>1996.95</v>
      </c>
      <c r="W25" s="28">
        <f t="shared" si="5"/>
        <v>2080.06</v>
      </c>
      <c r="X25" s="28">
        <f t="shared" si="5"/>
        <v>0</v>
      </c>
      <c r="Y25" s="28">
        <f t="shared" si="5"/>
        <v>2080.06</v>
      </c>
      <c r="Z25" s="28">
        <f t="shared" si="5"/>
        <v>2027.23</v>
      </c>
      <c r="AA25" s="28">
        <f t="shared" si="5"/>
        <v>0</v>
      </c>
      <c r="AB25" s="28">
        <f t="shared" si="5"/>
        <v>2027.23</v>
      </c>
      <c r="AC25" s="28">
        <f t="shared" si="5"/>
        <v>3902.29</v>
      </c>
      <c r="AD25" s="28">
        <f t="shared" si="5"/>
        <v>0</v>
      </c>
      <c r="AE25" s="28">
        <f t="shared" si="5"/>
        <v>0</v>
      </c>
      <c r="AF25" s="28">
        <f t="shared" si="5"/>
        <v>3888.33</v>
      </c>
      <c r="AG25" s="28">
        <f t="shared" si="5"/>
        <v>0</v>
      </c>
      <c r="AH25" s="28">
        <f t="shared" si="5"/>
        <v>0</v>
      </c>
      <c r="AI25" s="28">
        <f t="shared" si="5"/>
        <v>3411.68</v>
      </c>
      <c r="AJ25" s="28">
        <f t="shared" si="5"/>
        <v>0</v>
      </c>
      <c r="AK25" s="28">
        <f t="shared" si="5"/>
        <v>0</v>
      </c>
      <c r="AL25" s="28">
        <f t="shared" si="5"/>
        <v>4757.7199999999993</v>
      </c>
      <c r="AM25" s="28">
        <f t="shared" si="5"/>
        <v>0</v>
      </c>
      <c r="AN25" s="28">
        <f t="shared" si="5"/>
        <v>0</v>
      </c>
      <c r="AO25" s="28">
        <f t="shared" si="5"/>
        <v>3411.68</v>
      </c>
      <c r="AP25" s="28">
        <f t="shared" si="5"/>
        <v>0</v>
      </c>
      <c r="AQ25" s="126"/>
    </row>
    <row r="26" spans="1:43" s="41" customFormat="1" x14ac:dyDescent="0.25">
      <c r="A26" s="35" t="s">
        <v>26</v>
      </c>
      <c r="B26" s="28"/>
      <c r="C26" s="28"/>
      <c r="D26" s="28"/>
      <c r="E26" s="28"/>
      <c r="F26" s="28"/>
      <c r="G26" s="28"/>
      <c r="H26" s="28"/>
      <c r="I26" s="38"/>
      <c r="J26" s="28"/>
      <c r="K26" s="28"/>
      <c r="L26" s="40"/>
      <c r="M26" s="28"/>
      <c r="N26" s="28"/>
      <c r="O26" s="40"/>
      <c r="P26" s="28"/>
      <c r="Q26" s="28"/>
      <c r="R26" s="40"/>
      <c r="S26" s="28"/>
      <c r="T26" s="28"/>
      <c r="U26" s="40"/>
      <c r="V26" s="28"/>
      <c r="W26" s="28"/>
      <c r="X26" s="40"/>
      <c r="Y26" s="28"/>
      <c r="Z26" s="28"/>
      <c r="AA26" s="40"/>
      <c r="AB26" s="28"/>
      <c r="AC26" s="28"/>
      <c r="AD26" s="40"/>
      <c r="AE26" s="28"/>
      <c r="AF26" s="28"/>
      <c r="AG26" s="40"/>
      <c r="AH26" s="28"/>
      <c r="AI26" s="28"/>
      <c r="AJ26" s="40"/>
      <c r="AK26" s="28"/>
      <c r="AL26" s="28"/>
      <c r="AM26" s="40"/>
      <c r="AN26" s="28"/>
      <c r="AO26" s="28"/>
      <c r="AP26" s="28"/>
      <c r="AQ26" s="126"/>
    </row>
    <row r="27" spans="1:43" s="26" customFormat="1" x14ac:dyDescent="0.25">
      <c r="A27" s="33" t="s">
        <v>23</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127"/>
    </row>
    <row r="28" spans="1:43" ht="15.75" customHeight="1" x14ac:dyDescent="0.25">
      <c r="A28" s="118" t="s">
        <v>32</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20"/>
      <c r="AQ28" s="44"/>
    </row>
    <row r="29" spans="1:43" customFormat="1" ht="20.25" customHeight="1" x14ac:dyDescent="0.25">
      <c r="A29" s="4" t="s">
        <v>40</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1"/>
      <c r="AG29" s="2"/>
      <c r="AH29" s="2"/>
      <c r="AI29" s="2"/>
      <c r="AJ29" s="2"/>
      <c r="AK29" s="2"/>
      <c r="AL29" s="2"/>
      <c r="AM29" s="2"/>
      <c r="AN29" s="2"/>
      <c r="AO29" s="2"/>
      <c r="AP29" s="2"/>
      <c r="AQ29" s="2"/>
    </row>
    <row r="30" spans="1:43" s="26" customFormat="1" ht="69" customHeight="1" x14ac:dyDescent="0.25">
      <c r="A30" s="46" t="s">
        <v>61</v>
      </c>
      <c r="B30" s="22">
        <f>B31+B32+B33+B35</f>
        <v>391538.39999999997</v>
      </c>
      <c r="C30" s="22">
        <f>C31+C32+C33+C35</f>
        <v>43269.07</v>
      </c>
      <c r="D30" s="22">
        <f>D31+D32+D33+D35</f>
        <v>56241.649999999994</v>
      </c>
      <c r="E30" s="22">
        <f>E31+E32+E33+E35</f>
        <v>56241.649999999994</v>
      </c>
      <c r="F30" s="22">
        <f>IFERROR(E30/B30%,0)</f>
        <v>14.364274359807364</v>
      </c>
      <c r="G30" s="22">
        <f>IFERROR(E30/C30%,0)</f>
        <v>129.9811851745369</v>
      </c>
      <c r="H30" s="22">
        <f t="shared" ref="H30:AP30" si="6">H31+H32+H33+H35</f>
        <v>0</v>
      </c>
      <c r="I30" s="22">
        <f t="shared" si="6"/>
        <v>264</v>
      </c>
      <c r="J30" s="22">
        <f t="shared" si="6"/>
        <v>0</v>
      </c>
      <c r="K30" s="22">
        <f t="shared" si="6"/>
        <v>0</v>
      </c>
      <c r="L30" s="22">
        <f t="shared" si="6"/>
        <v>0</v>
      </c>
      <c r="M30" s="22">
        <f t="shared" si="6"/>
        <v>0</v>
      </c>
      <c r="N30" s="22">
        <f t="shared" si="6"/>
        <v>18.850000000000001</v>
      </c>
      <c r="O30" s="22">
        <f t="shared" si="6"/>
        <v>0</v>
      </c>
      <c r="P30" s="22">
        <f t="shared" si="6"/>
        <v>18.850000000000001</v>
      </c>
      <c r="Q30" s="22">
        <f t="shared" si="6"/>
        <v>14.66</v>
      </c>
      <c r="R30" s="22">
        <f t="shared" si="6"/>
        <v>0</v>
      </c>
      <c r="S30" s="22">
        <f t="shared" si="6"/>
        <v>14.66</v>
      </c>
      <c r="T30" s="22">
        <f t="shared" si="6"/>
        <v>0</v>
      </c>
      <c r="U30" s="22">
        <f t="shared" si="6"/>
        <v>0</v>
      </c>
      <c r="V30" s="22">
        <f t="shared" si="6"/>
        <v>0</v>
      </c>
      <c r="W30" s="22">
        <f t="shared" si="6"/>
        <v>34054.699999999997</v>
      </c>
      <c r="X30" s="22">
        <f t="shared" si="6"/>
        <v>0</v>
      </c>
      <c r="Y30" s="22">
        <f t="shared" si="6"/>
        <v>34054.699999999997</v>
      </c>
      <c r="Z30" s="22">
        <f t="shared" si="6"/>
        <v>9180.86</v>
      </c>
      <c r="AA30" s="22">
        <f t="shared" si="6"/>
        <v>0</v>
      </c>
      <c r="AB30" s="22">
        <f t="shared" si="6"/>
        <v>0</v>
      </c>
      <c r="AC30" s="22">
        <f t="shared" si="6"/>
        <v>11513.91</v>
      </c>
      <c r="AD30" s="22">
        <f t="shared" si="6"/>
        <v>0</v>
      </c>
      <c r="AE30" s="22">
        <f t="shared" si="6"/>
        <v>22153.440000000002</v>
      </c>
      <c r="AF30" s="22">
        <f t="shared" si="6"/>
        <v>32626.84</v>
      </c>
      <c r="AG30" s="22">
        <f t="shared" si="6"/>
        <v>0</v>
      </c>
      <c r="AH30" s="22">
        <f t="shared" si="6"/>
        <v>0</v>
      </c>
      <c r="AI30" s="22">
        <f t="shared" si="6"/>
        <v>51004.09</v>
      </c>
      <c r="AJ30" s="22">
        <f t="shared" si="6"/>
        <v>0</v>
      </c>
      <c r="AK30" s="22">
        <f t="shared" si="6"/>
        <v>0</v>
      </c>
      <c r="AL30" s="22">
        <f t="shared" si="6"/>
        <v>50289.78</v>
      </c>
      <c r="AM30" s="22">
        <f t="shared" si="6"/>
        <v>0</v>
      </c>
      <c r="AN30" s="22">
        <f t="shared" si="6"/>
        <v>0</v>
      </c>
      <c r="AO30" s="22">
        <f t="shared" si="6"/>
        <v>202834.71</v>
      </c>
      <c r="AP30" s="22">
        <f t="shared" si="6"/>
        <v>0</v>
      </c>
      <c r="AQ30" s="131"/>
    </row>
    <row r="31" spans="1:43" s="26" customFormat="1" x14ac:dyDescent="0.25">
      <c r="A31" s="33" t="s">
        <v>16</v>
      </c>
      <c r="B31" s="28"/>
      <c r="C31" s="28"/>
      <c r="D31" s="28"/>
      <c r="E31" s="28"/>
      <c r="F31" s="28"/>
      <c r="G31" s="28"/>
      <c r="H31" s="28"/>
      <c r="I31" s="28">
        <f>I37+I43</f>
        <v>0</v>
      </c>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31"/>
      <c r="AQ31" s="132"/>
    </row>
    <row r="32" spans="1:43" s="26" customFormat="1" x14ac:dyDescent="0.25">
      <c r="A32" s="33" t="s">
        <v>27</v>
      </c>
      <c r="B32" s="28">
        <f>H32+K32+N32+Q32+T32+W32+Z32+AC32+AF32+AI32+AL32+AO32</f>
        <v>120915.31</v>
      </c>
      <c r="C32" s="28">
        <f>C38+C44+C50+C56+C62</f>
        <v>17027.349999999999</v>
      </c>
      <c r="D32" s="28">
        <f>E32</f>
        <v>17027.349999999999</v>
      </c>
      <c r="E32" s="28">
        <f>J32+M32+P32+S32+V32+Y32+AB32+AE32+AH32+AK32+AN32+AP32</f>
        <v>17027.349999999999</v>
      </c>
      <c r="F32" s="3">
        <f>IFERROR(E32/B32%,0)</f>
        <v>14.082046351285044</v>
      </c>
      <c r="G32" s="3">
        <f>IFERROR(E32/C32%,0)</f>
        <v>100</v>
      </c>
      <c r="H32" s="28">
        <f t="shared" ref="H32:AP33" si="7">H38+H44+H50+H56+H62</f>
        <v>0</v>
      </c>
      <c r="I32" s="28">
        <f t="shared" si="7"/>
        <v>0</v>
      </c>
      <c r="J32" s="28">
        <f t="shared" si="7"/>
        <v>0</v>
      </c>
      <c r="K32" s="28">
        <f t="shared" si="7"/>
        <v>0</v>
      </c>
      <c r="L32" s="28">
        <f t="shared" si="7"/>
        <v>0</v>
      </c>
      <c r="M32" s="28">
        <f t="shared" si="7"/>
        <v>0</v>
      </c>
      <c r="N32" s="28">
        <f t="shared" si="7"/>
        <v>0</v>
      </c>
      <c r="O32" s="28">
        <f t="shared" si="7"/>
        <v>0</v>
      </c>
      <c r="P32" s="28">
        <f t="shared" si="7"/>
        <v>0</v>
      </c>
      <c r="Q32" s="28">
        <f t="shared" si="7"/>
        <v>0</v>
      </c>
      <c r="R32" s="28">
        <f t="shared" si="7"/>
        <v>0</v>
      </c>
      <c r="S32" s="28">
        <f t="shared" si="7"/>
        <v>0</v>
      </c>
      <c r="T32" s="28">
        <f t="shared" si="7"/>
        <v>0</v>
      </c>
      <c r="U32" s="28">
        <f t="shared" si="7"/>
        <v>0</v>
      </c>
      <c r="V32" s="28">
        <f t="shared" si="7"/>
        <v>0</v>
      </c>
      <c r="W32" s="28">
        <f t="shared" si="7"/>
        <v>17027.349999999999</v>
      </c>
      <c r="X32" s="28">
        <f t="shared" si="7"/>
        <v>0</v>
      </c>
      <c r="Y32" s="28">
        <f t="shared" si="7"/>
        <v>17027.349999999999</v>
      </c>
      <c r="Z32" s="28">
        <f t="shared" si="7"/>
        <v>0</v>
      </c>
      <c r="AA32" s="28">
        <f t="shared" si="7"/>
        <v>0</v>
      </c>
      <c r="AB32" s="28">
        <f t="shared" si="7"/>
        <v>0</v>
      </c>
      <c r="AC32" s="28">
        <f t="shared" si="7"/>
        <v>0</v>
      </c>
      <c r="AD32" s="28">
        <f t="shared" si="7"/>
        <v>0</v>
      </c>
      <c r="AE32" s="28">
        <f t="shared" si="7"/>
        <v>0</v>
      </c>
      <c r="AF32" s="28">
        <f t="shared" si="7"/>
        <v>15876.23</v>
      </c>
      <c r="AG32" s="28">
        <f t="shared" si="7"/>
        <v>0</v>
      </c>
      <c r="AH32" s="28">
        <f t="shared" si="7"/>
        <v>0</v>
      </c>
      <c r="AI32" s="28">
        <f t="shared" si="7"/>
        <v>20922.09</v>
      </c>
      <c r="AJ32" s="28">
        <f t="shared" si="7"/>
        <v>0</v>
      </c>
      <c r="AK32" s="28">
        <f t="shared" si="7"/>
        <v>0</v>
      </c>
      <c r="AL32" s="28">
        <f t="shared" si="7"/>
        <v>25144.84</v>
      </c>
      <c r="AM32" s="28">
        <f t="shared" si="7"/>
        <v>0</v>
      </c>
      <c r="AN32" s="28">
        <f t="shared" si="7"/>
        <v>0</v>
      </c>
      <c r="AO32" s="28">
        <f t="shared" si="7"/>
        <v>41944.800000000003</v>
      </c>
      <c r="AP32" s="28">
        <f t="shared" si="7"/>
        <v>0</v>
      </c>
      <c r="AQ32" s="132"/>
    </row>
    <row r="33" spans="1:43" s="26" customFormat="1" x14ac:dyDescent="0.25">
      <c r="A33" s="33" t="s">
        <v>15</v>
      </c>
      <c r="B33" s="28">
        <f>H33+K33+N33+Q33+T33+W33+Z33+AC33+AF33+AI33+AL33+AO33</f>
        <v>46213.81</v>
      </c>
      <c r="C33" s="28">
        <f>C39+C45+C51+C57+C63</f>
        <v>21601.399999999998</v>
      </c>
      <c r="D33" s="28">
        <f>E33</f>
        <v>27700.39</v>
      </c>
      <c r="E33" s="28">
        <f>J33+M33+P33+S33+V33+Y33+AB33+AE33+AH33+AK33+AN33+AP33</f>
        <v>27700.39</v>
      </c>
      <c r="F33" s="3">
        <f>IFERROR(E33/B33%,0)</f>
        <v>59.939637091163881</v>
      </c>
      <c r="G33" s="3">
        <f>IFERROR(E33/C33%,0)</f>
        <v>128.23423481811366</v>
      </c>
      <c r="H33" s="28">
        <f t="shared" si="7"/>
        <v>0</v>
      </c>
      <c r="I33" s="28">
        <f t="shared" si="7"/>
        <v>264</v>
      </c>
      <c r="J33" s="28">
        <f t="shared" si="7"/>
        <v>0</v>
      </c>
      <c r="K33" s="28">
        <f t="shared" si="7"/>
        <v>0</v>
      </c>
      <c r="L33" s="28">
        <f t="shared" si="7"/>
        <v>0</v>
      </c>
      <c r="M33" s="28">
        <f t="shared" si="7"/>
        <v>0</v>
      </c>
      <c r="N33" s="28">
        <f t="shared" si="7"/>
        <v>18.850000000000001</v>
      </c>
      <c r="O33" s="28">
        <f t="shared" si="7"/>
        <v>0</v>
      </c>
      <c r="P33" s="28">
        <f t="shared" si="7"/>
        <v>18.850000000000001</v>
      </c>
      <c r="Q33" s="28">
        <f t="shared" si="7"/>
        <v>14.66</v>
      </c>
      <c r="R33" s="28">
        <f t="shared" si="7"/>
        <v>0</v>
      </c>
      <c r="S33" s="28">
        <f t="shared" si="7"/>
        <v>14.66</v>
      </c>
      <c r="T33" s="28">
        <f t="shared" si="7"/>
        <v>0</v>
      </c>
      <c r="U33" s="28">
        <f t="shared" si="7"/>
        <v>0</v>
      </c>
      <c r="V33" s="28">
        <f t="shared" si="7"/>
        <v>0</v>
      </c>
      <c r="W33" s="28">
        <f t="shared" si="7"/>
        <v>17027.349999999999</v>
      </c>
      <c r="X33" s="28">
        <f t="shared" si="7"/>
        <v>0</v>
      </c>
      <c r="Y33" s="28">
        <f t="shared" si="7"/>
        <v>17027.349999999999</v>
      </c>
      <c r="Z33" s="28">
        <f t="shared" si="7"/>
        <v>4540.54</v>
      </c>
      <c r="AA33" s="28">
        <f t="shared" si="7"/>
        <v>0</v>
      </c>
      <c r="AB33" s="28">
        <f t="shared" si="7"/>
        <v>0</v>
      </c>
      <c r="AC33" s="28">
        <f t="shared" si="7"/>
        <v>0</v>
      </c>
      <c r="AD33" s="28">
        <f t="shared" si="7"/>
        <v>0</v>
      </c>
      <c r="AE33" s="28">
        <f t="shared" si="7"/>
        <v>10639.53</v>
      </c>
      <c r="AF33" s="28">
        <f t="shared" si="7"/>
        <v>0</v>
      </c>
      <c r="AG33" s="28">
        <f t="shared" si="7"/>
        <v>0</v>
      </c>
      <c r="AH33" s="28">
        <f t="shared" si="7"/>
        <v>0</v>
      </c>
      <c r="AI33" s="28">
        <f t="shared" si="7"/>
        <v>9159.9</v>
      </c>
      <c r="AJ33" s="28">
        <f t="shared" si="7"/>
        <v>0</v>
      </c>
      <c r="AK33" s="28">
        <f t="shared" si="7"/>
        <v>0</v>
      </c>
      <c r="AL33" s="28">
        <f t="shared" si="7"/>
        <v>0</v>
      </c>
      <c r="AM33" s="28">
        <f t="shared" si="7"/>
        <v>0</v>
      </c>
      <c r="AN33" s="28">
        <f t="shared" si="7"/>
        <v>0</v>
      </c>
      <c r="AO33" s="28">
        <f t="shared" si="7"/>
        <v>15452.509999999998</v>
      </c>
      <c r="AP33" s="28">
        <f t="shared" si="7"/>
        <v>0</v>
      </c>
      <c r="AQ33" s="132"/>
    </row>
    <row r="34" spans="1:43" s="41" customFormat="1" x14ac:dyDescent="0.25">
      <c r="A34" s="35" t="s">
        <v>26</v>
      </c>
      <c r="B34" s="28"/>
      <c r="C34" s="28"/>
      <c r="D34" s="28"/>
      <c r="E34" s="28"/>
      <c r="F34" s="3"/>
      <c r="G34" s="3"/>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132"/>
    </row>
    <row r="35" spans="1:43" s="26" customFormat="1" x14ac:dyDescent="0.25">
      <c r="A35" s="33" t="s">
        <v>23</v>
      </c>
      <c r="B35" s="28">
        <f>H35+K35+N35+Q35+T35+W35+Z35+AC35+AF35+AI35+AL35+AO35</f>
        <v>224409.27999999997</v>
      </c>
      <c r="C35" s="28">
        <f>C41+C47+C53+C59+C65</f>
        <v>4640.32</v>
      </c>
      <c r="D35" s="28">
        <f>E35</f>
        <v>11513.91</v>
      </c>
      <c r="E35" s="28">
        <f>J35+M35+P35+S35+V35+Y35+AB35+AE35+AH35+AK35+AN35+AP35</f>
        <v>11513.91</v>
      </c>
      <c r="F35" s="3">
        <f>IFERROR(E35/B35%,0)</f>
        <v>5.1307637545114</v>
      </c>
      <c r="G35" s="3">
        <f>IFERROR(E35/C35%,0)</f>
        <v>248.12749982759811</v>
      </c>
      <c r="H35" s="28">
        <f t="shared" ref="H35:AP35" si="8">H41+H47+H53+H59+H65</f>
        <v>0</v>
      </c>
      <c r="I35" s="28">
        <f t="shared" si="8"/>
        <v>0</v>
      </c>
      <c r="J35" s="28">
        <f t="shared" si="8"/>
        <v>0</v>
      </c>
      <c r="K35" s="28">
        <f t="shared" si="8"/>
        <v>0</v>
      </c>
      <c r="L35" s="28">
        <f t="shared" si="8"/>
        <v>0</v>
      </c>
      <c r="M35" s="28">
        <f t="shared" si="8"/>
        <v>0</v>
      </c>
      <c r="N35" s="28">
        <f t="shared" si="8"/>
        <v>0</v>
      </c>
      <c r="O35" s="28">
        <f t="shared" si="8"/>
        <v>0</v>
      </c>
      <c r="P35" s="28">
        <f t="shared" si="8"/>
        <v>0</v>
      </c>
      <c r="Q35" s="28">
        <f t="shared" si="8"/>
        <v>0</v>
      </c>
      <c r="R35" s="28">
        <f t="shared" si="8"/>
        <v>0</v>
      </c>
      <c r="S35" s="28">
        <f t="shared" si="8"/>
        <v>0</v>
      </c>
      <c r="T35" s="28">
        <f t="shared" si="8"/>
        <v>0</v>
      </c>
      <c r="U35" s="28">
        <f t="shared" si="8"/>
        <v>0</v>
      </c>
      <c r="V35" s="28">
        <f t="shared" si="8"/>
        <v>0</v>
      </c>
      <c r="W35" s="28">
        <f t="shared" si="8"/>
        <v>0</v>
      </c>
      <c r="X35" s="28">
        <f t="shared" si="8"/>
        <v>0</v>
      </c>
      <c r="Y35" s="28">
        <f t="shared" si="8"/>
        <v>0</v>
      </c>
      <c r="Z35" s="28">
        <f t="shared" si="8"/>
        <v>4640.32</v>
      </c>
      <c r="AA35" s="28">
        <f t="shared" si="8"/>
        <v>0</v>
      </c>
      <c r="AB35" s="28">
        <f t="shared" si="8"/>
        <v>0</v>
      </c>
      <c r="AC35" s="28">
        <f t="shared" si="8"/>
        <v>11513.91</v>
      </c>
      <c r="AD35" s="28">
        <f t="shared" si="8"/>
        <v>0</v>
      </c>
      <c r="AE35" s="28">
        <f t="shared" si="8"/>
        <v>11513.91</v>
      </c>
      <c r="AF35" s="28">
        <f t="shared" si="8"/>
        <v>16750.61</v>
      </c>
      <c r="AG35" s="28">
        <f t="shared" si="8"/>
        <v>0</v>
      </c>
      <c r="AH35" s="28">
        <f t="shared" si="8"/>
        <v>0</v>
      </c>
      <c r="AI35" s="28">
        <f t="shared" si="8"/>
        <v>20922.099999999999</v>
      </c>
      <c r="AJ35" s="28">
        <f t="shared" si="8"/>
        <v>0</v>
      </c>
      <c r="AK35" s="28">
        <f t="shared" si="8"/>
        <v>0</v>
      </c>
      <c r="AL35" s="28">
        <f t="shared" si="8"/>
        <v>25144.94</v>
      </c>
      <c r="AM35" s="28">
        <f t="shared" si="8"/>
        <v>0</v>
      </c>
      <c r="AN35" s="28">
        <f t="shared" si="8"/>
        <v>0</v>
      </c>
      <c r="AO35" s="28">
        <f t="shared" si="8"/>
        <v>145437.4</v>
      </c>
      <c r="AP35" s="28">
        <f t="shared" si="8"/>
        <v>0</v>
      </c>
      <c r="AQ35" s="133"/>
    </row>
    <row r="36" spans="1:43" s="26" customFormat="1" ht="76.5" customHeight="1" x14ac:dyDescent="0.25">
      <c r="A36" s="47" t="s">
        <v>33</v>
      </c>
      <c r="B36" s="48">
        <f>B37+B38+B39+B41</f>
        <v>8771</v>
      </c>
      <c r="C36" s="48">
        <f>C37+C38+C39+C41</f>
        <v>0</v>
      </c>
      <c r="D36" s="48">
        <f>D37+D38+D39+D41</f>
        <v>0</v>
      </c>
      <c r="E36" s="48">
        <f>E37+E38+E39+E41</f>
        <v>0</v>
      </c>
      <c r="F36" s="48">
        <f>IFERROR(E36/B36%,0)</f>
        <v>0</v>
      </c>
      <c r="G36" s="48">
        <f>IFERROR(E36/C36%,0)</f>
        <v>0</v>
      </c>
      <c r="H36" s="48">
        <f>H37+H38+H39+H41</f>
        <v>0</v>
      </c>
      <c r="I36" s="48">
        <f t="shared" ref="I36:AP36" si="9">I37+I38+I39+I41</f>
        <v>0</v>
      </c>
      <c r="J36" s="48">
        <f t="shared" si="9"/>
        <v>0</v>
      </c>
      <c r="K36" s="48">
        <f>K37+K38+K39+K41</f>
        <v>0</v>
      </c>
      <c r="L36" s="48">
        <f t="shared" si="9"/>
        <v>0</v>
      </c>
      <c r="M36" s="48">
        <f t="shared" si="9"/>
        <v>0</v>
      </c>
      <c r="N36" s="48">
        <f t="shared" si="9"/>
        <v>0</v>
      </c>
      <c r="O36" s="48">
        <f t="shared" si="9"/>
        <v>0</v>
      </c>
      <c r="P36" s="48">
        <f t="shared" si="9"/>
        <v>0</v>
      </c>
      <c r="Q36" s="48">
        <f t="shared" si="9"/>
        <v>0</v>
      </c>
      <c r="R36" s="48">
        <f t="shared" si="9"/>
        <v>0</v>
      </c>
      <c r="S36" s="48">
        <f t="shared" si="9"/>
        <v>0</v>
      </c>
      <c r="T36" s="48">
        <f t="shared" si="9"/>
        <v>0</v>
      </c>
      <c r="U36" s="48">
        <f t="shared" si="9"/>
        <v>0</v>
      </c>
      <c r="V36" s="48">
        <f t="shared" si="9"/>
        <v>0</v>
      </c>
      <c r="W36" s="48">
        <f t="shared" si="9"/>
        <v>0</v>
      </c>
      <c r="X36" s="48">
        <f t="shared" si="9"/>
        <v>0</v>
      </c>
      <c r="Y36" s="48">
        <f t="shared" si="9"/>
        <v>0</v>
      </c>
      <c r="Z36" s="48">
        <f t="shared" si="9"/>
        <v>0</v>
      </c>
      <c r="AA36" s="48">
        <f t="shared" si="9"/>
        <v>0</v>
      </c>
      <c r="AB36" s="48">
        <f t="shared" si="9"/>
        <v>0</v>
      </c>
      <c r="AC36" s="48">
        <f t="shared" si="9"/>
        <v>0</v>
      </c>
      <c r="AD36" s="48">
        <f t="shared" si="9"/>
        <v>0</v>
      </c>
      <c r="AE36" s="48">
        <f t="shared" si="9"/>
        <v>0</v>
      </c>
      <c r="AF36" s="48">
        <f t="shared" si="9"/>
        <v>0</v>
      </c>
      <c r="AG36" s="48">
        <f t="shared" si="9"/>
        <v>0</v>
      </c>
      <c r="AH36" s="48">
        <f t="shared" si="9"/>
        <v>0</v>
      </c>
      <c r="AI36" s="48">
        <f t="shared" si="9"/>
        <v>8771</v>
      </c>
      <c r="AJ36" s="48">
        <f t="shared" si="9"/>
        <v>0</v>
      </c>
      <c r="AK36" s="48">
        <f t="shared" si="9"/>
        <v>0</v>
      </c>
      <c r="AL36" s="48">
        <f t="shared" si="9"/>
        <v>0</v>
      </c>
      <c r="AM36" s="48">
        <f t="shared" si="9"/>
        <v>0</v>
      </c>
      <c r="AN36" s="48">
        <f t="shared" si="9"/>
        <v>0</v>
      </c>
      <c r="AO36" s="48">
        <f t="shared" si="9"/>
        <v>0</v>
      </c>
      <c r="AP36" s="48">
        <f t="shared" si="9"/>
        <v>0</v>
      </c>
      <c r="AQ36" s="125" t="s">
        <v>92</v>
      </c>
    </row>
    <row r="37" spans="1:43" s="26" customFormat="1" x14ac:dyDescent="0.25">
      <c r="A37" s="33" t="s">
        <v>16</v>
      </c>
      <c r="B37" s="29"/>
      <c r="C37" s="29"/>
      <c r="D37" s="29"/>
      <c r="E37" s="29"/>
      <c r="F37" s="49"/>
      <c r="G37" s="49"/>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31"/>
      <c r="AQ37" s="126"/>
    </row>
    <row r="38" spans="1:43" s="26" customFormat="1" x14ac:dyDescent="0.25">
      <c r="A38" s="33" t="s">
        <v>27</v>
      </c>
      <c r="B38" s="29"/>
      <c r="C38" s="29"/>
      <c r="D38" s="29"/>
      <c r="E38" s="29"/>
      <c r="F38" s="49"/>
      <c r="G38" s="49"/>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31"/>
      <c r="AQ38" s="126"/>
    </row>
    <row r="39" spans="1:43" s="26" customFormat="1" x14ac:dyDescent="0.25">
      <c r="A39" s="33" t="s">
        <v>15</v>
      </c>
      <c r="B39" s="29">
        <f>H39+K39+N39+Q39+T39+W39+Z39+AC39+AF39+AI39+AL39+AO39</f>
        <v>8771</v>
      </c>
      <c r="C39" s="28">
        <f>H39+K39+N39+Q39+T39+W39+Z39</f>
        <v>0</v>
      </c>
      <c r="D39" s="29">
        <f>E39</f>
        <v>0</v>
      </c>
      <c r="E39" s="29">
        <f>J39+M39+P39+S39+V39+Y39+AB39+AE39+AH39+AK39+AN39+AP39</f>
        <v>0</v>
      </c>
      <c r="F39" s="3">
        <f>IFERROR(E39/B39%,0)</f>
        <v>0</v>
      </c>
      <c r="G39" s="3">
        <f>IFERROR(E39/C39%,0)</f>
        <v>0</v>
      </c>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v>8771</v>
      </c>
      <c r="AJ39" s="28"/>
      <c r="AK39" s="28"/>
      <c r="AL39" s="28"/>
      <c r="AM39" s="28"/>
      <c r="AN39" s="28"/>
      <c r="AO39" s="28"/>
      <c r="AP39" s="31"/>
      <c r="AQ39" s="126"/>
    </row>
    <row r="40" spans="1:43" s="41" customFormat="1" x14ac:dyDescent="0.25">
      <c r="A40" s="35" t="s">
        <v>26</v>
      </c>
      <c r="B40" s="36"/>
      <c r="C40" s="36"/>
      <c r="D40" s="29"/>
      <c r="E40" s="36"/>
      <c r="F40" s="49"/>
      <c r="G40" s="49"/>
      <c r="H40" s="37"/>
      <c r="I40" s="38"/>
      <c r="J40" s="39"/>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39"/>
      <c r="AQ40" s="126"/>
    </row>
    <row r="41" spans="1:43" s="26" customFormat="1" x14ac:dyDescent="0.25">
      <c r="A41" s="33" t="s">
        <v>23</v>
      </c>
      <c r="B41" s="29"/>
      <c r="C41" s="29"/>
      <c r="D41" s="29"/>
      <c r="E41" s="29"/>
      <c r="F41" s="49"/>
      <c r="G41" s="49"/>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31"/>
      <c r="AQ41" s="127"/>
    </row>
    <row r="42" spans="1:43" s="26" customFormat="1" ht="68.25" customHeight="1" x14ac:dyDescent="0.25">
      <c r="A42" s="47" t="s">
        <v>34</v>
      </c>
      <c r="B42" s="48">
        <f>B43+B44+B45+B47</f>
        <v>388.9</v>
      </c>
      <c r="C42" s="48">
        <f>C43+C44+C45+C47</f>
        <v>0</v>
      </c>
      <c r="D42" s="48">
        <f>D43+D44+D45+D47</f>
        <v>0</v>
      </c>
      <c r="E42" s="48">
        <f>E43+E44+E45+E47</f>
        <v>0</v>
      </c>
      <c r="F42" s="48">
        <f>IFERROR(E42/B42%,0)</f>
        <v>0</v>
      </c>
      <c r="G42" s="48">
        <f>IFERROR(E42/C42%,0)</f>
        <v>0</v>
      </c>
      <c r="H42" s="48">
        <f>H43+H44+H45+H47</f>
        <v>0</v>
      </c>
      <c r="I42" s="48">
        <f t="shared" ref="I42:AP42" si="10">I43+I44+I45+I47</f>
        <v>66</v>
      </c>
      <c r="J42" s="48">
        <f t="shared" si="10"/>
        <v>0</v>
      </c>
      <c r="K42" s="48">
        <f t="shared" si="10"/>
        <v>0</v>
      </c>
      <c r="L42" s="48">
        <f t="shared" si="10"/>
        <v>0</v>
      </c>
      <c r="M42" s="48">
        <f t="shared" si="10"/>
        <v>0</v>
      </c>
      <c r="N42" s="48">
        <f t="shared" si="10"/>
        <v>0</v>
      </c>
      <c r="O42" s="48">
        <f t="shared" si="10"/>
        <v>0</v>
      </c>
      <c r="P42" s="48">
        <f t="shared" si="10"/>
        <v>0</v>
      </c>
      <c r="Q42" s="48">
        <f t="shared" si="10"/>
        <v>0</v>
      </c>
      <c r="R42" s="48">
        <f t="shared" si="10"/>
        <v>0</v>
      </c>
      <c r="S42" s="48">
        <f t="shared" si="10"/>
        <v>0</v>
      </c>
      <c r="T42" s="48">
        <f t="shared" si="10"/>
        <v>0</v>
      </c>
      <c r="U42" s="48">
        <f t="shared" si="10"/>
        <v>0</v>
      </c>
      <c r="V42" s="48">
        <f t="shared" si="10"/>
        <v>0</v>
      </c>
      <c r="W42" s="48">
        <f t="shared" si="10"/>
        <v>0</v>
      </c>
      <c r="X42" s="48">
        <f t="shared" si="10"/>
        <v>0</v>
      </c>
      <c r="Y42" s="48">
        <f t="shared" si="10"/>
        <v>0</v>
      </c>
      <c r="Z42" s="48">
        <f t="shared" si="10"/>
        <v>0</v>
      </c>
      <c r="AA42" s="48">
        <f t="shared" si="10"/>
        <v>0</v>
      </c>
      <c r="AB42" s="48">
        <f t="shared" si="10"/>
        <v>0</v>
      </c>
      <c r="AC42" s="48">
        <f t="shared" si="10"/>
        <v>0</v>
      </c>
      <c r="AD42" s="48">
        <f t="shared" si="10"/>
        <v>0</v>
      </c>
      <c r="AE42" s="48">
        <f t="shared" si="10"/>
        <v>0</v>
      </c>
      <c r="AF42" s="48">
        <f t="shared" si="10"/>
        <v>0</v>
      </c>
      <c r="AG42" s="48">
        <f t="shared" si="10"/>
        <v>0</v>
      </c>
      <c r="AH42" s="48">
        <f t="shared" si="10"/>
        <v>0</v>
      </c>
      <c r="AI42" s="48">
        <f t="shared" si="10"/>
        <v>388.9</v>
      </c>
      <c r="AJ42" s="48">
        <f t="shared" si="10"/>
        <v>0</v>
      </c>
      <c r="AK42" s="48">
        <f t="shared" si="10"/>
        <v>0</v>
      </c>
      <c r="AL42" s="48">
        <f t="shared" si="10"/>
        <v>0</v>
      </c>
      <c r="AM42" s="48">
        <f t="shared" si="10"/>
        <v>0</v>
      </c>
      <c r="AN42" s="48">
        <f t="shared" si="10"/>
        <v>0</v>
      </c>
      <c r="AO42" s="48">
        <f t="shared" si="10"/>
        <v>0</v>
      </c>
      <c r="AP42" s="48">
        <f t="shared" si="10"/>
        <v>0</v>
      </c>
      <c r="AQ42" s="150" t="s">
        <v>93</v>
      </c>
    </row>
    <row r="43" spans="1:43" s="26" customFormat="1" x14ac:dyDescent="0.25">
      <c r="A43" s="33" t="s">
        <v>16</v>
      </c>
      <c r="B43" s="29"/>
      <c r="C43" s="29"/>
      <c r="D43" s="29"/>
      <c r="E43" s="29"/>
      <c r="F43" s="49"/>
      <c r="G43" s="49"/>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31"/>
      <c r="AQ43" s="126"/>
    </row>
    <row r="44" spans="1:43" s="26" customFormat="1" x14ac:dyDescent="0.25">
      <c r="A44" s="33" t="s">
        <v>27</v>
      </c>
      <c r="B44" s="29"/>
      <c r="C44" s="29"/>
      <c r="D44" s="29"/>
      <c r="E44" s="29"/>
      <c r="F44" s="49"/>
      <c r="G44" s="49"/>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31"/>
      <c r="AQ44" s="126"/>
    </row>
    <row r="45" spans="1:43" s="26" customFormat="1" x14ac:dyDescent="0.25">
      <c r="A45" s="33" t="s">
        <v>15</v>
      </c>
      <c r="B45" s="29">
        <f>H45+K45+N45+Q45+T45+W45+Z45+AC45+AF45+AI45+AL45+AO45</f>
        <v>388.9</v>
      </c>
      <c r="C45" s="28">
        <f>H45+K45+N45+Q45+T45+W45+Z45</f>
        <v>0</v>
      </c>
      <c r="D45" s="29">
        <f>E45</f>
        <v>0</v>
      </c>
      <c r="E45" s="29">
        <f>J45+M45+P45+S45+V45+Y45+AB45+AE45+AH45+AK45+AN45+AP45</f>
        <v>0</v>
      </c>
      <c r="F45" s="3">
        <f>IFERROR(E45/B45%,0)</f>
        <v>0</v>
      </c>
      <c r="G45" s="3">
        <f>IFERROR(E45/C45%,0)</f>
        <v>0</v>
      </c>
      <c r="H45" s="28"/>
      <c r="I45" s="28">
        <v>66</v>
      </c>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v>388.9</v>
      </c>
      <c r="AJ45" s="28"/>
      <c r="AK45" s="28"/>
      <c r="AL45" s="28"/>
      <c r="AM45" s="28"/>
      <c r="AN45" s="28"/>
      <c r="AO45" s="28"/>
      <c r="AP45" s="31"/>
      <c r="AQ45" s="126"/>
    </row>
    <row r="46" spans="1:43" s="41" customFormat="1" ht="15" customHeight="1" x14ac:dyDescent="0.25">
      <c r="A46" s="35" t="s">
        <v>26</v>
      </c>
      <c r="B46" s="36"/>
      <c r="C46" s="36"/>
      <c r="D46" s="29"/>
      <c r="E46" s="36"/>
      <c r="F46" s="49"/>
      <c r="G46" s="49"/>
      <c r="H46" s="37"/>
      <c r="I46" s="38"/>
      <c r="J46" s="39"/>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39"/>
      <c r="AQ46" s="126"/>
    </row>
    <row r="47" spans="1:43" s="26" customFormat="1" x14ac:dyDescent="0.25">
      <c r="A47" s="33" t="s">
        <v>23</v>
      </c>
      <c r="B47" s="29"/>
      <c r="C47" s="29"/>
      <c r="D47" s="29"/>
      <c r="E47" s="29"/>
      <c r="F47" s="49"/>
      <c r="G47" s="49"/>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31"/>
      <c r="AQ47" s="127"/>
    </row>
    <row r="48" spans="1:43" s="26" customFormat="1" ht="129" customHeight="1" x14ac:dyDescent="0.25">
      <c r="A48" s="47" t="s">
        <v>57</v>
      </c>
      <c r="B48" s="48">
        <f>B49+B50+B51+B53</f>
        <v>4582.5</v>
      </c>
      <c r="C48" s="48">
        <f>C49+C50+C51+C53</f>
        <v>4574.05</v>
      </c>
      <c r="D48" s="48">
        <f>D49+D50+D51+D53</f>
        <v>33.510000000000005</v>
      </c>
      <c r="E48" s="48">
        <f>E49+E50+E51+E53</f>
        <v>33.510000000000005</v>
      </c>
      <c r="F48" s="48">
        <f>IFERROR(E48/B48%,0)</f>
        <v>0.73126022913256961</v>
      </c>
      <c r="G48" s="48">
        <f>IFERROR(E48/C48%,0)</f>
        <v>0.73261114329751542</v>
      </c>
      <c r="H48" s="48">
        <f>H49+H50+H51+H53</f>
        <v>0</v>
      </c>
      <c r="I48" s="48">
        <f t="shared" ref="I48:AP48" si="11">I49+I50+I51+I53</f>
        <v>66</v>
      </c>
      <c r="J48" s="48">
        <f t="shared" si="11"/>
        <v>0</v>
      </c>
      <c r="K48" s="48">
        <f t="shared" si="11"/>
        <v>0</v>
      </c>
      <c r="L48" s="48">
        <f t="shared" si="11"/>
        <v>0</v>
      </c>
      <c r="M48" s="48">
        <f t="shared" si="11"/>
        <v>0</v>
      </c>
      <c r="N48" s="48">
        <f t="shared" si="11"/>
        <v>18.850000000000001</v>
      </c>
      <c r="O48" s="48">
        <f t="shared" si="11"/>
        <v>0</v>
      </c>
      <c r="P48" s="48">
        <f t="shared" si="11"/>
        <v>18.850000000000001</v>
      </c>
      <c r="Q48" s="48">
        <f t="shared" si="11"/>
        <v>14.66</v>
      </c>
      <c r="R48" s="48">
        <f t="shared" si="11"/>
        <v>0</v>
      </c>
      <c r="S48" s="48">
        <f t="shared" si="11"/>
        <v>14.66</v>
      </c>
      <c r="T48" s="48">
        <f t="shared" si="11"/>
        <v>0</v>
      </c>
      <c r="U48" s="48">
        <f t="shared" si="11"/>
        <v>0</v>
      </c>
      <c r="V48" s="48">
        <f t="shared" si="11"/>
        <v>0</v>
      </c>
      <c r="W48" s="48">
        <f t="shared" si="11"/>
        <v>0</v>
      </c>
      <c r="X48" s="48">
        <f t="shared" si="11"/>
        <v>0</v>
      </c>
      <c r="Y48" s="48">
        <f t="shared" si="11"/>
        <v>0</v>
      </c>
      <c r="Z48" s="48">
        <f t="shared" si="11"/>
        <v>4540.54</v>
      </c>
      <c r="AA48" s="48">
        <f t="shared" si="11"/>
        <v>0</v>
      </c>
      <c r="AB48" s="48">
        <f t="shared" si="11"/>
        <v>0</v>
      </c>
      <c r="AC48" s="48">
        <f t="shared" si="11"/>
        <v>0</v>
      </c>
      <c r="AD48" s="48">
        <f t="shared" si="11"/>
        <v>0</v>
      </c>
      <c r="AE48" s="48">
        <f t="shared" si="11"/>
        <v>0</v>
      </c>
      <c r="AF48" s="48">
        <f t="shared" si="11"/>
        <v>0</v>
      </c>
      <c r="AG48" s="48">
        <f t="shared" si="11"/>
        <v>0</v>
      </c>
      <c r="AH48" s="48">
        <f t="shared" si="11"/>
        <v>0</v>
      </c>
      <c r="AI48" s="48">
        <f t="shared" si="11"/>
        <v>0</v>
      </c>
      <c r="AJ48" s="48">
        <f t="shared" si="11"/>
        <v>0</v>
      </c>
      <c r="AK48" s="48">
        <f t="shared" si="11"/>
        <v>0</v>
      </c>
      <c r="AL48" s="48">
        <f t="shared" si="11"/>
        <v>0</v>
      </c>
      <c r="AM48" s="48">
        <f t="shared" si="11"/>
        <v>0</v>
      </c>
      <c r="AN48" s="48">
        <f t="shared" si="11"/>
        <v>0</v>
      </c>
      <c r="AO48" s="48">
        <f t="shared" si="11"/>
        <v>8.4499999999999993</v>
      </c>
      <c r="AP48" s="48">
        <f t="shared" si="11"/>
        <v>0</v>
      </c>
      <c r="AQ48" s="125" t="s">
        <v>67</v>
      </c>
    </row>
    <row r="49" spans="1:43" s="26" customFormat="1" x14ac:dyDescent="0.25">
      <c r="A49" s="33" t="s">
        <v>16</v>
      </c>
      <c r="B49" s="29"/>
      <c r="C49" s="29"/>
      <c r="D49" s="29"/>
      <c r="E49" s="29"/>
      <c r="F49" s="49"/>
      <c r="G49" s="49"/>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31"/>
      <c r="AQ49" s="126"/>
    </row>
    <row r="50" spans="1:43" s="26" customFormat="1" x14ac:dyDescent="0.25">
      <c r="A50" s="33" t="s">
        <v>27</v>
      </c>
      <c r="B50" s="29"/>
      <c r="C50" s="29"/>
      <c r="D50" s="29"/>
      <c r="E50" s="29"/>
      <c r="F50" s="49"/>
      <c r="G50" s="49"/>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1"/>
      <c r="AQ50" s="126"/>
    </row>
    <row r="51" spans="1:43" s="26" customFormat="1" x14ac:dyDescent="0.25">
      <c r="A51" s="33" t="s">
        <v>15</v>
      </c>
      <c r="B51" s="29">
        <f>H51+K51+N51+Q51+T51+W51+Z51+AC51+AF51+AI51+AL51+AO51</f>
        <v>4582.5</v>
      </c>
      <c r="C51" s="28">
        <f>H51+K51+N51+Q51+T51+W51+Z51</f>
        <v>4574.05</v>
      </c>
      <c r="D51" s="29">
        <f>E51</f>
        <v>33.510000000000005</v>
      </c>
      <c r="E51" s="29">
        <f>J51+M51+P51+S51+V51+Y51+AB51+AE51+AH51+AK51+AN51+AP51</f>
        <v>33.510000000000005</v>
      </c>
      <c r="F51" s="3">
        <f>IFERROR(E51/B51%,0)</f>
        <v>0.73126022913256961</v>
      </c>
      <c r="G51" s="3">
        <f>IFERROR(E51/C51%,0)</f>
        <v>0.73261114329751542</v>
      </c>
      <c r="H51" s="28"/>
      <c r="I51" s="28">
        <v>66</v>
      </c>
      <c r="J51" s="28"/>
      <c r="K51" s="28"/>
      <c r="L51" s="28"/>
      <c r="M51" s="28"/>
      <c r="N51" s="28">
        <v>18.850000000000001</v>
      </c>
      <c r="O51" s="28"/>
      <c r="P51" s="28">
        <v>18.850000000000001</v>
      </c>
      <c r="Q51" s="28">
        <v>14.66</v>
      </c>
      <c r="R51" s="28"/>
      <c r="S51" s="28">
        <v>14.66</v>
      </c>
      <c r="T51" s="28"/>
      <c r="U51" s="28"/>
      <c r="V51" s="28"/>
      <c r="W51" s="28"/>
      <c r="X51" s="28"/>
      <c r="Y51" s="28"/>
      <c r="Z51" s="28">
        <v>4540.54</v>
      </c>
      <c r="AA51" s="28"/>
      <c r="AB51" s="28"/>
      <c r="AC51" s="28"/>
      <c r="AD51" s="28"/>
      <c r="AE51" s="28"/>
      <c r="AF51" s="28"/>
      <c r="AG51" s="28"/>
      <c r="AH51" s="28"/>
      <c r="AI51" s="28"/>
      <c r="AJ51" s="28"/>
      <c r="AK51" s="28"/>
      <c r="AL51" s="28"/>
      <c r="AM51" s="28"/>
      <c r="AN51" s="28"/>
      <c r="AO51" s="28">
        <v>8.4499999999999993</v>
      </c>
      <c r="AP51" s="31"/>
      <c r="AQ51" s="126"/>
    </row>
    <row r="52" spans="1:43" s="41" customFormat="1" ht="15" customHeight="1" x14ac:dyDescent="0.25">
      <c r="A52" s="35" t="s">
        <v>26</v>
      </c>
      <c r="B52" s="36"/>
      <c r="C52" s="36"/>
      <c r="D52" s="29"/>
      <c r="E52" s="36"/>
      <c r="F52" s="49"/>
      <c r="G52" s="49"/>
      <c r="H52" s="37"/>
      <c r="I52" s="38"/>
      <c r="J52" s="39"/>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39"/>
      <c r="AQ52" s="126"/>
    </row>
    <row r="53" spans="1:43" s="26" customFormat="1" x14ac:dyDescent="0.25">
      <c r="A53" s="33" t="s">
        <v>23</v>
      </c>
      <c r="B53" s="29"/>
      <c r="C53" s="29"/>
      <c r="D53" s="29"/>
      <c r="E53" s="29"/>
      <c r="F53" s="49"/>
      <c r="G53" s="49"/>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1"/>
      <c r="AQ53" s="127"/>
    </row>
    <row r="54" spans="1:43" s="26" customFormat="1" ht="37.5" x14ac:dyDescent="0.25">
      <c r="A54" s="47" t="s">
        <v>59</v>
      </c>
      <c r="B54" s="48">
        <f>B55+B56+B57+B59</f>
        <v>226936.8</v>
      </c>
      <c r="C54" s="48">
        <f>C55+C56+C57+C59</f>
        <v>0</v>
      </c>
      <c r="D54" s="48">
        <f>D55+D56+D57+D59</f>
        <v>0</v>
      </c>
      <c r="E54" s="48">
        <f>E55+E56+E57+E59</f>
        <v>0</v>
      </c>
      <c r="F54" s="48">
        <f>IFERROR(E54/B54%,0)</f>
        <v>0</v>
      </c>
      <c r="G54" s="48">
        <f>IFERROR(E54/C54%,0)</f>
        <v>0</v>
      </c>
      <c r="H54" s="48">
        <f t="shared" ref="H54:AP54" si="12">H55+H56+H57+H59</f>
        <v>0</v>
      </c>
      <c r="I54" s="48">
        <f t="shared" si="12"/>
        <v>66</v>
      </c>
      <c r="J54" s="48">
        <f t="shared" si="12"/>
        <v>0</v>
      </c>
      <c r="K54" s="48">
        <f t="shared" si="12"/>
        <v>0</v>
      </c>
      <c r="L54" s="48">
        <f t="shared" si="12"/>
        <v>0</v>
      </c>
      <c r="M54" s="48">
        <f t="shared" si="12"/>
        <v>0</v>
      </c>
      <c r="N54" s="48">
        <f t="shared" si="12"/>
        <v>0</v>
      </c>
      <c r="O54" s="48">
        <f t="shared" si="12"/>
        <v>0</v>
      </c>
      <c r="P54" s="48">
        <f t="shared" si="12"/>
        <v>0</v>
      </c>
      <c r="Q54" s="48">
        <f t="shared" si="12"/>
        <v>0</v>
      </c>
      <c r="R54" s="48">
        <f t="shared" si="12"/>
        <v>0</v>
      </c>
      <c r="S54" s="48">
        <f t="shared" si="12"/>
        <v>0</v>
      </c>
      <c r="T54" s="48">
        <f t="shared" si="12"/>
        <v>0</v>
      </c>
      <c r="U54" s="48">
        <f t="shared" si="12"/>
        <v>0</v>
      </c>
      <c r="V54" s="48">
        <f t="shared" si="12"/>
        <v>0</v>
      </c>
      <c r="W54" s="48">
        <f t="shared" si="12"/>
        <v>0</v>
      </c>
      <c r="X54" s="48">
        <f t="shared" si="12"/>
        <v>0</v>
      </c>
      <c r="Y54" s="48">
        <f t="shared" si="12"/>
        <v>0</v>
      </c>
      <c r="Z54" s="48">
        <f t="shared" si="12"/>
        <v>0</v>
      </c>
      <c r="AA54" s="48">
        <f t="shared" si="12"/>
        <v>0</v>
      </c>
      <c r="AB54" s="48">
        <f t="shared" si="12"/>
        <v>0</v>
      </c>
      <c r="AC54" s="48">
        <f t="shared" si="12"/>
        <v>0</v>
      </c>
      <c r="AD54" s="48">
        <f t="shared" si="12"/>
        <v>0</v>
      </c>
      <c r="AE54" s="48">
        <f t="shared" si="12"/>
        <v>0</v>
      </c>
      <c r="AF54" s="48">
        <f t="shared" si="12"/>
        <v>10473.4</v>
      </c>
      <c r="AG54" s="48">
        <f t="shared" si="12"/>
        <v>0</v>
      </c>
      <c r="AH54" s="48">
        <f t="shared" si="12"/>
        <v>0</v>
      </c>
      <c r="AI54" s="48">
        <f t="shared" si="12"/>
        <v>18816.36</v>
      </c>
      <c r="AJ54" s="48">
        <f t="shared" si="12"/>
        <v>0</v>
      </c>
      <c r="AK54" s="48">
        <f t="shared" si="12"/>
        <v>0</v>
      </c>
      <c r="AL54" s="48">
        <f t="shared" si="12"/>
        <v>30841.439999999999</v>
      </c>
      <c r="AM54" s="48">
        <f t="shared" si="12"/>
        <v>0</v>
      </c>
      <c r="AN54" s="48">
        <f t="shared" si="12"/>
        <v>0</v>
      </c>
      <c r="AO54" s="48">
        <f t="shared" si="12"/>
        <v>166805.59999999998</v>
      </c>
      <c r="AP54" s="48">
        <f t="shared" si="12"/>
        <v>0</v>
      </c>
      <c r="AQ54" s="104" t="s">
        <v>68</v>
      </c>
    </row>
    <row r="55" spans="1:43" s="26" customFormat="1" ht="18.75" x14ac:dyDescent="0.25">
      <c r="A55" s="33" t="s">
        <v>16</v>
      </c>
      <c r="B55" s="29"/>
      <c r="C55" s="29"/>
      <c r="D55" s="29"/>
      <c r="E55" s="29"/>
      <c r="F55" s="49"/>
      <c r="G55" s="49"/>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31"/>
      <c r="AQ55" s="105"/>
    </row>
    <row r="56" spans="1:43" s="26" customFormat="1" ht="18.75" x14ac:dyDescent="0.25">
      <c r="A56" s="33" t="s">
        <v>27</v>
      </c>
      <c r="B56" s="29">
        <f>H56+K56+N56+Q56+T56+W56+Z56+AC56+AF56+AI56+AL56+AO56</f>
        <v>45486.399999999994</v>
      </c>
      <c r="C56" s="28">
        <f>H56+K56+N56+Q56+T56+W56+Z56</f>
        <v>0</v>
      </c>
      <c r="D56" s="29">
        <f>E56</f>
        <v>0</v>
      </c>
      <c r="E56" s="29">
        <f>J56+M56+P56+S56+V56+Y56+AB56+AE56+AH56+AK56+AN56+AP56</f>
        <v>0</v>
      </c>
      <c r="F56" s="94">
        <f>IFERROR(E56/B56%,0)</f>
        <v>0</v>
      </c>
      <c r="G56" s="94">
        <f>IFERROR(E56/C56%,0)</f>
        <v>0</v>
      </c>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v>5236.7</v>
      </c>
      <c r="AG56" s="28"/>
      <c r="AH56" s="28"/>
      <c r="AI56" s="28">
        <v>9408.18</v>
      </c>
      <c r="AJ56" s="28"/>
      <c r="AK56" s="28"/>
      <c r="AL56" s="28">
        <v>15420.72</v>
      </c>
      <c r="AM56" s="28"/>
      <c r="AN56" s="28"/>
      <c r="AO56" s="28">
        <v>15420.8</v>
      </c>
      <c r="AP56" s="31"/>
      <c r="AQ56" s="105"/>
    </row>
    <row r="57" spans="1:43" s="26" customFormat="1" ht="18.75" x14ac:dyDescent="0.25">
      <c r="A57" s="33" t="s">
        <v>15</v>
      </c>
      <c r="B57" s="29">
        <f>H57+K57+N57+Q57+T57+W57+Z57+AC57+AF57+AI57+AL57+AO57</f>
        <v>5947.4</v>
      </c>
      <c r="C57" s="28">
        <f>H57+K57+N57+Q57+T57+W57+Z57</f>
        <v>0</v>
      </c>
      <c r="D57" s="29">
        <f>E57</f>
        <v>0</v>
      </c>
      <c r="E57" s="29">
        <f>J57+M57+P57+S57+V57+Y57+AB57+AE57+AH57+AK57+AN57+AP57</f>
        <v>0</v>
      </c>
      <c r="F57" s="94">
        <f>IFERROR(E57/B57%,0)</f>
        <v>0</v>
      </c>
      <c r="G57" s="94">
        <f>IFERROR(E57/C57%,0)</f>
        <v>0</v>
      </c>
      <c r="H57" s="28"/>
      <c r="I57" s="28">
        <v>66</v>
      </c>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v>5947.4</v>
      </c>
      <c r="AP57" s="31"/>
      <c r="AQ57" s="105"/>
    </row>
    <row r="58" spans="1:43" s="101" customFormat="1" x14ac:dyDescent="0.25">
      <c r="A58" s="51" t="s">
        <v>26</v>
      </c>
      <c r="B58" s="29"/>
      <c r="C58" s="28"/>
      <c r="D58" s="29"/>
      <c r="E58" s="29"/>
      <c r="F58" s="94"/>
      <c r="G58" s="94"/>
      <c r="H58" s="95"/>
      <c r="I58" s="96"/>
      <c r="J58" s="97"/>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9"/>
      <c r="AQ58" s="100"/>
    </row>
    <row r="59" spans="1:43" s="26" customFormat="1" ht="18.75" x14ac:dyDescent="0.25">
      <c r="A59" s="33" t="s">
        <v>23</v>
      </c>
      <c r="B59" s="29">
        <f>H59+K59+N59+Q59+T59+W59+Z59+AC59+AF59+AI59+AL59+AO59</f>
        <v>175503</v>
      </c>
      <c r="C59" s="28">
        <f>H59+K59+N59+Q59+T59+W59+Z59</f>
        <v>0</v>
      </c>
      <c r="D59" s="29">
        <f>E59</f>
        <v>0</v>
      </c>
      <c r="E59" s="29">
        <f>J59+M59+P59+S59+V59+Y59+AB59+AE59+AH59+AK59+AN59+AP59</f>
        <v>0</v>
      </c>
      <c r="F59" s="94">
        <f>IFERROR(E59/B59%,0)</f>
        <v>0</v>
      </c>
      <c r="G59" s="94">
        <f>IFERROR(E59/C59%,0)</f>
        <v>0</v>
      </c>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v>5236.7</v>
      </c>
      <c r="AG59" s="28"/>
      <c r="AH59" s="28"/>
      <c r="AI59" s="28">
        <v>9408.18</v>
      </c>
      <c r="AJ59" s="28"/>
      <c r="AK59" s="28"/>
      <c r="AL59" s="28">
        <v>15420.72</v>
      </c>
      <c r="AM59" s="28"/>
      <c r="AN59" s="28"/>
      <c r="AO59" s="28">
        <v>145437.4</v>
      </c>
      <c r="AP59" s="31"/>
      <c r="AQ59" s="105"/>
    </row>
    <row r="60" spans="1:43" s="26" customFormat="1" ht="56.25" x14ac:dyDescent="0.25">
      <c r="A60" s="47" t="s">
        <v>60</v>
      </c>
      <c r="B60" s="48">
        <f>B61+B62+B63+B65</f>
        <v>150859.20000000001</v>
      </c>
      <c r="C60" s="48">
        <f>C61+C62+C63+C65</f>
        <v>38695.019999999997</v>
      </c>
      <c r="D60" s="48">
        <f>D61+D62+D63+D65</f>
        <v>56208.14</v>
      </c>
      <c r="E60" s="48">
        <f>E61+E62+E63+E65</f>
        <v>56208.14</v>
      </c>
      <c r="F60" s="48">
        <f>IFERROR(E60/B60%,0)</f>
        <v>37.25867563927158</v>
      </c>
      <c r="G60" s="48">
        <f>IFERROR(E60/C60%,0)</f>
        <v>145.25936412489256</v>
      </c>
      <c r="H60" s="48">
        <f t="shared" ref="H60:AP60" si="13">H61+H62+H63+H65</f>
        <v>0</v>
      </c>
      <c r="I60" s="48">
        <f t="shared" si="13"/>
        <v>66</v>
      </c>
      <c r="J60" s="48">
        <f t="shared" si="13"/>
        <v>0</v>
      </c>
      <c r="K60" s="48">
        <f t="shared" si="13"/>
        <v>0</v>
      </c>
      <c r="L60" s="48">
        <f t="shared" si="13"/>
        <v>0</v>
      </c>
      <c r="M60" s="48">
        <f t="shared" si="13"/>
        <v>0</v>
      </c>
      <c r="N60" s="48">
        <f t="shared" si="13"/>
        <v>0</v>
      </c>
      <c r="O60" s="48">
        <f t="shared" si="13"/>
        <v>0</v>
      </c>
      <c r="P60" s="48">
        <f t="shared" si="13"/>
        <v>0</v>
      </c>
      <c r="Q60" s="48">
        <f t="shared" si="13"/>
        <v>0</v>
      </c>
      <c r="R60" s="48">
        <f t="shared" si="13"/>
        <v>0</v>
      </c>
      <c r="S60" s="48">
        <f t="shared" si="13"/>
        <v>0</v>
      </c>
      <c r="T60" s="48">
        <f t="shared" si="13"/>
        <v>0</v>
      </c>
      <c r="U60" s="48">
        <f t="shared" si="13"/>
        <v>0</v>
      </c>
      <c r="V60" s="48">
        <f t="shared" si="13"/>
        <v>0</v>
      </c>
      <c r="W60" s="48">
        <f t="shared" si="13"/>
        <v>34054.699999999997</v>
      </c>
      <c r="X60" s="48">
        <f t="shared" si="13"/>
        <v>0</v>
      </c>
      <c r="Y60" s="48">
        <f t="shared" si="13"/>
        <v>34054.699999999997</v>
      </c>
      <c r="Z60" s="48">
        <f t="shared" si="13"/>
        <v>4640.32</v>
      </c>
      <c r="AA60" s="48">
        <f t="shared" si="13"/>
        <v>0</v>
      </c>
      <c r="AB60" s="48">
        <f t="shared" si="13"/>
        <v>0</v>
      </c>
      <c r="AC60" s="48">
        <f t="shared" si="13"/>
        <v>11513.91</v>
      </c>
      <c r="AD60" s="48">
        <f t="shared" si="13"/>
        <v>0</v>
      </c>
      <c r="AE60" s="48">
        <f t="shared" si="13"/>
        <v>22153.440000000002</v>
      </c>
      <c r="AF60" s="48">
        <f t="shared" si="13"/>
        <v>22153.440000000002</v>
      </c>
      <c r="AG60" s="48">
        <f t="shared" si="13"/>
        <v>0</v>
      </c>
      <c r="AH60" s="48">
        <f t="shared" si="13"/>
        <v>0</v>
      </c>
      <c r="AI60" s="48">
        <f t="shared" si="13"/>
        <v>23027.83</v>
      </c>
      <c r="AJ60" s="48">
        <f t="shared" si="13"/>
        <v>0</v>
      </c>
      <c r="AK60" s="48">
        <f t="shared" si="13"/>
        <v>0</v>
      </c>
      <c r="AL60" s="48">
        <f t="shared" si="13"/>
        <v>19448.34</v>
      </c>
      <c r="AM60" s="48">
        <f t="shared" si="13"/>
        <v>0</v>
      </c>
      <c r="AN60" s="48">
        <f t="shared" si="13"/>
        <v>0</v>
      </c>
      <c r="AO60" s="48">
        <f t="shared" si="13"/>
        <v>36020.660000000003</v>
      </c>
      <c r="AP60" s="48">
        <f t="shared" si="13"/>
        <v>0</v>
      </c>
      <c r="AQ60" s="104" t="s">
        <v>73</v>
      </c>
    </row>
    <row r="61" spans="1:43" s="26" customFormat="1" ht="18.75" x14ac:dyDescent="0.25">
      <c r="A61" s="33" t="s">
        <v>16</v>
      </c>
      <c r="B61" s="29"/>
      <c r="C61" s="29"/>
      <c r="D61" s="29"/>
      <c r="E61" s="29"/>
      <c r="F61" s="49"/>
      <c r="G61" s="49"/>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31"/>
      <c r="AQ61" s="105"/>
    </row>
    <row r="62" spans="1:43" s="26" customFormat="1" ht="18.75" x14ac:dyDescent="0.25">
      <c r="A62" s="33" t="s">
        <v>27</v>
      </c>
      <c r="B62" s="29">
        <f>H62+K62+N62+Q62+T62+W62+Z62+AC62+AF62+AI62+AL62+AO62</f>
        <v>75428.91</v>
      </c>
      <c r="C62" s="28">
        <f>H62+K62+N62+Q62+T62+W62+Z62</f>
        <v>17027.349999999999</v>
      </c>
      <c r="D62" s="29">
        <f>E62</f>
        <v>17027.349999999999</v>
      </c>
      <c r="E62" s="29">
        <f>J62+M62+P62+S62+V62+Y62+AB62+AE62+AH62+AK62+AN62+AP62</f>
        <v>17027.349999999999</v>
      </c>
      <c r="F62" s="94">
        <f>IFERROR(E62/B62%,0)</f>
        <v>22.57403693093271</v>
      </c>
      <c r="G62" s="94">
        <f>IFERROR(E62/C62%,0)</f>
        <v>100</v>
      </c>
      <c r="H62" s="28"/>
      <c r="I62" s="28"/>
      <c r="J62" s="28"/>
      <c r="K62" s="28"/>
      <c r="L62" s="28"/>
      <c r="M62" s="28"/>
      <c r="N62" s="28"/>
      <c r="O62" s="28"/>
      <c r="P62" s="28"/>
      <c r="Q62" s="28"/>
      <c r="R62" s="28"/>
      <c r="S62" s="28"/>
      <c r="T62" s="28"/>
      <c r="U62" s="28"/>
      <c r="V62" s="28"/>
      <c r="W62" s="28">
        <v>17027.349999999999</v>
      </c>
      <c r="X62" s="28"/>
      <c r="Y62" s="28">
        <v>17027.349999999999</v>
      </c>
      <c r="Z62" s="28"/>
      <c r="AA62" s="28"/>
      <c r="AB62" s="28"/>
      <c r="AC62" s="28"/>
      <c r="AD62" s="28"/>
      <c r="AE62" s="28"/>
      <c r="AF62" s="28">
        <v>10639.53</v>
      </c>
      <c r="AG62" s="28"/>
      <c r="AH62" s="28"/>
      <c r="AI62" s="28">
        <v>11513.91</v>
      </c>
      <c r="AJ62" s="28"/>
      <c r="AK62" s="28"/>
      <c r="AL62" s="28">
        <v>9724.1200000000008</v>
      </c>
      <c r="AM62" s="28"/>
      <c r="AN62" s="28"/>
      <c r="AO62" s="28">
        <v>26524</v>
      </c>
      <c r="AP62" s="31"/>
      <c r="AQ62" s="105"/>
    </row>
    <row r="63" spans="1:43" s="26" customFormat="1" ht="18.75" x14ac:dyDescent="0.25">
      <c r="A63" s="33" t="s">
        <v>15</v>
      </c>
      <c r="B63" s="29">
        <f>H63+K63+N63+Q63+T63+W63+Z63+AC63+AF63+AI63+AL63+AO63</f>
        <v>26524.01</v>
      </c>
      <c r="C63" s="28">
        <f>H63+K63+N63+Q63+T63+W63+Z63</f>
        <v>17027.349999999999</v>
      </c>
      <c r="D63" s="29">
        <f>E63</f>
        <v>27666.879999999997</v>
      </c>
      <c r="E63" s="29">
        <f>J63+M63+P63+S63+V63+Y63+AB63+AE63+AH63+AK63+AN63+AP63</f>
        <v>27666.879999999997</v>
      </c>
      <c r="F63" s="94">
        <f>IFERROR(E63/B63%,0)</f>
        <v>104.30881303392661</v>
      </c>
      <c r="G63" s="94">
        <f>IFERROR(E63/C63%,0)</f>
        <v>162.48494334115409</v>
      </c>
      <c r="H63" s="28"/>
      <c r="I63" s="28">
        <v>66</v>
      </c>
      <c r="J63" s="28"/>
      <c r="K63" s="28"/>
      <c r="L63" s="28"/>
      <c r="M63" s="28"/>
      <c r="N63" s="28"/>
      <c r="O63" s="28"/>
      <c r="P63" s="28"/>
      <c r="Q63" s="28"/>
      <c r="R63" s="28"/>
      <c r="S63" s="28"/>
      <c r="T63" s="28"/>
      <c r="U63" s="28"/>
      <c r="V63" s="28"/>
      <c r="W63" s="28">
        <v>17027.349999999999</v>
      </c>
      <c r="X63" s="28"/>
      <c r="Y63" s="28">
        <v>17027.349999999999</v>
      </c>
      <c r="Z63" s="28"/>
      <c r="AA63" s="28"/>
      <c r="AB63" s="28"/>
      <c r="AC63" s="28"/>
      <c r="AD63" s="28"/>
      <c r="AE63" s="28">
        <v>10639.53</v>
      </c>
      <c r="AF63" s="28"/>
      <c r="AG63" s="28"/>
      <c r="AH63" s="28"/>
      <c r="AI63" s="28"/>
      <c r="AJ63" s="28"/>
      <c r="AK63" s="28"/>
      <c r="AL63" s="28"/>
      <c r="AM63" s="28"/>
      <c r="AN63" s="28"/>
      <c r="AO63" s="28">
        <v>9496.66</v>
      </c>
      <c r="AP63" s="31"/>
      <c r="AQ63" s="105"/>
    </row>
    <row r="64" spans="1:43" s="101" customFormat="1" x14ac:dyDescent="0.25">
      <c r="A64" s="51" t="s">
        <v>26</v>
      </c>
      <c r="B64" s="29"/>
      <c r="C64" s="28"/>
      <c r="D64" s="29"/>
      <c r="E64" s="29"/>
      <c r="F64" s="94"/>
      <c r="G64" s="94"/>
      <c r="H64" s="95"/>
      <c r="I64" s="96"/>
      <c r="J64" s="97"/>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9"/>
      <c r="AQ64" s="100"/>
    </row>
    <row r="65" spans="1:43" s="26" customFormat="1" ht="18.75" x14ac:dyDescent="0.25">
      <c r="A65" s="33" t="s">
        <v>23</v>
      </c>
      <c r="B65" s="29">
        <f>H65+K65+N65+Q65+T65+W65+Z65+AC65+AF65+AI65+AL65+AO65</f>
        <v>48906.28</v>
      </c>
      <c r="C65" s="28">
        <f>H65+K65+N65+Q65+T65+W65+Z65</f>
        <v>4640.32</v>
      </c>
      <c r="D65" s="29">
        <f>E65</f>
        <v>11513.91</v>
      </c>
      <c r="E65" s="29">
        <f>J65+M65+P65+S65+V65+Y65+AB65+AE65+AH65+AK65+AN65+AP65</f>
        <v>11513.91</v>
      </c>
      <c r="F65" s="94">
        <f>IFERROR(E65/B65%,0)</f>
        <v>23.542804727736396</v>
      </c>
      <c r="G65" s="94">
        <f>IFERROR(E65/C65%,0)</f>
        <v>248.12749982759811</v>
      </c>
      <c r="H65" s="28"/>
      <c r="I65" s="28"/>
      <c r="J65" s="28"/>
      <c r="K65" s="28"/>
      <c r="L65" s="28"/>
      <c r="M65" s="28"/>
      <c r="N65" s="28"/>
      <c r="O65" s="28"/>
      <c r="P65" s="28"/>
      <c r="Q65" s="28"/>
      <c r="R65" s="28"/>
      <c r="S65" s="28"/>
      <c r="T65" s="28"/>
      <c r="U65" s="28"/>
      <c r="V65" s="28"/>
      <c r="W65" s="28"/>
      <c r="X65" s="28"/>
      <c r="Y65" s="28"/>
      <c r="Z65" s="28">
        <v>4640.32</v>
      </c>
      <c r="AA65" s="28"/>
      <c r="AB65" s="28"/>
      <c r="AC65" s="28">
        <v>11513.91</v>
      </c>
      <c r="AD65" s="28"/>
      <c r="AE65" s="28">
        <v>11513.91</v>
      </c>
      <c r="AF65" s="28">
        <v>11513.91</v>
      </c>
      <c r="AG65" s="28"/>
      <c r="AH65" s="28"/>
      <c r="AI65" s="28">
        <v>11513.92</v>
      </c>
      <c r="AJ65" s="28"/>
      <c r="AK65" s="28"/>
      <c r="AL65" s="28">
        <v>9724.2199999999993</v>
      </c>
      <c r="AM65" s="28"/>
      <c r="AN65" s="28"/>
      <c r="AO65" s="28"/>
      <c r="AP65" s="31"/>
      <c r="AQ65" s="105"/>
    </row>
    <row r="66" spans="1:43" s="26" customFormat="1" ht="73.5" customHeight="1" x14ac:dyDescent="0.25">
      <c r="A66" s="21" t="s">
        <v>62</v>
      </c>
      <c r="B66" s="22">
        <f t="shared" ref="B66:G66" si="14">B69</f>
        <v>16350</v>
      </c>
      <c r="C66" s="22">
        <f t="shared" si="14"/>
        <v>724.59999999999991</v>
      </c>
      <c r="D66" s="22">
        <f t="shared" si="14"/>
        <v>724.45</v>
      </c>
      <c r="E66" s="22">
        <f t="shared" si="14"/>
        <v>724.45</v>
      </c>
      <c r="F66" s="22">
        <f t="shared" si="14"/>
        <v>4.4308868501529055</v>
      </c>
      <c r="G66" s="22">
        <f t="shared" si="14"/>
        <v>99.97929892354405</v>
      </c>
      <c r="H66" s="50">
        <f>H67+H68+H69+H70+H71</f>
        <v>0</v>
      </c>
      <c r="I66" s="50">
        <f t="shared" ref="I66:AP66" si="15">I67+I68+I69+I70+I71</f>
        <v>0</v>
      </c>
      <c r="J66" s="50">
        <f t="shared" si="15"/>
        <v>0</v>
      </c>
      <c r="K66" s="50">
        <f t="shared" si="15"/>
        <v>0</v>
      </c>
      <c r="L66" s="50">
        <f t="shared" si="15"/>
        <v>0</v>
      </c>
      <c r="M66" s="50">
        <f t="shared" si="15"/>
        <v>0</v>
      </c>
      <c r="N66" s="50">
        <f t="shared" si="15"/>
        <v>693.45</v>
      </c>
      <c r="O66" s="50">
        <f t="shared" si="15"/>
        <v>0</v>
      </c>
      <c r="P66" s="50">
        <f t="shared" si="15"/>
        <v>693.45</v>
      </c>
      <c r="Q66" s="50">
        <f t="shared" si="15"/>
        <v>0</v>
      </c>
      <c r="R66" s="50">
        <f t="shared" si="15"/>
        <v>0</v>
      </c>
      <c r="S66" s="50">
        <f t="shared" si="15"/>
        <v>0</v>
      </c>
      <c r="T66" s="50">
        <f t="shared" si="15"/>
        <v>31</v>
      </c>
      <c r="U66" s="50">
        <f t="shared" si="15"/>
        <v>0</v>
      </c>
      <c r="V66" s="50">
        <f t="shared" si="15"/>
        <v>31</v>
      </c>
      <c r="W66" s="50">
        <f t="shared" si="15"/>
        <v>0.15000000000000002</v>
      </c>
      <c r="X66" s="50">
        <f t="shared" si="15"/>
        <v>0</v>
      </c>
      <c r="Y66" s="50">
        <f t="shared" si="15"/>
        <v>0</v>
      </c>
      <c r="Z66" s="50">
        <f t="shared" si="15"/>
        <v>0</v>
      </c>
      <c r="AA66" s="50">
        <f t="shared" si="15"/>
        <v>0</v>
      </c>
      <c r="AB66" s="50">
        <f t="shared" si="15"/>
        <v>0</v>
      </c>
      <c r="AC66" s="50">
        <f t="shared" si="15"/>
        <v>1745.3</v>
      </c>
      <c r="AD66" s="50">
        <f t="shared" si="15"/>
        <v>0</v>
      </c>
      <c r="AE66" s="50">
        <f t="shared" si="15"/>
        <v>0</v>
      </c>
      <c r="AF66" s="50">
        <f t="shared" si="15"/>
        <v>13880.1</v>
      </c>
      <c r="AG66" s="50">
        <f t="shared" si="15"/>
        <v>0</v>
      </c>
      <c r="AH66" s="50">
        <f t="shared" si="15"/>
        <v>0</v>
      </c>
      <c r="AI66" s="50">
        <f t="shared" si="15"/>
        <v>0</v>
      </c>
      <c r="AJ66" s="50">
        <f t="shared" si="15"/>
        <v>0</v>
      </c>
      <c r="AK66" s="50">
        <f t="shared" si="15"/>
        <v>0</v>
      </c>
      <c r="AL66" s="50">
        <f t="shared" si="15"/>
        <v>0</v>
      </c>
      <c r="AM66" s="50">
        <f t="shared" si="15"/>
        <v>0</v>
      </c>
      <c r="AN66" s="50">
        <f t="shared" si="15"/>
        <v>0</v>
      </c>
      <c r="AO66" s="50">
        <f t="shared" si="15"/>
        <v>0</v>
      </c>
      <c r="AP66" s="50">
        <f t="shared" si="15"/>
        <v>0</v>
      </c>
      <c r="AQ66" s="134"/>
    </row>
    <row r="67" spans="1:43" s="26" customFormat="1" x14ac:dyDescent="0.25">
      <c r="A67" s="33" t="s">
        <v>16</v>
      </c>
      <c r="B67" s="29"/>
      <c r="C67" s="29"/>
      <c r="D67" s="29"/>
      <c r="E67" s="29"/>
      <c r="F67" s="29"/>
      <c r="G67" s="29"/>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31"/>
      <c r="AQ67" s="135"/>
    </row>
    <row r="68" spans="1:43" s="26" customFormat="1" x14ac:dyDescent="0.25">
      <c r="A68" s="33" t="s">
        <v>27</v>
      </c>
      <c r="B68" s="29"/>
      <c r="C68" s="29"/>
      <c r="D68" s="29"/>
      <c r="E68" s="29"/>
      <c r="F68" s="29"/>
      <c r="G68" s="29"/>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31"/>
      <c r="AQ68" s="135"/>
    </row>
    <row r="69" spans="1:43" s="26" customFormat="1" x14ac:dyDescent="0.25">
      <c r="A69" s="33" t="s">
        <v>15</v>
      </c>
      <c r="B69" s="29">
        <f>H69+K69+N69+Q69+T69+W69+Z69+AC69+AF69+AI69+AL69+AO69</f>
        <v>16350</v>
      </c>
      <c r="C69" s="28">
        <f>C75+C81+C86</f>
        <v>724.59999999999991</v>
      </c>
      <c r="D69" s="29">
        <f>E69</f>
        <v>724.45</v>
      </c>
      <c r="E69" s="29">
        <f>J69+M69+P69+S69+V69+Y69+AB69+AE69+AH69+AK69+AN69+AP69</f>
        <v>724.45</v>
      </c>
      <c r="F69" s="3">
        <f>IFERROR(E69/B69%,0)</f>
        <v>4.4308868501529055</v>
      </c>
      <c r="G69" s="3">
        <f>IFERROR(E69/C69%,0)</f>
        <v>99.97929892354405</v>
      </c>
      <c r="H69" s="28">
        <f>H75+H81+H86</f>
        <v>0</v>
      </c>
      <c r="I69" s="28">
        <f t="shared" ref="I69:AP69" si="16">I75+I81+I86</f>
        <v>0</v>
      </c>
      <c r="J69" s="28">
        <f t="shared" si="16"/>
        <v>0</v>
      </c>
      <c r="K69" s="28">
        <f t="shared" si="16"/>
        <v>0</v>
      </c>
      <c r="L69" s="28">
        <f t="shared" si="16"/>
        <v>0</v>
      </c>
      <c r="M69" s="28">
        <f t="shared" si="16"/>
        <v>0</v>
      </c>
      <c r="N69" s="28">
        <f t="shared" si="16"/>
        <v>693.45</v>
      </c>
      <c r="O69" s="28">
        <f t="shared" si="16"/>
        <v>0</v>
      </c>
      <c r="P69" s="28">
        <f t="shared" si="16"/>
        <v>693.45</v>
      </c>
      <c r="Q69" s="28">
        <f t="shared" si="16"/>
        <v>0</v>
      </c>
      <c r="R69" s="28">
        <f t="shared" si="16"/>
        <v>0</v>
      </c>
      <c r="S69" s="28">
        <f t="shared" si="16"/>
        <v>0</v>
      </c>
      <c r="T69" s="28">
        <f t="shared" si="16"/>
        <v>31</v>
      </c>
      <c r="U69" s="28">
        <f t="shared" si="16"/>
        <v>0</v>
      </c>
      <c r="V69" s="28">
        <f t="shared" si="16"/>
        <v>31</v>
      </c>
      <c r="W69" s="28">
        <f t="shared" si="16"/>
        <v>0.15000000000000002</v>
      </c>
      <c r="X69" s="28">
        <f t="shared" si="16"/>
        <v>0</v>
      </c>
      <c r="Y69" s="28">
        <f t="shared" si="16"/>
        <v>0</v>
      </c>
      <c r="Z69" s="28">
        <f t="shared" si="16"/>
        <v>0</v>
      </c>
      <c r="AA69" s="28">
        <f t="shared" si="16"/>
        <v>0</v>
      </c>
      <c r="AB69" s="28">
        <f t="shared" si="16"/>
        <v>0</v>
      </c>
      <c r="AC69" s="28">
        <f t="shared" si="16"/>
        <v>1745.3</v>
      </c>
      <c r="AD69" s="28">
        <f t="shared" si="16"/>
        <v>0</v>
      </c>
      <c r="AE69" s="28">
        <f t="shared" si="16"/>
        <v>0</v>
      </c>
      <c r="AF69" s="28">
        <f t="shared" si="16"/>
        <v>13880.1</v>
      </c>
      <c r="AG69" s="28">
        <f t="shared" si="16"/>
        <v>0</v>
      </c>
      <c r="AH69" s="28">
        <f t="shared" si="16"/>
        <v>0</v>
      </c>
      <c r="AI69" s="28">
        <f t="shared" si="16"/>
        <v>0</v>
      </c>
      <c r="AJ69" s="28">
        <f t="shared" si="16"/>
        <v>0</v>
      </c>
      <c r="AK69" s="28">
        <f t="shared" si="16"/>
        <v>0</v>
      </c>
      <c r="AL69" s="28">
        <f t="shared" si="16"/>
        <v>0</v>
      </c>
      <c r="AM69" s="28">
        <f t="shared" si="16"/>
        <v>0</v>
      </c>
      <c r="AN69" s="28">
        <f t="shared" si="16"/>
        <v>0</v>
      </c>
      <c r="AO69" s="28">
        <f t="shared" si="16"/>
        <v>0</v>
      </c>
      <c r="AP69" s="28">
        <f t="shared" si="16"/>
        <v>0</v>
      </c>
      <c r="AQ69" s="135"/>
    </row>
    <row r="70" spans="1:43" s="26" customFormat="1" x14ac:dyDescent="0.25">
      <c r="A70" s="51" t="s">
        <v>26</v>
      </c>
      <c r="B70" s="29"/>
      <c r="C70" s="29"/>
      <c r="D70" s="29"/>
      <c r="E70" s="29"/>
      <c r="F70" s="29"/>
      <c r="G70" s="29"/>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31"/>
      <c r="AQ70" s="135"/>
    </row>
    <row r="71" spans="1:43" s="26" customFormat="1" x14ac:dyDescent="0.25">
      <c r="A71" s="33" t="s">
        <v>23</v>
      </c>
      <c r="B71" s="29"/>
      <c r="C71" s="29"/>
      <c r="D71" s="29"/>
      <c r="E71" s="29"/>
      <c r="F71" s="29"/>
      <c r="G71" s="29"/>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31"/>
      <c r="AQ71" s="136"/>
    </row>
    <row r="72" spans="1:43" s="26" customFormat="1" ht="257.25" customHeight="1" x14ac:dyDescent="0.25">
      <c r="A72" s="47" t="s">
        <v>54</v>
      </c>
      <c r="B72" s="48">
        <f t="shared" ref="B72:G72" si="17">B75</f>
        <v>1770.8999999999999</v>
      </c>
      <c r="C72" s="48">
        <f t="shared" si="17"/>
        <v>7</v>
      </c>
      <c r="D72" s="48">
        <f t="shared" si="17"/>
        <v>7</v>
      </c>
      <c r="E72" s="48">
        <f t="shared" si="17"/>
        <v>7</v>
      </c>
      <c r="F72" s="48">
        <f t="shared" si="17"/>
        <v>0.39527923654638886</v>
      </c>
      <c r="G72" s="48">
        <f t="shared" si="17"/>
        <v>99.999999999999986</v>
      </c>
      <c r="H72" s="52">
        <f>H73+H74+H75+H76+H77</f>
        <v>0</v>
      </c>
      <c r="I72" s="52">
        <f t="shared" ref="I72:AP72" si="18">I73+I74+I75+I76+I77</f>
        <v>0</v>
      </c>
      <c r="J72" s="52">
        <f t="shared" si="18"/>
        <v>0</v>
      </c>
      <c r="K72" s="52">
        <f t="shared" si="18"/>
        <v>0</v>
      </c>
      <c r="L72" s="52">
        <f t="shared" si="18"/>
        <v>0</v>
      </c>
      <c r="M72" s="52">
        <f t="shared" si="18"/>
        <v>0</v>
      </c>
      <c r="N72" s="52">
        <f t="shared" si="18"/>
        <v>0</v>
      </c>
      <c r="O72" s="52">
        <f t="shared" si="18"/>
        <v>0</v>
      </c>
      <c r="P72" s="52">
        <f t="shared" si="18"/>
        <v>0</v>
      </c>
      <c r="Q72" s="52">
        <f t="shared" si="18"/>
        <v>0</v>
      </c>
      <c r="R72" s="52">
        <f t="shared" si="18"/>
        <v>0</v>
      </c>
      <c r="S72" s="52">
        <f t="shared" si="18"/>
        <v>0</v>
      </c>
      <c r="T72" s="52">
        <f t="shared" si="18"/>
        <v>7</v>
      </c>
      <c r="U72" s="52">
        <f t="shared" si="18"/>
        <v>0</v>
      </c>
      <c r="V72" s="52">
        <f t="shared" si="18"/>
        <v>7</v>
      </c>
      <c r="W72" s="52">
        <f t="shared" si="18"/>
        <v>0</v>
      </c>
      <c r="X72" s="52">
        <f t="shared" si="18"/>
        <v>0</v>
      </c>
      <c r="Y72" s="52">
        <f t="shared" si="18"/>
        <v>0</v>
      </c>
      <c r="Z72" s="52">
        <f t="shared" si="18"/>
        <v>0</v>
      </c>
      <c r="AA72" s="52">
        <f t="shared" si="18"/>
        <v>0</v>
      </c>
      <c r="AB72" s="52">
        <f t="shared" si="18"/>
        <v>0</v>
      </c>
      <c r="AC72" s="52">
        <f t="shared" si="18"/>
        <v>1745.3</v>
      </c>
      <c r="AD72" s="52">
        <f t="shared" si="18"/>
        <v>0</v>
      </c>
      <c r="AE72" s="52">
        <f t="shared" si="18"/>
        <v>0</v>
      </c>
      <c r="AF72" s="52">
        <f t="shared" si="18"/>
        <v>18.600000000000001</v>
      </c>
      <c r="AG72" s="52">
        <f t="shared" si="18"/>
        <v>0</v>
      </c>
      <c r="AH72" s="52">
        <f t="shared" si="18"/>
        <v>0</v>
      </c>
      <c r="AI72" s="52">
        <f t="shared" si="18"/>
        <v>0</v>
      </c>
      <c r="AJ72" s="52">
        <f t="shared" si="18"/>
        <v>0</v>
      </c>
      <c r="AK72" s="52">
        <f t="shared" si="18"/>
        <v>0</v>
      </c>
      <c r="AL72" s="52">
        <f t="shared" si="18"/>
        <v>0</v>
      </c>
      <c r="AM72" s="52">
        <f t="shared" si="18"/>
        <v>0</v>
      </c>
      <c r="AN72" s="52">
        <f t="shared" si="18"/>
        <v>0</v>
      </c>
      <c r="AO72" s="52">
        <f t="shared" si="18"/>
        <v>0</v>
      </c>
      <c r="AP72" s="52">
        <f t="shared" si="18"/>
        <v>0</v>
      </c>
      <c r="AQ72" s="125" t="s">
        <v>74</v>
      </c>
    </row>
    <row r="73" spans="1:43" s="26" customFormat="1" x14ac:dyDescent="0.25">
      <c r="A73" s="33" t="s">
        <v>16</v>
      </c>
      <c r="B73" s="29"/>
      <c r="C73" s="29"/>
      <c r="D73" s="29"/>
      <c r="E73" s="29"/>
      <c r="F73" s="29"/>
      <c r="G73" s="29"/>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31"/>
      <c r="AQ73" s="137"/>
    </row>
    <row r="74" spans="1:43" s="26" customFormat="1" x14ac:dyDescent="0.25">
      <c r="A74" s="33" t="s">
        <v>27</v>
      </c>
      <c r="B74" s="29"/>
      <c r="C74" s="29"/>
      <c r="D74" s="29"/>
      <c r="E74" s="29"/>
      <c r="F74" s="29"/>
      <c r="G74" s="29"/>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31"/>
      <c r="AQ74" s="137"/>
    </row>
    <row r="75" spans="1:43" s="26" customFormat="1" x14ac:dyDescent="0.25">
      <c r="A75" s="33" t="s">
        <v>15</v>
      </c>
      <c r="B75" s="29">
        <f>H75+K75+N75+Q75+T75+W75+Z75+AC75+AF75+AI75+AL75+AO75</f>
        <v>1770.8999999999999</v>
      </c>
      <c r="C75" s="28">
        <f>H75+K75+N75+Q75+T75+W75+Z75</f>
        <v>7</v>
      </c>
      <c r="D75" s="29">
        <f>E75</f>
        <v>7</v>
      </c>
      <c r="E75" s="29">
        <f>J75+M75+P75+S75+V75+Y75+AB75+AE75+AH75+AK75+AN75+AP75</f>
        <v>7</v>
      </c>
      <c r="F75" s="3">
        <f>IFERROR(E75/B75%,0)</f>
        <v>0.39527923654638886</v>
      </c>
      <c r="G75" s="3">
        <f>IFERROR(E75/C75%,0)</f>
        <v>99.999999999999986</v>
      </c>
      <c r="H75" s="28"/>
      <c r="I75" s="28"/>
      <c r="J75" s="28"/>
      <c r="K75" s="28"/>
      <c r="L75" s="28"/>
      <c r="M75" s="28"/>
      <c r="N75" s="28"/>
      <c r="O75" s="28"/>
      <c r="P75" s="28"/>
      <c r="Q75" s="28"/>
      <c r="R75" s="28"/>
      <c r="S75" s="28"/>
      <c r="T75" s="28">
        <v>7</v>
      </c>
      <c r="U75" s="28"/>
      <c r="V75" s="28">
        <v>7</v>
      </c>
      <c r="W75" s="28"/>
      <c r="X75" s="28"/>
      <c r="Y75" s="28"/>
      <c r="Z75" s="28"/>
      <c r="AA75" s="28"/>
      <c r="AB75" s="28"/>
      <c r="AC75" s="28">
        <v>1745.3</v>
      </c>
      <c r="AD75" s="28"/>
      <c r="AE75" s="28"/>
      <c r="AF75" s="28">
        <v>18.600000000000001</v>
      </c>
      <c r="AG75" s="28"/>
      <c r="AH75" s="28"/>
      <c r="AI75" s="28"/>
      <c r="AJ75" s="28"/>
      <c r="AK75" s="28"/>
      <c r="AL75" s="28"/>
      <c r="AM75" s="28"/>
      <c r="AN75" s="28"/>
      <c r="AO75" s="28"/>
      <c r="AP75" s="31"/>
      <c r="AQ75" s="137"/>
    </row>
    <row r="76" spans="1:43" s="26" customFormat="1" x14ac:dyDescent="0.25">
      <c r="A76" s="51" t="s">
        <v>26</v>
      </c>
      <c r="B76" s="29"/>
      <c r="C76" s="29"/>
      <c r="D76" s="29"/>
      <c r="E76" s="29"/>
      <c r="F76" s="29"/>
      <c r="G76" s="29"/>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31"/>
      <c r="AQ76" s="137"/>
    </row>
    <row r="77" spans="1:43" s="26" customFormat="1" x14ac:dyDescent="0.25">
      <c r="A77" s="33" t="s">
        <v>23</v>
      </c>
      <c r="B77" s="29"/>
      <c r="C77" s="29"/>
      <c r="D77" s="29"/>
      <c r="E77" s="29"/>
      <c r="F77" s="29"/>
      <c r="G77" s="29"/>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31"/>
      <c r="AQ77" s="138"/>
    </row>
    <row r="78" spans="1:43" s="26" customFormat="1" ht="284.25" customHeight="1" x14ac:dyDescent="0.25">
      <c r="A78" s="47" t="s">
        <v>55</v>
      </c>
      <c r="B78" s="48">
        <f t="shared" ref="B78:G78" si="19">B81</f>
        <v>7211.2</v>
      </c>
      <c r="C78" s="48">
        <f t="shared" si="19"/>
        <v>406.4</v>
      </c>
      <c r="D78" s="48">
        <f t="shared" si="19"/>
        <v>406.33</v>
      </c>
      <c r="E78" s="48">
        <f t="shared" si="19"/>
        <v>406.33</v>
      </c>
      <c r="F78" s="48">
        <f t="shared" si="19"/>
        <v>5.6347071222542713</v>
      </c>
      <c r="G78" s="48">
        <f t="shared" si="19"/>
        <v>99.982775590551171</v>
      </c>
      <c r="H78" s="52">
        <f>H79+H80+H81+H82+H89</f>
        <v>0</v>
      </c>
      <c r="I78" s="52">
        <f t="shared" ref="I78:AP78" si="20">I79+I80+I81+I82+I89</f>
        <v>0</v>
      </c>
      <c r="J78" s="52">
        <f t="shared" si="20"/>
        <v>0</v>
      </c>
      <c r="K78" s="52">
        <f t="shared" si="20"/>
        <v>0</v>
      </c>
      <c r="L78" s="52">
        <f t="shared" si="20"/>
        <v>0</v>
      </c>
      <c r="M78" s="52">
        <f t="shared" si="20"/>
        <v>0</v>
      </c>
      <c r="N78" s="52">
        <f t="shared" si="20"/>
        <v>394.33</v>
      </c>
      <c r="O78" s="52">
        <f t="shared" si="20"/>
        <v>0</v>
      </c>
      <c r="P78" s="52">
        <f t="shared" si="20"/>
        <v>394.33</v>
      </c>
      <c r="Q78" s="52">
        <f t="shared" si="20"/>
        <v>0</v>
      </c>
      <c r="R78" s="52">
        <f t="shared" si="20"/>
        <v>0</v>
      </c>
      <c r="S78" s="52">
        <f t="shared" si="20"/>
        <v>0</v>
      </c>
      <c r="T78" s="52">
        <f t="shared" si="20"/>
        <v>12</v>
      </c>
      <c r="U78" s="52">
        <f t="shared" si="20"/>
        <v>0</v>
      </c>
      <c r="V78" s="52">
        <f t="shared" si="20"/>
        <v>12</v>
      </c>
      <c r="W78" s="52">
        <f t="shared" si="20"/>
        <v>7.0000000000000007E-2</v>
      </c>
      <c r="X78" s="52">
        <f t="shared" si="20"/>
        <v>0</v>
      </c>
      <c r="Y78" s="52">
        <f t="shared" si="20"/>
        <v>0</v>
      </c>
      <c r="Z78" s="52">
        <f t="shared" si="20"/>
        <v>0</v>
      </c>
      <c r="AA78" s="52">
        <f t="shared" si="20"/>
        <v>0</v>
      </c>
      <c r="AB78" s="52">
        <f t="shared" si="20"/>
        <v>0</v>
      </c>
      <c r="AC78" s="52">
        <f t="shared" si="20"/>
        <v>0</v>
      </c>
      <c r="AD78" s="52">
        <f t="shared" si="20"/>
        <v>0</v>
      </c>
      <c r="AE78" s="52">
        <f t="shared" si="20"/>
        <v>0</v>
      </c>
      <c r="AF78" s="52">
        <f t="shared" si="20"/>
        <v>6804.8</v>
      </c>
      <c r="AG78" s="52">
        <f t="shared" si="20"/>
        <v>0</v>
      </c>
      <c r="AH78" s="52">
        <f t="shared" si="20"/>
        <v>0</v>
      </c>
      <c r="AI78" s="52">
        <f t="shared" si="20"/>
        <v>0</v>
      </c>
      <c r="AJ78" s="52">
        <f t="shared" si="20"/>
        <v>0</v>
      </c>
      <c r="AK78" s="52">
        <f t="shared" si="20"/>
        <v>0</v>
      </c>
      <c r="AL78" s="52">
        <f t="shared" si="20"/>
        <v>0</v>
      </c>
      <c r="AM78" s="52">
        <f t="shared" si="20"/>
        <v>0</v>
      </c>
      <c r="AN78" s="52">
        <f t="shared" si="20"/>
        <v>0</v>
      </c>
      <c r="AO78" s="52">
        <f t="shared" si="20"/>
        <v>0</v>
      </c>
      <c r="AP78" s="52">
        <f t="shared" si="20"/>
        <v>0</v>
      </c>
      <c r="AQ78" s="125" t="s">
        <v>75</v>
      </c>
    </row>
    <row r="79" spans="1:43" s="26" customFormat="1" ht="16.5" customHeight="1" x14ac:dyDescent="0.25">
      <c r="A79" s="33" t="s">
        <v>16</v>
      </c>
      <c r="B79" s="29"/>
      <c r="C79" s="29"/>
      <c r="D79" s="29"/>
      <c r="E79" s="29"/>
      <c r="F79" s="29"/>
      <c r="G79" s="29"/>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31"/>
      <c r="AQ79" s="137"/>
    </row>
    <row r="80" spans="1:43" s="26" customFormat="1" ht="16.5" customHeight="1" x14ac:dyDescent="0.25">
      <c r="A80" s="33" t="s">
        <v>27</v>
      </c>
      <c r="B80" s="29"/>
      <c r="C80" s="29"/>
      <c r="D80" s="29"/>
      <c r="E80" s="29"/>
      <c r="F80" s="29"/>
      <c r="G80" s="29"/>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31"/>
      <c r="AQ80" s="137"/>
    </row>
    <row r="81" spans="1:43" s="26" customFormat="1" ht="16.5" customHeight="1" x14ac:dyDescent="0.25">
      <c r="A81" s="33" t="s">
        <v>15</v>
      </c>
      <c r="B81" s="29">
        <f>H81+K81+N81+Q81+T81+W81+Z81+AC81+AF81+AI81+AL81+AO81</f>
        <v>7211.2</v>
      </c>
      <c r="C81" s="28">
        <f>H81+K81+N81+Q81+T81+W81+Z81</f>
        <v>406.4</v>
      </c>
      <c r="D81" s="29">
        <f>E81</f>
        <v>406.33</v>
      </c>
      <c r="E81" s="29">
        <f>J81+M81+P81+S81+V81+Y81+AB81+AE81+AH81+AK81+AN81+AP81</f>
        <v>406.33</v>
      </c>
      <c r="F81" s="3">
        <f>IFERROR(E81/B81%,0)</f>
        <v>5.6347071222542713</v>
      </c>
      <c r="G81" s="3">
        <f>IFERROR(E81/C81%,0)</f>
        <v>99.982775590551171</v>
      </c>
      <c r="H81" s="28"/>
      <c r="I81" s="28"/>
      <c r="J81" s="28"/>
      <c r="K81" s="28"/>
      <c r="L81" s="28"/>
      <c r="M81" s="28"/>
      <c r="N81" s="28">
        <v>394.33</v>
      </c>
      <c r="O81" s="28"/>
      <c r="P81" s="28">
        <v>394.33</v>
      </c>
      <c r="Q81" s="28"/>
      <c r="R81" s="28"/>
      <c r="S81" s="28"/>
      <c r="T81" s="28">
        <v>12</v>
      </c>
      <c r="U81" s="28"/>
      <c r="V81" s="28">
        <v>12</v>
      </c>
      <c r="W81" s="28">
        <v>7.0000000000000007E-2</v>
      </c>
      <c r="X81" s="28"/>
      <c r="Y81" s="28"/>
      <c r="Z81" s="28"/>
      <c r="AA81" s="28"/>
      <c r="AB81" s="28"/>
      <c r="AC81" s="28"/>
      <c r="AD81" s="28"/>
      <c r="AE81" s="28"/>
      <c r="AF81" s="28">
        <v>6804.8</v>
      </c>
      <c r="AG81" s="28"/>
      <c r="AH81" s="28"/>
      <c r="AI81" s="28"/>
      <c r="AJ81" s="28"/>
      <c r="AK81" s="28"/>
      <c r="AL81" s="28"/>
      <c r="AM81" s="28"/>
      <c r="AN81" s="28"/>
      <c r="AO81" s="28"/>
      <c r="AP81" s="31"/>
      <c r="AQ81" s="137"/>
    </row>
    <row r="82" spans="1:43" s="26" customFormat="1" ht="16.5" customHeight="1" x14ac:dyDescent="0.25">
      <c r="A82" s="51" t="s">
        <v>26</v>
      </c>
      <c r="B82" s="29"/>
      <c r="C82" s="29"/>
      <c r="D82" s="29"/>
      <c r="E82" s="29"/>
      <c r="F82" s="29"/>
      <c r="G82" s="29"/>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31"/>
      <c r="AQ82" s="138"/>
    </row>
    <row r="83" spans="1:43" s="26" customFormat="1" ht="177.75" customHeight="1" x14ac:dyDescent="0.25">
      <c r="A83" s="47" t="s">
        <v>56</v>
      </c>
      <c r="B83" s="48">
        <f t="shared" ref="B83:G83" si="21">B86</f>
        <v>7367.9</v>
      </c>
      <c r="C83" s="48">
        <f t="shared" si="21"/>
        <v>311.2</v>
      </c>
      <c r="D83" s="48">
        <f t="shared" si="21"/>
        <v>311.12</v>
      </c>
      <c r="E83" s="48">
        <f t="shared" si="21"/>
        <v>311.12</v>
      </c>
      <c r="F83" s="48">
        <f t="shared" si="21"/>
        <v>4.2226414582174021</v>
      </c>
      <c r="G83" s="48">
        <f t="shared" si="21"/>
        <v>99.974293059125969</v>
      </c>
      <c r="H83" s="52">
        <f>H84+H85+H86+H87+H88</f>
        <v>0</v>
      </c>
      <c r="I83" s="52">
        <f t="shared" ref="I83:AP83" si="22">I84+I85+I86+I87+I88</f>
        <v>0</v>
      </c>
      <c r="J83" s="52">
        <f t="shared" si="22"/>
        <v>0</v>
      </c>
      <c r="K83" s="52">
        <f t="shared" si="22"/>
        <v>0</v>
      </c>
      <c r="L83" s="52">
        <f t="shared" si="22"/>
        <v>0</v>
      </c>
      <c r="M83" s="52">
        <f t="shared" si="22"/>
        <v>0</v>
      </c>
      <c r="N83" s="52">
        <f t="shared" si="22"/>
        <v>299.12</v>
      </c>
      <c r="O83" s="52">
        <f t="shared" si="22"/>
        <v>0</v>
      </c>
      <c r="P83" s="52">
        <f t="shared" si="22"/>
        <v>299.12</v>
      </c>
      <c r="Q83" s="52">
        <f t="shared" si="22"/>
        <v>0</v>
      </c>
      <c r="R83" s="52">
        <f t="shared" si="22"/>
        <v>0</v>
      </c>
      <c r="S83" s="52">
        <f t="shared" si="22"/>
        <v>0</v>
      </c>
      <c r="T83" s="52">
        <f t="shared" si="22"/>
        <v>12</v>
      </c>
      <c r="U83" s="52">
        <f t="shared" si="22"/>
        <v>0</v>
      </c>
      <c r="V83" s="52">
        <f t="shared" si="22"/>
        <v>12</v>
      </c>
      <c r="W83" s="52">
        <f t="shared" si="22"/>
        <v>0.08</v>
      </c>
      <c r="X83" s="52">
        <f t="shared" si="22"/>
        <v>0</v>
      </c>
      <c r="Y83" s="52">
        <f t="shared" si="22"/>
        <v>0</v>
      </c>
      <c r="Z83" s="52">
        <f t="shared" si="22"/>
        <v>0</v>
      </c>
      <c r="AA83" s="52">
        <f t="shared" si="22"/>
        <v>0</v>
      </c>
      <c r="AB83" s="52">
        <f t="shared" si="22"/>
        <v>0</v>
      </c>
      <c r="AC83" s="52">
        <f t="shared" si="22"/>
        <v>0</v>
      </c>
      <c r="AD83" s="52">
        <f t="shared" si="22"/>
        <v>0</v>
      </c>
      <c r="AE83" s="52">
        <f t="shared" si="22"/>
        <v>0</v>
      </c>
      <c r="AF83" s="52">
        <f t="shared" si="22"/>
        <v>7056.7</v>
      </c>
      <c r="AG83" s="52">
        <f t="shared" si="22"/>
        <v>0</v>
      </c>
      <c r="AH83" s="52">
        <f t="shared" si="22"/>
        <v>0</v>
      </c>
      <c r="AI83" s="52">
        <f t="shared" si="22"/>
        <v>0</v>
      </c>
      <c r="AJ83" s="52">
        <f t="shared" si="22"/>
        <v>0</v>
      </c>
      <c r="AK83" s="52">
        <f t="shared" si="22"/>
        <v>0</v>
      </c>
      <c r="AL83" s="52">
        <f t="shared" si="22"/>
        <v>0</v>
      </c>
      <c r="AM83" s="52">
        <f t="shared" si="22"/>
        <v>0</v>
      </c>
      <c r="AN83" s="52">
        <f t="shared" si="22"/>
        <v>0</v>
      </c>
      <c r="AO83" s="52">
        <f t="shared" si="22"/>
        <v>0</v>
      </c>
      <c r="AP83" s="52">
        <f t="shared" si="22"/>
        <v>0</v>
      </c>
      <c r="AQ83" s="137" t="s">
        <v>76</v>
      </c>
    </row>
    <row r="84" spans="1:43" s="26" customFormat="1" ht="16.5" customHeight="1" x14ac:dyDescent="0.25">
      <c r="A84" s="33" t="s">
        <v>16</v>
      </c>
      <c r="B84" s="29"/>
      <c r="C84" s="29"/>
      <c r="D84" s="29"/>
      <c r="E84" s="29"/>
      <c r="F84" s="29"/>
      <c r="G84" s="29"/>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31"/>
      <c r="AQ84" s="137"/>
    </row>
    <row r="85" spans="1:43" s="26" customFormat="1" ht="16.5" customHeight="1" x14ac:dyDescent="0.25">
      <c r="A85" s="33" t="s">
        <v>27</v>
      </c>
      <c r="B85" s="29"/>
      <c r="C85" s="29"/>
      <c r="D85" s="29"/>
      <c r="E85" s="29"/>
      <c r="F85" s="29"/>
      <c r="G85" s="29"/>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31"/>
      <c r="AQ85" s="137"/>
    </row>
    <row r="86" spans="1:43" s="26" customFormat="1" ht="16.5" customHeight="1" x14ac:dyDescent="0.25">
      <c r="A86" s="33" t="s">
        <v>15</v>
      </c>
      <c r="B86" s="29">
        <f>H86+K86+N86+Q86+T86+W86+Z86+AC86+AF86+AI86+AL86+AO86</f>
        <v>7367.9</v>
      </c>
      <c r="C86" s="28">
        <f>H86+K86+N86+Q86+T86+W86+Z86</f>
        <v>311.2</v>
      </c>
      <c r="D86" s="29">
        <f>E86</f>
        <v>311.12</v>
      </c>
      <c r="E86" s="29">
        <f>J86+M86+P86+S86+V86+Y86+AB86+AE86+AH86+AK86+AN86+AP86</f>
        <v>311.12</v>
      </c>
      <c r="F86" s="3">
        <f>IFERROR(E86/B86%,0)</f>
        <v>4.2226414582174021</v>
      </c>
      <c r="G86" s="3">
        <f>IFERROR(E86/C86%,0)</f>
        <v>99.974293059125969</v>
      </c>
      <c r="H86" s="28"/>
      <c r="I86" s="28"/>
      <c r="J86" s="28"/>
      <c r="K86" s="28"/>
      <c r="L86" s="28"/>
      <c r="M86" s="28"/>
      <c r="N86" s="28">
        <v>299.12</v>
      </c>
      <c r="O86" s="28"/>
      <c r="P86" s="28">
        <v>299.12</v>
      </c>
      <c r="Q86" s="28"/>
      <c r="R86" s="28"/>
      <c r="S86" s="28"/>
      <c r="T86" s="28">
        <v>12</v>
      </c>
      <c r="U86" s="28"/>
      <c r="V86" s="28">
        <v>12</v>
      </c>
      <c r="W86" s="28">
        <v>0.08</v>
      </c>
      <c r="X86" s="28"/>
      <c r="Y86" s="28"/>
      <c r="Z86" s="28"/>
      <c r="AA86" s="28"/>
      <c r="AB86" s="28"/>
      <c r="AC86" s="28"/>
      <c r="AD86" s="28"/>
      <c r="AE86" s="28"/>
      <c r="AF86" s="28">
        <v>7056.7</v>
      </c>
      <c r="AG86" s="28"/>
      <c r="AH86" s="28"/>
      <c r="AI86" s="28"/>
      <c r="AJ86" s="28"/>
      <c r="AK86" s="28"/>
      <c r="AL86" s="28"/>
      <c r="AM86" s="28"/>
      <c r="AN86" s="28"/>
      <c r="AO86" s="28"/>
      <c r="AP86" s="31"/>
      <c r="AQ86" s="137"/>
    </row>
    <row r="87" spans="1:43" s="26" customFormat="1" ht="16.5" customHeight="1" x14ac:dyDescent="0.25">
      <c r="A87" s="51" t="s">
        <v>26</v>
      </c>
      <c r="B87" s="29"/>
      <c r="C87" s="29"/>
      <c r="D87" s="29"/>
      <c r="E87" s="29"/>
      <c r="F87" s="29"/>
      <c r="G87" s="29"/>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31"/>
      <c r="AQ87" s="137"/>
    </row>
    <row r="88" spans="1:43" s="26" customFormat="1" ht="16.5" customHeight="1" x14ac:dyDescent="0.25">
      <c r="A88" s="33" t="s">
        <v>23</v>
      </c>
      <c r="B88" s="29"/>
      <c r="C88" s="29"/>
      <c r="D88" s="29"/>
      <c r="E88" s="29"/>
      <c r="F88" s="29"/>
      <c r="G88" s="29"/>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31"/>
      <c r="AQ88" s="137"/>
    </row>
    <row r="89" spans="1:43" s="26" customFormat="1" ht="16.5" customHeight="1" x14ac:dyDescent="0.25">
      <c r="A89" s="33" t="s">
        <v>23</v>
      </c>
      <c r="B89" s="29"/>
      <c r="C89" s="29"/>
      <c r="D89" s="29"/>
      <c r="E89" s="29"/>
      <c r="F89" s="29"/>
      <c r="G89" s="29"/>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31"/>
      <c r="AQ89" s="138"/>
    </row>
    <row r="90" spans="1:43" s="26" customFormat="1" ht="67.150000000000006" customHeight="1" x14ac:dyDescent="0.25">
      <c r="A90" s="21" t="s">
        <v>63</v>
      </c>
      <c r="B90" s="22">
        <f>B91+B92+B93+B95</f>
        <v>217662.68999999997</v>
      </c>
      <c r="C90" s="22">
        <f>C91+C92+C93+C95</f>
        <v>144423.00000000003</v>
      </c>
      <c r="D90" s="22">
        <f>D91+D92+D93+D95</f>
        <v>124103.17</v>
      </c>
      <c r="E90" s="22">
        <f>E91+E92+E93+E95</f>
        <v>124103.17</v>
      </c>
      <c r="F90" s="22">
        <f>E90/B90*100</f>
        <v>57.016280557774977</v>
      </c>
      <c r="G90" s="22">
        <f>E90/C90*100</f>
        <v>85.930336580738512</v>
      </c>
      <c r="H90" s="22">
        <f t="shared" ref="H90:AP90" si="23">H91+H92+H93+H95</f>
        <v>23637.329999999994</v>
      </c>
      <c r="I90" s="22">
        <f t="shared" si="23"/>
        <v>0</v>
      </c>
      <c r="J90" s="22">
        <f t="shared" si="23"/>
        <v>11238.97</v>
      </c>
      <c r="K90" s="22">
        <f t="shared" si="23"/>
        <v>21966.85</v>
      </c>
      <c r="L90" s="22">
        <f t="shared" si="23"/>
        <v>0</v>
      </c>
      <c r="M90" s="22">
        <f t="shared" si="23"/>
        <v>23789.329999999998</v>
      </c>
      <c r="N90" s="22">
        <f t="shared" si="23"/>
        <v>21982.14</v>
      </c>
      <c r="O90" s="22">
        <f t="shared" si="23"/>
        <v>0</v>
      </c>
      <c r="P90" s="22">
        <f t="shared" si="23"/>
        <v>15110.52</v>
      </c>
      <c r="Q90" s="22">
        <f t="shared" si="23"/>
        <v>25557.59</v>
      </c>
      <c r="R90" s="22">
        <f t="shared" si="23"/>
        <v>0</v>
      </c>
      <c r="S90" s="22">
        <f t="shared" si="23"/>
        <v>18958.849999999999</v>
      </c>
      <c r="T90" s="22">
        <f t="shared" si="23"/>
        <v>18015.199999999997</v>
      </c>
      <c r="U90" s="22">
        <f t="shared" si="23"/>
        <v>0</v>
      </c>
      <c r="V90" s="22">
        <f t="shared" si="23"/>
        <v>17555.490000000002</v>
      </c>
      <c r="W90" s="22">
        <f t="shared" si="23"/>
        <v>15750.56</v>
      </c>
      <c r="X90" s="22">
        <f t="shared" si="23"/>
        <v>0</v>
      </c>
      <c r="Y90" s="22">
        <f t="shared" si="23"/>
        <v>18650.269999999997</v>
      </c>
      <c r="Z90" s="22">
        <f t="shared" si="23"/>
        <v>17513.329999999998</v>
      </c>
      <c r="AA90" s="22">
        <f t="shared" si="23"/>
        <v>0</v>
      </c>
      <c r="AB90" s="22">
        <f t="shared" si="23"/>
        <v>18799.740000000002</v>
      </c>
      <c r="AC90" s="22">
        <f t="shared" si="23"/>
        <v>11628.01</v>
      </c>
      <c r="AD90" s="22">
        <f t="shared" si="23"/>
        <v>0</v>
      </c>
      <c r="AE90" s="22">
        <f t="shared" si="23"/>
        <v>0</v>
      </c>
      <c r="AF90" s="22">
        <f t="shared" si="23"/>
        <v>18023.22</v>
      </c>
      <c r="AG90" s="22">
        <f t="shared" si="23"/>
        <v>0</v>
      </c>
      <c r="AH90" s="22">
        <f t="shared" si="23"/>
        <v>0</v>
      </c>
      <c r="AI90" s="22">
        <f t="shared" si="23"/>
        <v>18478.210000000003</v>
      </c>
      <c r="AJ90" s="22">
        <f t="shared" si="23"/>
        <v>0</v>
      </c>
      <c r="AK90" s="22">
        <f t="shared" si="23"/>
        <v>0</v>
      </c>
      <c r="AL90" s="22">
        <f t="shared" si="23"/>
        <v>13618.069999999998</v>
      </c>
      <c r="AM90" s="22">
        <f t="shared" si="23"/>
        <v>0</v>
      </c>
      <c r="AN90" s="22">
        <f t="shared" si="23"/>
        <v>0</v>
      </c>
      <c r="AO90" s="22">
        <f t="shared" si="23"/>
        <v>11492.179999999998</v>
      </c>
      <c r="AP90" s="22">
        <f t="shared" si="23"/>
        <v>0</v>
      </c>
      <c r="AQ90" s="131"/>
    </row>
    <row r="91" spans="1:43" s="26" customFormat="1" x14ac:dyDescent="0.25">
      <c r="A91" s="33" t="s">
        <v>16</v>
      </c>
      <c r="B91" s="29"/>
      <c r="C91" s="29"/>
      <c r="D91" s="29"/>
      <c r="E91" s="29"/>
      <c r="F91" s="29"/>
      <c r="G91" s="29"/>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31"/>
      <c r="AQ91" s="132"/>
    </row>
    <row r="92" spans="1:43" s="26" customFormat="1" x14ac:dyDescent="0.25">
      <c r="A92" s="33" t="s">
        <v>27</v>
      </c>
      <c r="B92" s="29"/>
      <c r="C92" s="29"/>
      <c r="D92" s="29"/>
      <c r="E92" s="29"/>
      <c r="F92" s="29"/>
      <c r="G92" s="29"/>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31"/>
      <c r="AQ92" s="132"/>
    </row>
    <row r="93" spans="1:43" s="26" customFormat="1" x14ac:dyDescent="0.25">
      <c r="A93" s="33" t="s">
        <v>15</v>
      </c>
      <c r="B93" s="29">
        <f>H93+K93+N93+Q93+T93+W93+Z93+AC93+AF93+AI93+AL93+AO93</f>
        <v>217662.68999999997</v>
      </c>
      <c r="C93" s="29">
        <f>C99+C123+C129+C11+C135+C141+C147</f>
        <v>144423.00000000003</v>
      </c>
      <c r="D93" s="29">
        <f>E93</f>
        <v>124103.17</v>
      </c>
      <c r="E93" s="29">
        <f>J93+M93+P93+S93+V93+Y93+AB93+AE93+AH93+AK93+AN93+AP93</f>
        <v>124103.17</v>
      </c>
      <c r="F93" s="29">
        <f>E93/B93*100</f>
        <v>57.016280557774977</v>
      </c>
      <c r="G93" s="29">
        <f>E93/C93*100</f>
        <v>85.930336580738512</v>
      </c>
      <c r="H93" s="28">
        <f>H99+H123+H129+H135+H141+H147</f>
        <v>23637.329999999994</v>
      </c>
      <c r="I93" s="28">
        <f t="shared" ref="I93:AP93" si="24">I99+I123+I129+I135+I141+I147</f>
        <v>0</v>
      </c>
      <c r="J93" s="28">
        <f t="shared" si="24"/>
        <v>11238.97</v>
      </c>
      <c r="K93" s="28">
        <f t="shared" si="24"/>
        <v>21966.85</v>
      </c>
      <c r="L93" s="28">
        <f t="shared" si="24"/>
        <v>0</v>
      </c>
      <c r="M93" s="28">
        <f t="shared" si="24"/>
        <v>23789.329999999998</v>
      </c>
      <c r="N93" s="28">
        <f t="shared" si="24"/>
        <v>21982.14</v>
      </c>
      <c r="O93" s="28">
        <f t="shared" si="24"/>
        <v>0</v>
      </c>
      <c r="P93" s="28">
        <f t="shared" si="24"/>
        <v>15110.52</v>
      </c>
      <c r="Q93" s="28">
        <f t="shared" si="24"/>
        <v>25557.59</v>
      </c>
      <c r="R93" s="28">
        <f t="shared" si="24"/>
        <v>0</v>
      </c>
      <c r="S93" s="28">
        <f t="shared" si="24"/>
        <v>18958.849999999999</v>
      </c>
      <c r="T93" s="28">
        <f t="shared" si="24"/>
        <v>18015.199999999997</v>
      </c>
      <c r="U93" s="28">
        <f t="shared" si="24"/>
        <v>0</v>
      </c>
      <c r="V93" s="28">
        <f t="shared" si="24"/>
        <v>17555.490000000002</v>
      </c>
      <c r="W93" s="28">
        <f t="shared" si="24"/>
        <v>15750.56</v>
      </c>
      <c r="X93" s="28">
        <f t="shared" si="24"/>
        <v>0</v>
      </c>
      <c r="Y93" s="28">
        <f t="shared" si="24"/>
        <v>18650.269999999997</v>
      </c>
      <c r="Z93" s="28">
        <f t="shared" si="24"/>
        <v>17513.329999999998</v>
      </c>
      <c r="AA93" s="28">
        <f t="shared" si="24"/>
        <v>0</v>
      </c>
      <c r="AB93" s="28">
        <f t="shared" si="24"/>
        <v>18799.740000000002</v>
      </c>
      <c r="AC93" s="28">
        <f t="shared" si="24"/>
        <v>11628.01</v>
      </c>
      <c r="AD93" s="28">
        <f t="shared" si="24"/>
        <v>0</v>
      </c>
      <c r="AE93" s="28">
        <f t="shared" si="24"/>
        <v>0</v>
      </c>
      <c r="AF93" s="28">
        <f t="shared" si="24"/>
        <v>18023.22</v>
      </c>
      <c r="AG93" s="28">
        <f t="shared" si="24"/>
        <v>0</v>
      </c>
      <c r="AH93" s="28">
        <f t="shared" si="24"/>
        <v>0</v>
      </c>
      <c r="AI93" s="28">
        <f t="shared" si="24"/>
        <v>18478.210000000003</v>
      </c>
      <c r="AJ93" s="28">
        <f t="shared" si="24"/>
        <v>0</v>
      </c>
      <c r="AK93" s="28">
        <f t="shared" si="24"/>
        <v>0</v>
      </c>
      <c r="AL93" s="28">
        <f t="shared" si="24"/>
        <v>13618.069999999998</v>
      </c>
      <c r="AM93" s="28">
        <f t="shared" si="24"/>
        <v>0</v>
      </c>
      <c r="AN93" s="28">
        <f t="shared" si="24"/>
        <v>0</v>
      </c>
      <c r="AO93" s="28">
        <f t="shared" si="24"/>
        <v>11492.179999999998</v>
      </c>
      <c r="AP93" s="28">
        <f t="shared" si="24"/>
        <v>0</v>
      </c>
      <c r="AQ93" s="132"/>
    </row>
    <row r="94" spans="1:43" s="41" customFormat="1" x14ac:dyDescent="0.25">
      <c r="A94" s="35" t="s">
        <v>26</v>
      </c>
      <c r="B94" s="36"/>
      <c r="C94" s="36"/>
      <c r="D94" s="36"/>
      <c r="E94" s="36"/>
      <c r="F94" s="36"/>
      <c r="G94" s="36"/>
      <c r="H94" s="28"/>
      <c r="I94" s="38"/>
      <c r="J94" s="39"/>
      <c r="K94" s="28"/>
      <c r="L94" s="40"/>
      <c r="M94" s="40"/>
      <c r="N94" s="28"/>
      <c r="O94" s="40"/>
      <c r="P94" s="40"/>
      <c r="Q94" s="28"/>
      <c r="R94" s="40"/>
      <c r="S94" s="40"/>
      <c r="T94" s="28"/>
      <c r="U94" s="40"/>
      <c r="V94" s="40"/>
      <c r="W94" s="28"/>
      <c r="X94" s="40"/>
      <c r="Y94" s="40"/>
      <c r="Z94" s="28"/>
      <c r="AA94" s="40"/>
      <c r="AB94" s="40"/>
      <c r="AC94" s="28"/>
      <c r="AD94" s="40"/>
      <c r="AE94" s="40"/>
      <c r="AF94" s="28"/>
      <c r="AG94" s="40"/>
      <c r="AH94" s="40"/>
      <c r="AI94" s="28"/>
      <c r="AJ94" s="40"/>
      <c r="AK94" s="40"/>
      <c r="AL94" s="28"/>
      <c r="AM94" s="40"/>
      <c r="AN94" s="40"/>
      <c r="AO94" s="28"/>
      <c r="AP94" s="39"/>
      <c r="AQ94" s="132"/>
    </row>
    <row r="95" spans="1:43" s="26" customFormat="1" x14ac:dyDescent="0.25">
      <c r="A95" s="33" t="s">
        <v>23</v>
      </c>
      <c r="B95" s="29"/>
      <c r="C95" s="29"/>
      <c r="D95" s="29"/>
      <c r="E95" s="29"/>
      <c r="F95" s="29"/>
      <c r="G95" s="29"/>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31"/>
      <c r="AQ95" s="133"/>
    </row>
    <row r="96" spans="1:43" s="26" customFormat="1" ht="80.25" customHeight="1" x14ac:dyDescent="0.25">
      <c r="A96" s="47" t="s">
        <v>44</v>
      </c>
      <c r="B96" s="48">
        <f>B97+B98+B99+B101</f>
        <v>205654.08999999997</v>
      </c>
      <c r="C96" s="48">
        <f>C99</f>
        <v>141105.18000000002</v>
      </c>
      <c r="D96" s="48">
        <f>D99</f>
        <v>120980.46999999999</v>
      </c>
      <c r="E96" s="48">
        <f>J96+M96+P96+S96+V96+Y96+AB96+AE96+AH96+AK96+AN96+AP96</f>
        <v>120980.46999999999</v>
      </c>
      <c r="F96" s="48">
        <f>E96/B96*100</f>
        <v>58.827164584959149</v>
      </c>
      <c r="G96" s="48">
        <f>E96/C96*100</f>
        <v>85.737795026376745</v>
      </c>
      <c r="H96" s="48">
        <f>H97+H98+H99+H101</f>
        <v>23366.109999999997</v>
      </c>
      <c r="I96" s="48">
        <f t="shared" ref="I96:AP96" si="25">I97+I98+I99+I101</f>
        <v>0</v>
      </c>
      <c r="J96" s="48">
        <f t="shared" si="25"/>
        <v>11016.36</v>
      </c>
      <c r="K96" s="48">
        <f t="shared" si="25"/>
        <v>21448.25</v>
      </c>
      <c r="L96" s="48">
        <f t="shared" si="25"/>
        <v>0</v>
      </c>
      <c r="M96" s="48">
        <f t="shared" si="25"/>
        <v>23341.09</v>
      </c>
      <c r="N96" s="48">
        <f t="shared" si="25"/>
        <v>21469.14</v>
      </c>
      <c r="O96" s="48">
        <f t="shared" si="25"/>
        <v>0</v>
      </c>
      <c r="P96" s="48">
        <f t="shared" si="25"/>
        <v>14706.68</v>
      </c>
      <c r="Q96" s="48">
        <f t="shared" si="25"/>
        <v>25053.09</v>
      </c>
      <c r="R96" s="48">
        <f t="shared" si="25"/>
        <v>0</v>
      </c>
      <c r="S96" s="48">
        <f t="shared" si="25"/>
        <v>18527.939999999999</v>
      </c>
      <c r="T96" s="48">
        <f t="shared" si="25"/>
        <v>17509.8</v>
      </c>
      <c r="U96" s="48">
        <f t="shared" si="25"/>
        <v>0</v>
      </c>
      <c r="V96" s="48">
        <f t="shared" si="25"/>
        <v>17181.59</v>
      </c>
      <c r="W96" s="48">
        <f t="shared" si="25"/>
        <v>15249.86</v>
      </c>
      <c r="X96" s="48">
        <f t="shared" si="25"/>
        <v>0</v>
      </c>
      <c r="Y96" s="48">
        <f t="shared" si="25"/>
        <v>18027.809999999998</v>
      </c>
      <c r="Z96" s="48">
        <f t="shared" si="25"/>
        <v>17008.93</v>
      </c>
      <c r="AA96" s="48">
        <f t="shared" si="25"/>
        <v>0</v>
      </c>
      <c r="AB96" s="48">
        <f t="shared" si="25"/>
        <v>18179</v>
      </c>
      <c r="AC96" s="48">
        <f t="shared" si="25"/>
        <v>10972.210000000001</v>
      </c>
      <c r="AD96" s="48">
        <f t="shared" si="25"/>
        <v>0</v>
      </c>
      <c r="AE96" s="48">
        <f t="shared" si="25"/>
        <v>0</v>
      </c>
      <c r="AF96" s="48">
        <f t="shared" si="25"/>
        <v>17367.52</v>
      </c>
      <c r="AG96" s="48">
        <f t="shared" si="25"/>
        <v>0</v>
      </c>
      <c r="AH96" s="48">
        <f t="shared" si="25"/>
        <v>0</v>
      </c>
      <c r="AI96" s="48">
        <f t="shared" si="25"/>
        <v>12786.210000000001</v>
      </c>
      <c r="AJ96" s="48">
        <f t="shared" si="25"/>
        <v>0</v>
      </c>
      <c r="AK96" s="48">
        <f t="shared" si="25"/>
        <v>0</v>
      </c>
      <c r="AL96" s="48">
        <f t="shared" si="25"/>
        <v>12960.669999999998</v>
      </c>
      <c r="AM96" s="48">
        <f t="shared" si="25"/>
        <v>0</v>
      </c>
      <c r="AN96" s="48">
        <f t="shared" si="25"/>
        <v>0</v>
      </c>
      <c r="AO96" s="48">
        <f t="shared" si="25"/>
        <v>10462.299999999999</v>
      </c>
      <c r="AP96" s="48">
        <f t="shared" si="25"/>
        <v>0</v>
      </c>
      <c r="AQ96" s="139"/>
    </row>
    <row r="97" spans="1:43" s="26" customFormat="1" x14ac:dyDescent="0.25">
      <c r="A97" s="33" t="s">
        <v>16</v>
      </c>
      <c r="B97" s="29"/>
      <c r="C97" s="29"/>
      <c r="D97" s="29"/>
      <c r="E97" s="29"/>
      <c r="F97" s="49"/>
      <c r="G97" s="49"/>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31"/>
      <c r="AQ97" s="140"/>
    </row>
    <row r="98" spans="1:43" s="26" customFormat="1" x14ac:dyDescent="0.25">
      <c r="A98" s="33" t="s">
        <v>27</v>
      </c>
      <c r="B98" s="29"/>
      <c r="C98" s="29"/>
      <c r="D98" s="29"/>
      <c r="E98" s="29"/>
      <c r="F98" s="49"/>
      <c r="G98" s="49"/>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31"/>
      <c r="AQ98" s="140"/>
    </row>
    <row r="99" spans="1:43" s="26" customFormat="1" x14ac:dyDescent="0.25">
      <c r="A99" s="33" t="s">
        <v>15</v>
      </c>
      <c r="B99" s="29">
        <f>H99+K99+N99+Q99+T99+W99+Z99+AC99+AF99+AI99+AL99+AO99</f>
        <v>205654.08999999997</v>
      </c>
      <c r="C99" s="28">
        <f>C105+C111+C117</f>
        <v>141105.18000000002</v>
      </c>
      <c r="D99" s="29">
        <f>E99</f>
        <v>120980.46999999999</v>
      </c>
      <c r="E99" s="29">
        <f>J99+M99+P99+S99+V99+Y99+AB99+AE99+AH99+AK99+AN99+AP99</f>
        <v>120980.46999999999</v>
      </c>
      <c r="F99" s="49">
        <f>E99/B99*100</f>
        <v>58.827164584959149</v>
      </c>
      <c r="G99" s="49">
        <f>E99/C99*100</f>
        <v>85.737795026376745</v>
      </c>
      <c r="H99" s="28">
        <f>H105+H111+H117</f>
        <v>23366.109999999997</v>
      </c>
      <c r="I99" s="28">
        <f t="shared" ref="I99:AP99" si="26">I105+I111+I117</f>
        <v>0</v>
      </c>
      <c r="J99" s="28">
        <f t="shared" si="26"/>
        <v>11016.36</v>
      </c>
      <c r="K99" s="28">
        <f t="shared" si="26"/>
        <v>21448.25</v>
      </c>
      <c r="L99" s="28">
        <f t="shared" si="26"/>
        <v>0</v>
      </c>
      <c r="M99" s="28">
        <f t="shared" si="26"/>
        <v>23341.09</v>
      </c>
      <c r="N99" s="28">
        <f t="shared" si="26"/>
        <v>21469.14</v>
      </c>
      <c r="O99" s="28">
        <f t="shared" si="26"/>
        <v>0</v>
      </c>
      <c r="P99" s="28">
        <f t="shared" si="26"/>
        <v>14706.68</v>
      </c>
      <c r="Q99" s="28">
        <f t="shared" si="26"/>
        <v>25053.09</v>
      </c>
      <c r="R99" s="28">
        <f t="shared" si="26"/>
        <v>0</v>
      </c>
      <c r="S99" s="28">
        <f t="shared" si="26"/>
        <v>18527.939999999999</v>
      </c>
      <c r="T99" s="28">
        <f t="shared" si="26"/>
        <v>17509.8</v>
      </c>
      <c r="U99" s="28">
        <f t="shared" si="26"/>
        <v>0</v>
      </c>
      <c r="V99" s="28">
        <f t="shared" si="26"/>
        <v>17181.59</v>
      </c>
      <c r="W99" s="28">
        <f t="shared" si="26"/>
        <v>15249.86</v>
      </c>
      <c r="X99" s="28">
        <f t="shared" si="26"/>
        <v>0</v>
      </c>
      <c r="Y99" s="28">
        <f t="shared" si="26"/>
        <v>18027.809999999998</v>
      </c>
      <c r="Z99" s="28">
        <f t="shared" si="26"/>
        <v>17008.93</v>
      </c>
      <c r="AA99" s="28">
        <f t="shared" si="26"/>
        <v>0</v>
      </c>
      <c r="AB99" s="28">
        <f t="shared" si="26"/>
        <v>18179</v>
      </c>
      <c r="AC99" s="28">
        <f t="shared" si="26"/>
        <v>10972.210000000001</v>
      </c>
      <c r="AD99" s="28">
        <f t="shared" si="26"/>
        <v>0</v>
      </c>
      <c r="AE99" s="28">
        <f t="shared" si="26"/>
        <v>0</v>
      </c>
      <c r="AF99" s="28">
        <f t="shared" si="26"/>
        <v>17367.52</v>
      </c>
      <c r="AG99" s="28">
        <f t="shared" si="26"/>
        <v>0</v>
      </c>
      <c r="AH99" s="28">
        <f t="shared" si="26"/>
        <v>0</v>
      </c>
      <c r="AI99" s="28">
        <f t="shared" si="26"/>
        <v>12786.210000000001</v>
      </c>
      <c r="AJ99" s="28">
        <f t="shared" si="26"/>
        <v>0</v>
      </c>
      <c r="AK99" s="28">
        <f t="shared" si="26"/>
        <v>0</v>
      </c>
      <c r="AL99" s="28">
        <f t="shared" si="26"/>
        <v>12960.669999999998</v>
      </c>
      <c r="AM99" s="28">
        <f t="shared" si="26"/>
        <v>0</v>
      </c>
      <c r="AN99" s="28">
        <f t="shared" si="26"/>
        <v>0</v>
      </c>
      <c r="AO99" s="28">
        <f t="shared" si="26"/>
        <v>10462.299999999999</v>
      </c>
      <c r="AP99" s="28">
        <f t="shared" si="26"/>
        <v>0</v>
      </c>
      <c r="AQ99" s="140"/>
    </row>
    <row r="100" spans="1:43" s="41" customFormat="1" x14ac:dyDescent="0.25">
      <c r="A100" s="35" t="s">
        <v>26</v>
      </c>
      <c r="B100" s="36"/>
      <c r="C100" s="36"/>
      <c r="D100" s="36"/>
      <c r="E100" s="36"/>
      <c r="F100" s="49"/>
      <c r="G100" s="49"/>
      <c r="H100" s="37"/>
      <c r="I100" s="38"/>
      <c r="J100" s="39"/>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39"/>
      <c r="AQ100" s="140"/>
    </row>
    <row r="101" spans="1:43" s="26" customFormat="1" x14ac:dyDescent="0.25">
      <c r="A101" s="33" t="s">
        <v>23</v>
      </c>
      <c r="B101" s="29"/>
      <c r="C101" s="29"/>
      <c r="D101" s="29"/>
      <c r="E101" s="29"/>
      <c r="F101" s="49"/>
      <c r="G101" s="49"/>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31"/>
      <c r="AQ101" s="141"/>
    </row>
    <row r="102" spans="1:43" s="26" customFormat="1" ht="409.5" customHeight="1" x14ac:dyDescent="0.25">
      <c r="A102" s="47" t="s">
        <v>45</v>
      </c>
      <c r="B102" s="48">
        <f>B103+B104+B105+B107</f>
        <v>180297.49000000002</v>
      </c>
      <c r="C102" s="48">
        <f>C103+C104+C105+C107</f>
        <v>132057.52000000002</v>
      </c>
      <c r="D102" s="48">
        <f>D103+D104+D105+D107</f>
        <v>111932.90000000001</v>
      </c>
      <c r="E102" s="48">
        <f>E103+E104+E105+E107</f>
        <v>111932.90000000001</v>
      </c>
      <c r="F102" s="48">
        <f>E102/B102*100</f>
        <v>62.082339582209379</v>
      </c>
      <c r="G102" s="48">
        <f>E102/C102*100</f>
        <v>84.760716390857553</v>
      </c>
      <c r="H102" s="48">
        <f>H103+H104+H105+H107</f>
        <v>22073.51</v>
      </c>
      <c r="I102" s="48">
        <f t="shared" ref="I102:AP102" si="27">I103+I104+I105+I107</f>
        <v>0</v>
      </c>
      <c r="J102" s="48">
        <f t="shared" si="27"/>
        <v>9723.85</v>
      </c>
      <c r="K102" s="48">
        <f t="shared" si="27"/>
        <v>20155.740000000002</v>
      </c>
      <c r="L102" s="48">
        <f t="shared" si="27"/>
        <v>0</v>
      </c>
      <c r="M102" s="48">
        <f t="shared" si="27"/>
        <v>22048.58</v>
      </c>
      <c r="N102" s="48">
        <f t="shared" si="27"/>
        <v>20176.63</v>
      </c>
      <c r="O102" s="48">
        <f t="shared" si="27"/>
        <v>0</v>
      </c>
      <c r="P102" s="48">
        <f t="shared" si="27"/>
        <v>13414.17</v>
      </c>
      <c r="Q102" s="48">
        <f t="shared" si="27"/>
        <v>23760.58</v>
      </c>
      <c r="R102" s="48">
        <f t="shared" si="27"/>
        <v>0</v>
      </c>
      <c r="S102" s="48">
        <f t="shared" si="27"/>
        <v>17235.43</v>
      </c>
      <c r="T102" s="48">
        <f t="shared" si="27"/>
        <v>16217.29</v>
      </c>
      <c r="U102" s="48">
        <f t="shared" si="27"/>
        <v>0</v>
      </c>
      <c r="V102" s="48">
        <f t="shared" si="27"/>
        <v>15889.08</v>
      </c>
      <c r="W102" s="48">
        <f t="shared" si="27"/>
        <v>13957.35</v>
      </c>
      <c r="X102" s="48">
        <f t="shared" si="27"/>
        <v>0</v>
      </c>
      <c r="Y102" s="48">
        <f t="shared" si="27"/>
        <v>16735.3</v>
      </c>
      <c r="Z102" s="48">
        <f t="shared" si="27"/>
        <v>15716.42</v>
      </c>
      <c r="AA102" s="48">
        <f t="shared" si="27"/>
        <v>0</v>
      </c>
      <c r="AB102" s="48">
        <f t="shared" si="27"/>
        <v>16886.490000000002</v>
      </c>
      <c r="AC102" s="48">
        <f t="shared" si="27"/>
        <v>9679.7000000000007</v>
      </c>
      <c r="AD102" s="48">
        <f t="shared" si="27"/>
        <v>0</v>
      </c>
      <c r="AE102" s="48">
        <f t="shared" si="27"/>
        <v>0</v>
      </c>
      <c r="AF102" s="48">
        <f t="shared" si="27"/>
        <v>8076.8</v>
      </c>
      <c r="AG102" s="48">
        <f t="shared" si="27"/>
        <v>0</v>
      </c>
      <c r="AH102" s="48">
        <f t="shared" si="27"/>
        <v>0</v>
      </c>
      <c r="AI102" s="48">
        <f t="shared" si="27"/>
        <v>11584.04</v>
      </c>
      <c r="AJ102" s="48">
        <f t="shared" si="27"/>
        <v>0</v>
      </c>
      <c r="AK102" s="48">
        <f t="shared" si="27"/>
        <v>0</v>
      </c>
      <c r="AL102" s="48">
        <f t="shared" si="27"/>
        <v>9639.2999999999993</v>
      </c>
      <c r="AM102" s="48">
        <f t="shared" si="27"/>
        <v>0</v>
      </c>
      <c r="AN102" s="48">
        <f t="shared" si="27"/>
        <v>0</v>
      </c>
      <c r="AO102" s="48">
        <f t="shared" si="27"/>
        <v>9260.1299999999992</v>
      </c>
      <c r="AP102" s="48">
        <f t="shared" si="27"/>
        <v>0</v>
      </c>
      <c r="AQ102" s="142" t="s">
        <v>94</v>
      </c>
    </row>
    <row r="103" spans="1:43" s="26" customFormat="1" x14ac:dyDescent="0.25">
      <c r="A103" s="33" t="s">
        <v>16</v>
      </c>
      <c r="B103" s="29"/>
      <c r="C103" s="29"/>
      <c r="D103" s="29"/>
      <c r="E103" s="29"/>
      <c r="F103" s="49"/>
      <c r="G103" s="49"/>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31"/>
      <c r="AQ103" s="143"/>
    </row>
    <row r="104" spans="1:43" s="26" customFormat="1" x14ac:dyDescent="0.25">
      <c r="A104" s="33" t="s">
        <v>27</v>
      </c>
      <c r="B104" s="29"/>
      <c r="C104" s="29"/>
      <c r="D104" s="29"/>
      <c r="E104" s="29"/>
      <c r="F104" s="49"/>
      <c r="G104" s="49"/>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31"/>
      <c r="AQ104" s="143"/>
    </row>
    <row r="105" spans="1:43" s="26" customFormat="1" ht="409.5" customHeight="1" x14ac:dyDescent="0.25">
      <c r="A105" s="33" t="s">
        <v>15</v>
      </c>
      <c r="B105" s="29">
        <f>H105+K105+N105+Q105+T105+W105+Z105+AC105+AF105+AI105+AL105+AO105</f>
        <v>180297.49000000002</v>
      </c>
      <c r="C105" s="28">
        <f>H105+K105+N105+Q105+T105+W105+Z105</f>
        <v>132057.52000000002</v>
      </c>
      <c r="D105" s="29">
        <f>E105</f>
        <v>111932.90000000001</v>
      </c>
      <c r="E105" s="29">
        <f>J105+M105+P105+S105+V105+Y105+AB105+AE105+AH105+AK105+AN105+AP105</f>
        <v>111932.90000000001</v>
      </c>
      <c r="F105" s="49">
        <f>E105/B105*100</f>
        <v>62.082339582209379</v>
      </c>
      <c r="G105" s="49">
        <f>E105/C105*100</f>
        <v>84.760716390857553</v>
      </c>
      <c r="H105" s="28">
        <v>22073.51</v>
      </c>
      <c r="I105" s="28"/>
      <c r="J105" s="28">
        <v>9723.85</v>
      </c>
      <c r="K105" s="28">
        <v>20155.740000000002</v>
      </c>
      <c r="L105" s="28"/>
      <c r="M105" s="28">
        <v>22048.58</v>
      </c>
      <c r="N105" s="28">
        <v>20176.63</v>
      </c>
      <c r="O105" s="28"/>
      <c r="P105" s="28">
        <v>13414.17</v>
      </c>
      <c r="Q105" s="28">
        <v>23760.58</v>
      </c>
      <c r="R105" s="28"/>
      <c r="S105" s="28">
        <v>17235.43</v>
      </c>
      <c r="T105" s="28">
        <v>16217.29</v>
      </c>
      <c r="U105" s="28"/>
      <c r="V105" s="28">
        <v>15889.08</v>
      </c>
      <c r="W105" s="28">
        <v>13957.35</v>
      </c>
      <c r="X105" s="28"/>
      <c r="Y105" s="28">
        <v>16735.3</v>
      </c>
      <c r="Z105" s="28">
        <v>15716.42</v>
      </c>
      <c r="AA105" s="28"/>
      <c r="AB105" s="28">
        <v>16886.490000000002</v>
      </c>
      <c r="AC105" s="28">
        <v>9679.7000000000007</v>
      </c>
      <c r="AD105" s="28"/>
      <c r="AE105" s="28"/>
      <c r="AF105" s="28">
        <v>8076.8</v>
      </c>
      <c r="AG105" s="28"/>
      <c r="AH105" s="28"/>
      <c r="AI105" s="28">
        <v>11584.04</v>
      </c>
      <c r="AJ105" s="28"/>
      <c r="AK105" s="28"/>
      <c r="AL105" s="28">
        <v>9639.2999999999993</v>
      </c>
      <c r="AM105" s="28"/>
      <c r="AN105" s="28"/>
      <c r="AO105" s="28">
        <v>9260.1299999999992</v>
      </c>
      <c r="AP105" s="34"/>
      <c r="AQ105" s="143"/>
    </row>
    <row r="106" spans="1:43" s="41" customFormat="1" ht="19.5" customHeight="1" x14ac:dyDescent="0.25">
      <c r="A106" s="35" t="s">
        <v>26</v>
      </c>
      <c r="B106" s="36"/>
      <c r="C106" s="36"/>
      <c r="D106" s="36"/>
      <c r="E106" s="36"/>
      <c r="F106" s="49"/>
      <c r="G106" s="49"/>
      <c r="H106" s="37"/>
      <c r="I106" s="38"/>
      <c r="J106" s="39"/>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9"/>
      <c r="AQ106" s="143"/>
    </row>
    <row r="107" spans="1:43" s="26" customFormat="1" ht="224.25" customHeight="1" x14ac:dyDescent="0.25">
      <c r="A107" s="33" t="s">
        <v>23</v>
      </c>
      <c r="B107" s="29"/>
      <c r="C107" s="29"/>
      <c r="D107" s="29"/>
      <c r="E107" s="29"/>
      <c r="F107" s="49"/>
      <c r="G107" s="49"/>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31"/>
      <c r="AQ107" s="144"/>
    </row>
    <row r="108" spans="1:43" s="26" customFormat="1" ht="87" customHeight="1" x14ac:dyDescent="0.25">
      <c r="A108" s="47" t="s">
        <v>46</v>
      </c>
      <c r="B108" s="48">
        <f t="shared" ref="B108:G108" si="28">B111</f>
        <v>23237.399999999994</v>
      </c>
      <c r="C108" s="48">
        <f t="shared" si="28"/>
        <v>9047.66</v>
      </c>
      <c r="D108" s="48">
        <f t="shared" si="28"/>
        <v>9047.57</v>
      </c>
      <c r="E108" s="48">
        <f t="shared" si="28"/>
        <v>9047.57</v>
      </c>
      <c r="F108" s="48">
        <f t="shared" si="28"/>
        <v>38.93538003391086</v>
      </c>
      <c r="G108" s="48">
        <f t="shared" si="28"/>
        <v>99.999005267660365</v>
      </c>
      <c r="H108" s="52">
        <f>H109+H110+H111+H112+H113</f>
        <v>1292.5999999999999</v>
      </c>
      <c r="I108" s="52">
        <f t="shared" ref="I108:AP108" si="29">I109+I110+I111+I112+I113</f>
        <v>0</v>
      </c>
      <c r="J108" s="52">
        <f t="shared" si="29"/>
        <v>1292.51</v>
      </c>
      <c r="K108" s="52">
        <f t="shared" si="29"/>
        <v>1292.51</v>
      </c>
      <c r="L108" s="52">
        <f t="shared" si="29"/>
        <v>0</v>
      </c>
      <c r="M108" s="52">
        <f t="shared" si="29"/>
        <v>1292.51</v>
      </c>
      <c r="N108" s="52">
        <f t="shared" si="29"/>
        <v>1292.51</v>
      </c>
      <c r="O108" s="52">
        <f t="shared" si="29"/>
        <v>0</v>
      </c>
      <c r="P108" s="52">
        <f t="shared" si="29"/>
        <v>1292.51</v>
      </c>
      <c r="Q108" s="52">
        <f t="shared" si="29"/>
        <v>1292.51</v>
      </c>
      <c r="R108" s="52">
        <f t="shared" si="29"/>
        <v>0</v>
      </c>
      <c r="S108" s="52">
        <f t="shared" si="29"/>
        <v>1292.51</v>
      </c>
      <c r="T108" s="52">
        <f t="shared" si="29"/>
        <v>1292.51</v>
      </c>
      <c r="U108" s="52">
        <f t="shared" si="29"/>
        <v>0</v>
      </c>
      <c r="V108" s="52">
        <f t="shared" si="29"/>
        <v>1292.51</v>
      </c>
      <c r="W108" s="52">
        <f t="shared" si="29"/>
        <v>1292.51</v>
      </c>
      <c r="X108" s="52">
        <f t="shared" si="29"/>
        <v>0</v>
      </c>
      <c r="Y108" s="52">
        <f t="shared" si="29"/>
        <v>1292.51</v>
      </c>
      <c r="Z108" s="52">
        <f t="shared" si="29"/>
        <v>1292.51</v>
      </c>
      <c r="AA108" s="52">
        <f t="shared" si="29"/>
        <v>0</v>
      </c>
      <c r="AB108" s="52">
        <f t="shared" si="29"/>
        <v>1292.51</v>
      </c>
      <c r="AC108" s="52">
        <f t="shared" si="29"/>
        <v>1292.51</v>
      </c>
      <c r="AD108" s="52">
        <f t="shared" si="29"/>
        <v>0</v>
      </c>
      <c r="AE108" s="52">
        <f t="shared" si="29"/>
        <v>0</v>
      </c>
      <c r="AF108" s="52">
        <f t="shared" si="29"/>
        <v>9290.7199999999993</v>
      </c>
      <c r="AG108" s="52">
        <f t="shared" si="29"/>
        <v>0</v>
      </c>
      <c r="AH108" s="52">
        <f t="shared" si="29"/>
        <v>0</v>
      </c>
      <c r="AI108" s="52">
        <f t="shared" si="29"/>
        <v>1202.17</v>
      </c>
      <c r="AJ108" s="52">
        <f t="shared" si="29"/>
        <v>0</v>
      </c>
      <c r="AK108" s="52">
        <f t="shared" si="29"/>
        <v>0</v>
      </c>
      <c r="AL108" s="52">
        <f t="shared" si="29"/>
        <v>1202.17</v>
      </c>
      <c r="AM108" s="52">
        <f t="shared" si="29"/>
        <v>0</v>
      </c>
      <c r="AN108" s="52">
        <f t="shared" si="29"/>
        <v>0</v>
      </c>
      <c r="AO108" s="52">
        <f t="shared" si="29"/>
        <v>1202.17</v>
      </c>
      <c r="AP108" s="52">
        <f t="shared" si="29"/>
        <v>0</v>
      </c>
      <c r="AQ108" s="128"/>
    </row>
    <row r="109" spans="1:43" s="26" customFormat="1" x14ac:dyDescent="0.25">
      <c r="A109" s="33" t="s">
        <v>16</v>
      </c>
      <c r="B109" s="29"/>
      <c r="C109" s="29"/>
      <c r="D109" s="29"/>
      <c r="E109" s="29"/>
      <c r="F109" s="29"/>
      <c r="G109" s="29"/>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31"/>
      <c r="AQ109" s="129"/>
    </row>
    <row r="110" spans="1:43" s="26" customFormat="1" x14ac:dyDescent="0.25">
      <c r="A110" s="33" t="s">
        <v>27</v>
      </c>
      <c r="B110" s="29"/>
      <c r="C110" s="29"/>
      <c r="D110" s="29"/>
      <c r="E110" s="29"/>
      <c r="F110" s="29"/>
      <c r="G110" s="29"/>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31"/>
      <c r="AQ110" s="129"/>
    </row>
    <row r="111" spans="1:43" s="26" customFormat="1" x14ac:dyDescent="0.25">
      <c r="A111" s="33" t="s">
        <v>15</v>
      </c>
      <c r="B111" s="29">
        <f>H111+K111+N111+Q111+T111+W111+Z111+AC111+AF111+AI111+AL111+AO111</f>
        <v>23237.399999999994</v>
      </c>
      <c r="C111" s="28">
        <f>H111+K111+N111+Q111+T111+W111+Z111</f>
        <v>9047.66</v>
      </c>
      <c r="D111" s="29">
        <f>E111</f>
        <v>9047.57</v>
      </c>
      <c r="E111" s="29">
        <f>J111+M111+P111+S111+V111+Y111+AB111+AE111+AH111+AK111+AN111+AP111</f>
        <v>9047.57</v>
      </c>
      <c r="F111" s="29">
        <f>E111/B111*100</f>
        <v>38.93538003391086</v>
      </c>
      <c r="G111" s="29">
        <f>E111/C111*100</f>
        <v>99.999005267660365</v>
      </c>
      <c r="H111" s="28">
        <v>1292.5999999999999</v>
      </c>
      <c r="I111" s="28"/>
      <c r="J111" s="28">
        <v>1292.51</v>
      </c>
      <c r="K111" s="28">
        <v>1292.51</v>
      </c>
      <c r="L111" s="28"/>
      <c r="M111" s="28">
        <v>1292.51</v>
      </c>
      <c r="N111" s="28">
        <v>1292.51</v>
      </c>
      <c r="O111" s="28"/>
      <c r="P111" s="28">
        <v>1292.51</v>
      </c>
      <c r="Q111" s="28">
        <v>1292.51</v>
      </c>
      <c r="R111" s="28"/>
      <c r="S111" s="28">
        <v>1292.51</v>
      </c>
      <c r="T111" s="28">
        <v>1292.51</v>
      </c>
      <c r="U111" s="28"/>
      <c r="V111" s="28">
        <v>1292.51</v>
      </c>
      <c r="W111" s="28">
        <v>1292.51</v>
      </c>
      <c r="X111" s="28"/>
      <c r="Y111" s="28">
        <v>1292.51</v>
      </c>
      <c r="Z111" s="28">
        <v>1292.51</v>
      </c>
      <c r="AA111" s="28"/>
      <c r="AB111" s="28">
        <v>1292.51</v>
      </c>
      <c r="AC111" s="28">
        <v>1292.51</v>
      </c>
      <c r="AD111" s="28"/>
      <c r="AE111" s="28"/>
      <c r="AF111" s="28">
        <v>9290.7199999999993</v>
      </c>
      <c r="AG111" s="28"/>
      <c r="AH111" s="28"/>
      <c r="AI111" s="28">
        <v>1202.17</v>
      </c>
      <c r="AJ111" s="28"/>
      <c r="AK111" s="28"/>
      <c r="AL111" s="28">
        <v>1202.17</v>
      </c>
      <c r="AM111" s="28"/>
      <c r="AN111" s="28"/>
      <c r="AO111" s="28">
        <v>1202.17</v>
      </c>
      <c r="AP111" s="34"/>
      <c r="AQ111" s="129"/>
    </row>
    <row r="112" spans="1:43" s="26" customFormat="1" x14ac:dyDescent="0.25">
      <c r="A112" s="35" t="s">
        <v>26</v>
      </c>
      <c r="B112" s="29"/>
      <c r="C112" s="29"/>
      <c r="D112" s="29"/>
      <c r="E112" s="29"/>
      <c r="F112" s="29"/>
      <c r="G112" s="29"/>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31"/>
      <c r="AQ112" s="129"/>
    </row>
    <row r="113" spans="1:43" s="26" customFormat="1" x14ac:dyDescent="0.25">
      <c r="A113" s="33" t="s">
        <v>23</v>
      </c>
      <c r="B113" s="29"/>
      <c r="C113" s="29"/>
      <c r="D113" s="29"/>
      <c r="E113" s="29"/>
      <c r="F113" s="29"/>
      <c r="G113" s="29"/>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31"/>
      <c r="AQ113" s="130"/>
    </row>
    <row r="114" spans="1:43" s="26" customFormat="1" ht="87" customHeight="1" x14ac:dyDescent="0.25">
      <c r="A114" s="47" t="s">
        <v>77</v>
      </c>
      <c r="B114" s="48">
        <f t="shared" ref="B114:G114" si="30">B117</f>
        <v>2119.1999999999998</v>
      </c>
      <c r="C114" s="48">
        <f t="shared" si="30"/>
        <v>0</v>
      </c>
      <c r="D114" s="48">
        <f t="shared" si="30"/>
        <v>0</v>
      </c>
      <c r="E114" s="48">
        <f t="shared" si="30"/>
        <v>0</v>
      </c>
      <c r="F114" s="48">
        <f t="shared" si="30"/>
        <v>0</v>
      </c>
      <c r="G114" s="48" t="e">
        <f t="shared" si="30"/>
        <v>#DIV/0!</v>
      </c>
      <c r="H114" s="52">
        <f>H115+H116+H117+H118+H119</f>
        <v>0</v>
      </c>
      <c r="I114" s="52">
        <f t="shared" ref="I114:AP114" si="31">I115+I116+I117+I118+I119</f>
        <v>0</v>
      </c>
      <c r="J114" s="52">
        <f t="shared" si="31"/>
        <v>0</v>
      </c>
      <c r="K114" s="52">
        <f t="shared" si="31"/>
        <v>0</v>
      </c>
      <c r="L114" s="52">
        <f t="shared" si="31"/>
        <v>0</v>
      </c>
      <c r="M114" s="52">
        <f t="shared" si="31"/>
        <v>0</v>
      </c>
      <c r="N114" s="52">
        <f t="shared" si="31"/>
        <v>0</v>
      </c>
      <c r="O114" s="52">
        <f t="shared" si="31"/>
        <v>0</v>
      </c>
      <c r="P114" s="52">
        <f t="shared" si="31"/>
        <v>0</v>
      </c>
      <c r="Q114" s="52">
        <f t="shared" si="31"/>
        <v>0</v>
      </c>
      <c r="R114" s="52">
        <f t="shared" si="31"/>
        <v>0</v>
      </c>
      <c r="S114" s="52">
        <f t="shared" si="31"/>
        <v>0</v>
      </c>
      <c r="T114" s="52">
        <f t="shared" si="31"/>
        <v>0</v>
      </c>
      <c r="U114" s="52">
        <f t="shared" si="31"/>
        <v>0</v>
      </c>
      <c r="V114" s="52">
        <f t="shared" si="31"/>
        <v>0</v>
      </c>
      <c r="W114" s="52">
        <f t="shared" si="31"/>
        <v>0</v>
      </c>
      <c r="X114" s="52">
        <f t="shared" si="31"/>
        <v>0</v>
      </c>
      <c r="Y114" s="52">
        <f t="shared" si="31"/>
        <v>0</v>
      </c>
      <c r="Z114" s="52">
        <f t="shared" si="31"/>
        <v>0</v>
      </c>
      <c r="AA114" s="52">
        <f t="shared" si="31"/>
        <v>0</v>
      </c>
      <c r="AB114" s="52">
        <f t="shared" si="31"/>
        <v>0</v>
      </c>
      <c r="AC114" s="52">
        <f t="shared" si="31"/>
        <v>0</v>
      </c>
      <c r="AD114" s="52">
        <f t="shared" si="31"/>
        <v>0</v>
      </c>
      <c r="AE114" s="52">
        <f t="shared" si="31"/>
        <v>0</v>
      </c>
      <c r="AF114" s="52">
        <f t="shared" si="31"/>
        <v>0</v>
      </c>
      <c r="AG114" s="52">
        <f t="shared" si="31"/>
        <v>0</v>
      </c>
      <c r="AH114" s="52">
        <f t="shared" si="31"/>
        <v>0</v>
      </c>
      <c r="AI114" s="52">
        <f t="shared" si="31"/>
        <v>0</v>
      </c>
      <c r="AJ114" s="52">
        <f t="shared" si="31"/>
        <v>0</v>
      </c>
      <c r="AK114" s="52">
        <f t="shared" si="31"/>
        <v>0</v>
      </c>
      <c r="AL114" s="52">
        <f t="shared" si="31"/>
        <v>2119.1999999999998</v>
      </c>
      <c r="AM114" s="52">
        <f t="shared" si="31"/>
        <v>0</v>
      </c>
      <c r="AN114" s="52">
        <f t="shared" si="31"/>
        <v>0</v>
      </c>
      <c r="AO114" s="52">
        <f t="shared" si="31"/>
        <v>0</v>
      </c>
      <c r="AP114" s="52">
        <f t="shared" si="31"/>
        <v>0</v>
      </c>
      <c r="AQ114" s="106" t="s">
        <v>78</v>
      </c>
    </row>
    <row r="115" spans="1:43" s="26" customFormat="1" ht="20.25" x14ac:dyDescent="0.25">
      <c r="A115" s="33" t="s">
        <v>16</v>
      </c>
      <c r="B115" s="29"/>
      <c r="C115" s="29"/>
      <c r="D115" s="29"/>
      <c r="E115" s="29"/>
      <c r="F115" s="29"/>
      <c r="G115" s="29"/>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31"/>
      <c r="AQ115" s="107"/>
    </row>
    <row r="116" spans="1:43" s="26" customFormat="1" ht="20.25" x14ac:dyDescent="0.25">
      <c r="A116" s="33" t="s">
        <v>27</v>
      </c>
      <c r="B116" s="29"/>
      <c r="C116" s="29"/>
      <c r="D116" s="29"/>
      <c r="E116" s="29"/>
      <c r="F116" s="29"/>
      <c r="G116" s="29"/>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31"/>
      <c r="AQ116" s="107"/>
    </row>
    <row r="117" spans="1:43" s="26" customFormat="1" ht="20.25" x14ac:dyDescent="0.25">
      <c r="A117" s="33" t="s">
        <v>15</v>
      </c>
      <c r="B117" s="29">
        <f>H117+K117+N117+Q117+T117+W117+Z117+AC117+AF117+AI117+AL117+AO117</f>
        <v>2119.1999999999998</v>
      </c>
      <c r="C117" s="28">
        <f>H117+K117+N117+Q117+T117+W117+Z117</f>
        <v>0</v>
      </c>
      <c r="D117" s="29">
        <f>E117</f>
        <v>0</v>
      </c>
      <c r="E117" s="29">
        <f>J117+M117+P117+S117+V117+Y117+AB117+AE117+AH117+AK117+AN117+AP117</f>
        <v>0</v>
      </c>
      <c r="F117" s="29">
        <f>E117/B117*100</f>
        <v>0</v>
      </c>
      <c r="G117" s="29" t="e">
        <f>E117/C117*100</f>
        <v>#DIV/0!</v>
      </c>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v>2119.1999999999998</v>
      </c>
      <c r="AM117" s="28"/>
      <c r="AN117" s="28"/>
      <c r="AO117" s="28"/>
      <c r="AP117" s="34"/>
      <c r="AQ117" s="107"/>
    </row>
    <row r="118" spans="1:43" s="26" customFormat="1" ht="20.25" x14ac:dyDescent="0.25">
      <c r="A118" s="35" t="s">
        <v>26</v>
      </c>
      <c r="B118" s="29"/>
      <c r="C118" s="29"/>
      <c r="D118" s="29"/>
      <c r="E118" s="29"/>
      <c r="F118" s="29"/>
      <c r="G118" s="29"/>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31"/>
      <c r="AQ118" s="107"/>
    </row>
    <row r="119" spans="1:43" s="26" customFormat="1" ht="20.25" x14ac:dyDescent="0.25">
      <c r="A119" s="33" t="s">
        <v>23</v>
      </c>
      <c r="B119" s="29"/>
      <c r="C119" s="29"/>
      <c r="D119" s="29"/>
      <c r="E119" s="29"/>
      <c r="F119" s="29"/>
      <c r="G119" s="29"/>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31"/>
      <c r="AQ119" s="107"/>
    </row>
    <row r="120" spans="1:43" s="26" customFormat="1" ht="211.5" customHeight="1" x14ac:dyDescent="0.25">
      <c r="A120" s="47" t="s">
        <v>47</v>
      </c>
      <c r="B120" s="48">
        <f t="shared" ref="B120:G120" si="32">B123</f>
        <v>5962</v>
      </c>
      <c r="C120" s="48">
        <f>C123</f>
        <v>3166.2200000000003</v>
      </c>
      <c r="D120" s="48">
        <f t="shared" si="32"/>
        <v>2977.7000000000003</v>
      </c>
      <c r="E120" s="48">
        <f t="shared" si="32"/>
        <v>2977.7000000000003</v>
      </c>
      <c r="F120" s="48">
        <f t="shared" si="32"/>
        <v>49.944649446494473</v>
      </c>
      <c r="G120" s="48">
        <f t="shared" si="32"/>
        <v>94.045897000208456</v>
      </c>
      <c r="H120" s="52">
        <f>H122+H121+H123+H124+H125</f>
        <v>250.42</v>
      </c>
      <c r="I120" s="52">
        <f t="shared" ref="I120:AP120" si="33">I122+I121+I123+I124+I125</f>
        <v>0</v>
      </c>
      <c r="J120" s="52">
        <f t="shared" si="33"/>
        <v>201.81</v>
      </c>
      <c r="K120" s="52">
        <f t="shared" si="33"/>
        <v>497.8</v>
      </c>
      <c r="L120" s="52">
        <f t="shared" si="33"/>
        <v>0</v>
      </c>
      <c r="M120" s="52">
        <f t="shared" si="33"/>
        <v>431.44</v>
      </c>
      <c r="N120" s="52">
        <f t="shared" si="33"/>
        <v>490.2</v>
      </c>
      <c r="O120" s="52">
        <f t="shared" si="33"/>
        <v>0</v>
      </c>
      <c r="P120" s="52">
        <f t="shared" si="33"/>
        <v>377.04</v>
      </c>
      <c r="Q120" s="52">
        <f t="shared" si="33"/>
        <v>482.7</v>
      </c>
      <c r="R120" s="52">
        <f t="shared" si="33"/>
        <v>0</v>
      </c>
      <c r="S120" s="52">
        <f t="shared" si="33"/>
        <v>409.11</v>
      </c>
      <c r="T120" s="52">
        <f t="shared" si="33"/>
        <v>483.6</v>
      </c>
      <c r="U120" s="52">
        <f t="shared" si="33"/>
        <v>0</v>
      </c>
      <c r="V120" s="52">
        <f t="shared" si="33"/>
        <v>373.9</v>
      </c>
      <c r="W120" s="52">
        <f t="shared" si="33"/>
        <v>478.9</v>
      </c>
      <c r="X120" s="52">
        <f t="shared" si="33"/>
        <v>0</v>
      </c>
      <c r="Y120" s="52">
        <f t="shared" si="33"/>
        <v>578.86</v>
      </c>
      <c r="Z120" s="52">
        <f t="shared" si="33"/>
        <v>482.6</v>
      </c>
      <c r="AA120" s="52">
        <f t="shared" si="33"/>
        <v>0</v>
      </c>
      <c r="AB120" s="52">
        <f t="shared" si="33"/>
        <v>605.54</v>
      </c>
      <c r="AC120" s="52">
        <f t="shared" si="33"/>
        <v>484</v>
      </c>
      <c r="AD120" s="52">
        <f t="shared" si="33"/>
        <v>0</v>
      </c>
      <c r="AE120" s="52">
        <f t="shared" si="33"/>
        <v>0</v>
      </c>
      <c r="AF120" s="52">
        <f t="shared" si="33"/>
        <v>483.9</v>
      </c>
      <c r="AG120" s="52">
        <f t="shared" si="33"/>
        <v>0</v>
      </c>
      <c r="AH120" s="52">
        <f t="shared" si="33"/>
        <v>0</v>
      </c>
      <c r="AI120" s="52">
        <f t="shared" si="33"/>
        <v>485.2</v>
      </c>
      <c r="AJ120" s="52">
        <f t="shared" si="33"/>
        <v>0</v>
      </c>
      <c r="AK120" s="52">
        <f t="shared" si="33"/>
        <v>0</v>
      </c>
      <c r="AL120" s="52">
        <f t="shared" si="33"/>
        <v>485.6</v>
      </c>
      <c r="AM120" s="52">
        <f t="shared" si="33"/>
        <v>0</v>
      </c>
      <c r="AN120" s="52">
        <f t="shared" si="33"/>
        <v>0</v>
      </c>
      <c r="AO120" s="52">
        <f t="shared" si="33"/>
        <v>857.08</v>
      </c>
      <c r="AP120" s="52">
        <f t="shared" si="33"/>
        <v>0</v>
      </c>
      <c r="AQ120" s="125" t="s">
        <v>69</v>
      </c>
    </row>
    <row r="121" spans="1:43" s="26" customFormat="1" x14ac:dyDescent="0.25">
      <c r="A121" s="33" t="s">
        <v>16</v>
      </c>
      <c r="B121" s="29"/>
      <c r="C121" s="29"/>
      <c r="D121" s="29"/>
      <c r="E121" s="29"/>
      <c r="F121" s="29"/>
      <c r="G121" s="29"/>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31"/>
      <c r="AQ121" s="137"/>
    </row>
    <row r="122" spans="1:43" s="26" customFormat="1" x14ac:dyDescent="0.25">
      <c r="A122" s="33" t="s">
        <v>27</v>
      </c>
      <c r="B122" s="29"/>
      <c r="C122" s="29"/>
      <c r="D122" s="29"/>
      <c r="E122" s="29"/>
      <c r="F122" s="29"/>
      <c r="G122" s="29"/>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31"/>
      <c r="AQ122" s="137"/>
    </row>
    <row r="123" spans="1:43" s="26" customFormat="1" x14ac:dyDescent="0.25">
      <c r="A123" s="33" t="s">
        <v>15</v>
      </c>
      <c r="B123" s="29">
        <f>H123+K123+N123+Q123+T123+W123+Z123+AC123+AF123+AI123+AL123+AO123</f>
        <v>5962</v>
      </c>
      <c r="C123" s="28">
        <f>H123+K123+N123+Q123+T123+W123+Z123</f>
        <v>3166.2200000000003</v>
      </c>
      <c r="D123" s="29">
        <f>E123</f>
        <v>2977.7000000000003</v>
      </c>
      <c r="E123" s="29">
        <f>J123+M123+P123+S123+V123+Y123+AB123+AE123+AH123+AK123+AN123+AP123</f>
        <v>2977.7000000000003</v>
      </c>
      <c r="F123" s="29">
        <f>E123/B123*100</f>
        <v>49.944649446494473</v>
      </c>
      <c r="G123" s="29">
        <f>E123/C123*100</f>
        <v>94.045897000208456</v>
      </c>
      <c r="H123" s="28">
        <v>250.42</v>
      </c>
      <c r="I123" s="28"/>
      <c r="J123" s="28">
        <v>201.81</v>
      </c>
      <c r="K123" s="28">
        <v>497.8</v>
      </c>
      <c r="L123" s="28"/>
      <c r="M123" s="28">
        <v>431.44</v>
      </c>
      <c r="N123" s="28">
        <v>490.2</v>
      </c>
      <c r="O123" s="28"/>
      <c r="P123" s="28">
        <v>377.04</v>
      </c>
      <c r="Q123" s="28">
        <v>482.7</v>
      </c>
      <c r="R123" s="28"/>
      <c r="S123" s="28">
        <v>409.11</v>
      </c>
      <c r="T123" s="28">
        <v>483.6</v>
      </c>
      <c r="U123" s="28"/>
      <c r="V123" s="28">
        <v>373.9</v>
      </c>
      <c r="W123" s="28">
        <v>478.9</v>
      </c>
      <c r="X123" s="28"/>
      <c r="Y123" s="28">
        <v>578.86</v>
      </c>
      <c r="Z123" s="28">
        <v>482.6</v>
      </c>
      <c r="AA123" s="28"/>
      <c r="AB123" s="28">
        <v>605.54</v>
      </c>
      <c r="AC123" s="28">
        <v>484</v>
      </c>
      <c r="AD123" s="28"/>
      <c r="AE123" s="28"/>
      <c r="AF123" s="28">
        <v>483.9</v>
      </c>
      <c r="AG123" s="28"/>
      <c r="AH123" s="28"/>
      <c r="AI123" s="28">
        <v>485.2</v>
      </c>
      <c r="AJ123" s="28"/>
      <c r="AK123" s="28"/>
      <c r="AL123" s="28">
        <v>485.6</v>
      </c>
      <c r="AM123" s="28"/>
      <c r="AN123" s="28"/>
      <c r="AO123" s="28">
        <v>857.08</v>
      </c>
      <c r="AP123" s="31"/>
      <c r="AQ123" s="137"/>
    </row>
    <row r="124" spans="1:43" s="26" customFormat="1" x14ac:dyDescent="0.25">
      <c r="A124" s="51" t="s">
        <v>26</v>
      </c>
      <c r="B124" s="29"/>
      <c r="C124" s="29"/>
      <c r="D124" s="29"/>
      <c r="E124" s="29"/>
      <c r="F124" s="29"/>
      <c r="G124" s="29"/>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31"/>
      <c r="AQ124" s="137"/>
    </row>
    <row r="125" spans="1:43" s="26" customFormat="1" x14ac:dyDescent="0.25">
      <c r="A125" s="33" t="s">
        <v>23</v>
      </c>
      <c r="B125" s="29"/>
      <c r="C125" s="29"/>
      <c r="D125" s="29"/>
      <c r="E125" s="29"/>
      <c r="F125" s="29"/>
      <c r="G125" s="29"/>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31"/>
      <c r="AQ125" s="138"/>
    </row>
    <row r="126" spans="1:43" s="26" customFormat="1" ht="178.5" customHeight="1" x14ac:dyDescent="0.25">
      <c r="A126" s="47" t="s">
        <v>48</v>
      </c>
      <c r="B126" s="48">
        <f t="shared" ref="B126:G126" si="34">B129</f>
        <v>1011.5999999999999</v>
      </c>
      <c r="C126" s="48">
        <f t="shared" si="34"/>
        <v>151.60000000000002</v>
      </c>
      <c r="D126" s="48">
        <f t="shared" si="34"/>
        <v>145</v>
      </c>
      <c r="E126" s="48">
        <f t="shared" si="34"/>
        <v>145</v>
      </c>
      <c r="F126" s="48">
        <f t="shared" si="34"/>
        <v>14.333728746540137</v>
      </c>
      <c r="G126" s="48">
        <f t="shared" si="34"/>
        <v>95.646437994722945</v>
      </c>
      <c r="H126" s="52">
        <f>H127+H128+H129+H130+H131</f>
        <v>20.8</v>
      </c>
      <c r="I126" s="52">
        <f t="shared" ref="I126:AP126" si="35">I127+I128+I129+I130+I131</f>
        <v>0</v>
      </c>
      <c r="J126" s="52">
        <f t="shared" si="35"/>
        <v>20.8</v>
      </c>
      <c r="K126" s="52">
        <f t="shared" si="35"/>
        <v>20.8</v>
      </c>
      <c r="L126" s="52">
        <f t="shared" si="35"/>
        <v>0</v>
      </c>
      <c r="M126" s="52">
        <f t="shared" si="35"/>
        <v>16.8</v>
      </c>
      <c r="N126" s="52">
        <f>N127+N128+N129+N130+N131</f>
        <v>22.8</v>
      </c>
      <c r="O126" s="52">
        <f t="shared" si="35"/>
        <v>0</v>
      </c>
      <c r="P126" s="52">
        <f t="shared" si="35"/>
        <v>26.8</v>
      </c>
      <c r="Q126" s="52">
        <f t="shared" si="35"/>
        <v>21.8</v>
      </c>
      <c r="R126" s="52">
        <f t="shared" si="35"/>
        <v>0</v>
      </c>
      <c r="S126" s="52">
        <f t="shared" si="35"/>
        <v>21.8</v>
      </c>
      <c r="T126" s="52">
        <f t="shared" si="35"/>
        <v>21.8</v>
      </c>
      <c r="U126" s="52">
        <f t="shared" si="35"/>
        <v>0</v>
      </c>
      <c r="V126" s="52">
        <f t="shared" si="35"/>
        <v>0</v>
      </c>
      <c r="W126" s="52">
        <f t="shared" si="35"/>
        <v>21.8</v>
      </c>
      <c r="X126" s="52">
        <f t="shared" si="35"/>
        <v>0</v>
      </c>
      <c r="Y126" s="52">
        <f t="shared" si="35"/>
        <v>43.6</v>
      </c>
      <c r="Z126" s="52">
        <f t="shared" si="35"/>
        <v>21.8</v>
      </c>
      <c r="AA126" s="52">
        <f t="shared" si="35"/>
        <v>0</v>
      </c>
      <c r="AB126" s="52">
        <f t="shared" si="35"/>
        <v>15.2</v>
      </c>
      <c r="AC126" s="52">
        <f t="shared" si="35"/>
        <v>171.8</v>
      </c>
      <c r="AD126" s="52">
        <f t="shared" si="35"/>
        <v>0</v>
      </c>
      <c r="AE126" s="52">
        <f t="shared" si="35"/>
        <v>0</v>
      </c>
      <c r="AF126" s="52">
        <f t="shared" si="35"/>
        <v>171.8</v>
      </c>
      <c r="AG126" s="52">
        <f t="shared" si="35"/>
        <v>0</v>
      </c>
      <c r="AH126" s="52">
        <f t="shared" si="35"/>
        <v>0</v>
      </c>
      <c r="AI126" s="52">
        <f t="shared" si="35"/>
        <v>171.8</v>
      </c>
      <c r="AJ126" s="52">
        <f t="shared" si="35"/>
        <v>0</v>
      </c>
      <c r="AK126" s="52">
        <f t="shared" si="35"/>
        <v>0</v>
      </c>
      <c r="AL126" s="52">
        <f t="shared" si="35"/>
        <v>171.8</v>
      </c>
      <c r="AM126" s="52">
        <f t="shared" si="35"/>
        <v>0</v>
      </c>
      <c r="AN126" s="52">
        <f t="shared" si="35"/>
        <v>0</v>
      </c>
      <c r="AO126" s="52">
        <f t="shared" si="35"/>
        <v>172.8</v>
      </c>
      <c r="AP126" s="52">
        <f t="shared" si="35"/>
        <v>0</v>
      </c>
      <c r="AQ126" s="125" t="s">
        <v>79</v>
      </c>
    </row>
    <row r="127" spans="1:43" s="26" customFormat="1" x14ac:dyDescent="0.25">
      <c r="A127" s="33" t="s">
        <v>16</v>
      </c>
      <c r="B127" s="29"/>
      <c r="C127" s="29"/>
      <c r="D127" s="29"/>
      <c r="E127" s="29"/>
      <c r="F127" s="29"/>
      <c r="G127" s="29"/>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31"/>
      <c r="AQ127" s="137"/>
    </row>
    <row r="128" spans="1:43" s="26" customFormat="1" x14ac:dyDescent="0.25">
      <c r="A128" s="33" t="s">
        <v>27</v>
      </c>
      <c r="B128" s="29"/>
      <c r="C128" s="29"/>
      <c r="D128" s="29"/>
      <c r="E128" s="29"/>
      <c r="F128" s="29"/>
      <c r="G128" s="29"/>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31"/>
      <c r="AQ128" s="137"/>
    </row>
    <row r="129" spans="1:43" s="26" customFormat="1" ht="69" customHeight="1" x14ac:dyDescent="0.25">
      <c r="A129" s="33" t="s">
        <v>15</v>
      </c>
      <c r="B129" s="29">
        <f>H129+K129+N129+Q129+T129+W129+Z129+AC129+AF129+AI129+AL129+AO129</f>
        <v>1011.5999999999999</v>
      </c>
      <c r="C129" s="28">
        <f>H129+K129+N129+Q129+T129+W129+Z129</f>
        <v>151.60000000000002</v>
      </c>
      <c r="D129" s="29">
        <f>E129</f>
        <v>145</v>
      </c>
      <c r="E129" s="29">
        <f>J129+M129+P129+S129+V129+Y129+AB129+AE129+AH129+AK129+AN129+AP129</f>
        <v>145</v>
      </c>
      <c r="F129" s="29">
        <f>E129/B129*100</f>
        <v>14.333728746540137</v>
      </c>
      <c r="G129" s="29">
        <f>E129/C129*100</f>
        <v>95.646437994722945</v>
      </c>
      <c r="H129" s="28">
        <v>20.8</v>
      </c>
      <c r="I129" s="28"/>
      <c r="J129" s="28">
        <v>20.8</v>
      </c>
      <c r="K129" s="28">
        <v>20.8</v>
      </c>
      <c r="L129" s="28"/>
      <c r="M129" s="28">
        <v>16.8</v>
      </c>
      <c r="N129" s="28">
        <v>22.8</v>
      </c>
      <c r="O129" s="28"/>
      <c r="P129" s="28">
        <v>26.8</v>
      </c>
      <c r="Q129" s="28">
        <v>21.8</v>
      </c>
      <c r="R129" s="28"/>
      <c r="S129" s="28">
        <v>21.8</v>
      </c>
      <c r="T129" s="28">
        <v>21.8</v>
      </c>
      <c r="U129" s="28"/>
      <c r="V129" s="28"/>
      <c r="W129" s="28">
        <v>21.8</v>
      </c>
      <c r="X129" s="28"/>
      <c r="Y129" s="28">
        <v>43.6</v>
      </c>
      <c r="Z129" s="28">
        <v>21.8</v>
      </c>
      <c r="AA129" s="28"/>
      <c r="AB129" s="28">
        <v>15.2</v>
      </c>
      <c r="AC129" s="28">
        <v>171.8</v>
      </c>
      <c r="AD129" s="28"/>
      <c r="AE129" s="28"/>
      <c r="AF129" s="28">
        <v>171.8</v>
      </c>
      <c r="AG129" s="28"/>
      <c r="AH129" s="28"/>
      <c r="AI129" s="28">
        <v>171.8</v>
      </c>
      <c r="AJ129" s="28"/>
      <c r="AK129" s="28"/>
      <c r="AL129" s="28">
        <v>171.8</v>
      </c>
      <c r="AM129" s="28"/>
      <c r="AN129" s="28"/>
      <c r="AO129" s="28">
        <v>172.8</v>
      </c>
      <c r="AP129" s="34"/>
      <c r="AQ129" s="137"/>
    </row>
    <row r="130" spans="1:43" s="26" customFormat="1" x14ac:dyDescent="0.25">
      <c r="A130" s="51" t="s">
        <v>26</v>
      </c>
      <c r="B130" s="29"/>
      <c r="C130" s="29"/>
      <c r="D130" s="29"/>
      <c r="E130" s="29"/>
      <c r="F130" s="29"/>
      <c r="G130" s="29"/>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31"/>
      <c r="AQ130" s="137"/>
    </row>
    <row r="131" spans="1:43" s="26" customFormat="1" x14ac:dyDescent="0.25">
      <c r="A131" s="33" t="s">
        <v>23</v>
      </c>
      <c r="B131" s="29"/>
      <c r="C131" s="29"/>
      <c r="D131" s="29"/>
      <c r="E131" s="29"/>
      <c r="F131" s="29"/>
      <c r="G131" s="29"/>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31"/>
      <c r="AQ131" s="138"/>
    </row>
    <row r="132" spans="1:43" s="53" customFormat="1" ht="247.5" x14ac:dyDescent="0.25">
      <c r="A132" s="47" t="s">
        <v>70</v>
      </c>
      <c r="B132" s="48">
        <f t="shared" ref="B132:G132" si="36">B135</f>
        <v>3389.1</v>
      </c>
      <c r="C132" s="48">
        <f t="shared" si="36"/>
        <v>0</v>
      </c>
      <c r="D132" s="48">
        <f t="shared" si="36"/>
        <v>0</v>
      </c>
      <c r="E132" s="48">
        <f t="shared" si="36"/>
        <v>0</v>
      </c>
      <c r="F132" s="48">
        <f t="shared" si="36"/>
        <v>0</v>
      </c>
      <c r="G132" s="48">
        <f t="shared" si="36"/>
        <v>0</v>
      </c>
      <c r="H132" s="52">
        <f t="shared" ref="H132:AP132" si="37">H133+H134+H135+H136+H137</f>
        <v>0</v>
      </c>
      <c r="I132" s="52">
        <f t="shared" si="37"/>
        <v>0</v>
      </c>
      <c r="J132" s="52">
        <f t="shared" si="37"/>
        <v>0</v>
      </c>
      <c r="K132" s="52">
        <f t="shared" si="37"/>
        <v>0</v>
      </c>
      <c r="L132" s="52">
        <f t="shared" si="37"/>
        <v>0</v>
      </c>
      <c r="M132" s="52">
        <f t="shared" si="37"/>
        <v>0</v>
      </c>
      <c r="N132" s="52">
        <f t="shared" si="37"/>
        <v>0</v>
      </c>
      <c r="O132" s="52">
        <f t="shared" si="37"/>
        <v>0</v>
      </c>
      <c r="P132" s="52">
        <f t="shared" si="37"/>
        <v>0</v>
      </c>
      <c r="Q132" s="52">
        <f t="shared" si="37"/>
        <v>0</v>
      </c>
      <c r="R132" s="52">
        <f t="shared" si="37"/>
        <v>0</v>
      </c>
      <c r="S132" s="52">
        <f t="shared" si="37"/>
        <v>0</v>
      </c>
      <c r="T132" s="52">
        <f t="shared" si="37"/>
        <v>0</v>
      </c>
      <c r="U132" s="52">
        <f t="shared" si="37"/>
        <v>0</v>
      </c>
      <c r="V132" s="52">
        <f t="shared" si="37"/>
        <v>0</v>
      </c>
      <c r="W132" s="52">
        <f t="shared" si="37"/>
        <v>0</v>
      </c>
      <c r="X132" s="52">
        <f t="shared" si="37"/>
        <v>0</v>
      </c>
      <c r="Y132" s="52">
        <f t="shared" si="37"/>
        <v>0</v>
      </c>
      <c r="Z132" s="52">
        <f t="shared" si="37"/>
        <v>0</v>
      </c>
      <c r="AA132" s="52">
        <f t="shared" si="37"/>
        <v>0</v>
      </c>
      <c r="AB132" s="52">
        <f t="shared" si="37"/>
        <v>0</v>
      </c>
      <c r="AC132" s="52">
        <f t="shared" si="37"/>
        <v>0</v>
      </c>
      <c r="AD132" s="52">
        <f t="shared" si="37"/>
        <v>0</v>
      </c>
      <c r="AE132" s="52">
        <f t="shared" si="37"/>
        <v>0</v>
      </c>
      <c r="AF132" s="52">
        <f t="shared" si="37"/>
        <v>0</v>
      </c>
      <c r="AG132" s="52">
        <f t="shared" si="37"/>
        <v>0</v>
      </c>
      <c r="AH132" s="52">
        <f t="shared" si="37"/>
        <v>0</v>
      </c>
      <c r="AI132" s="52">
        <f t="shared" si="37"/>
        <v>3389.1</v>
      </c>
      <c r="AJ132" s="52">
        <f t="shared" si="37"/>
        <v>0</v>
      </c>
      <c r="AK132" s="52">
        <f t="shared" si="37"/>
        <v>0</v>
      </c>
      <c r="AL132" s="52">
        <f t="shared" si="37"/>
        <v>0</v>
      </c>
      <c r="AM132" s="52">
        <f t="shared" si="37"/>
        <v>0</v>
      </c>
      <c r="AN132" s="52">
        <f t="shared" si="37"/>
        <v>0</v>
      </c>
      <c r="AO132" s="52">
        <f t="shared" si="37"/>
        <v>0</v>
      </c>
      <c r="AP132" s="52">
        <f t="shared" si="37"/>
        <v>0</v>
      </c>
      <c r="AQ132" s="54" t="s">
        <v>80</v>
      </c>
    </row>
    <row r="133" spans="1:43" s="26" customFormat="1" x14ac:dyDescent="0.25">
      <c r="A133" s="33" t="s">
        <v>16</v>
      </c>
      <c r="B133" s="29"/>
      <c r="C133" s="29"/>
      <c r="D133" s="29"/>
      <c r="E133" s="29"/>
      <c r="F133" s="29"/>
      <c r="G133" s="29"/>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31"/>
      <c r="AQ133" s="108"/>
    </row>
    <row r="134" spans="1:43" s="26" customFormat="1" x14ac:dyDescent="0.25">
      <c r="A134" s="33" t="s">
        <v>27</v>
      </c>
      <c r="B134" s="29"/>
      <c r="C134" s="29"/>
      <c r="D134" s="29"/>
      <c r="E134" s="29"/>
      <c r="F134" s="29"/>
      <c r="G134" s="29"/>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31"/>
      <c r="AQ134" s="108"/>
    </row>
    <row r="135" spans="1:43" s="26" customFormat="1" x14ac:dyDescent="0.25">
      <c r="A135" s="33" t="s">
        <v>15</v>
      </c>
      <c r="B135" s="29">
        <f>H135+K135+N135+Q135+T135+W135+Z135+AC135+AF135+AI135+AL135+AO135</f>
        <v>3389.1</v>
      </c>
      <c r="C135" s="28">
        <f>H135+K135+N135+Q135+T135+W135+Z135</f>
        <v>0</v>
      </c>
      <c r="D135" s="29">
        <f>E135</f>
        <v>0</v>
      </c>
      <c r="E135" s="29">
        <f>J135+M135+P135+S135+V135+Y135+AB135+AE135+AH135+AK135+AN135+AP135</f>
        <v>0</v>
      </c>
      <c r="F135" s="94">
        <f>IFERROR(E135/B135%,0)</f>
        <v>0</v>
      </c>
      <c r="G135" s="94">
        <f>IFERROR(E135/C135%,0)</f>
        <v>0</v>
      </c>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v>3389.1</v>
      </c>
      <c r="AJ135" s="28"/>
      <c r="AK135" s="28"/>
      <c r="AL135" s="28"/>
      <c r="AM135" s="28"/>
      <c r="AN135" s="28"/>
      <c r="AO135" s="28"/>
      <c r="AP135" s="31"/>
      <c r="AQ135" s="108"/>
    </row>
    <row r="136" spans="1:43" s="26" customFormat="1" x14ac:dyDescent="0.25">
      <c r="A136" s="51" t="s">
        <v>26</v>
      </c>
      <c r="B136" s="29"/>
      <c r="C136" s="29"/>
      <c r="D136" s="29"/>
      <c r="E136" s="29"/>
      <c r="F136" s="29"/>
      <c r="G136" s="29"/>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31"/>
      <c r="AQ136" s="108"/>
    </row>
    <row r="137" spans="1:43" s="26" customFormat="1" x14ac:dyDescent="0.25">
      <c r="A137" s="33" t="s">
        <v>23</v>
      </c>
      <c r="B137" s="29"/>
      <c r="C137" s="29"/>
      <c r="D137" s="29"/>
      <c r="E137" s="29"/>
      <c r="F137" s="29"/>
      <c r="G137" s="29"/>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31"/>
      <c r="AQ137" s="108"/>
    </row>
    <row r="138" spans="1:43" s="53" customFormat="1" ht="66" x14ac:dyDescent="0.25">
      <c r="A138" s="47" t="s">
        <v>81</v>
      </c>
      <c r="B138" s="48">
        <f t="shared" ref="B138:G138" si="38">B141</f>
        <v>500</v>
      </c>
      <c r="C138" s="48">
        <f t="shared" si="38"/>
        <v>0</v>
      </c>
      <c r="D138" s="48">
        <f t="shared" si="38"/>
        <v>0</v>
      </c>
      <c r="E138" s="48">
        <f t="shared" si="38"/>
        <v>0</v>
      </c>
      <c r="F138" s="48">
        <f t="shared" si="38"/>
        <v>0</v>
      </c>
      <c r="G138" s="48">
        <f t="shared" si="38"/>
        <v>0</v>
      </c>
      <c r="H138" s="52">
        <f t="shared" ref="H138:AP138" si="39">H139+H140+H141+H142+H143</f>
        <v>0</v>
      </c>
      <c r="I138" s="52">
        <f t="shared" si="39"/>
        <v>0</v>
      </c>
      <c r="J138" s="52">
        <f t="shared" si="39"/>
        <v>0</v>
      </c>
      <c r="K138" s="52">
        <f t="shared" si="39"/>
        <v>0</v>
      </c>
      <c r="L138" s="52">
        <f t="shared" si="39"/>
        <v>0</v>
      </c>
      <c r="M138" s="52">
        <f t="shared" si="39"/>
        <v>0</v>
      </c>
      <c r="N138" s="52">
        <f t="shared" si="39"/>
        <v>0</v>
      </c>
      <c r="O138" s="52">
        <f t="shared" si="39"/>
        <v>0</v>
      </c>
      <c r="P138" s="52">
        <f t="shared" si="39"/>
        <v>0</v>
      </c>
      <c r="Q138" s="52">
        <f t="shared" si="39"/>
        <v>0</v>
      </c>
      <c r="R138" s="52">
        <f t="shared" si="39"/>
        <v>0</v>
      </c>
      <c r="S138" s="52">
        <f t="shared" si="39"/>
        <v>0</v>
      </c>
      <c r="T138" s="52">
        <f t="shared" si="39"/>
        <v>0</v>
      </c>
      <c r="U138" s="52">
        <f t="shared" si="39"/>
        <v>0</v>
      </c>
      <c r="V138" s="52">
        <f t="shared" si="39"/>
        <v>0</v>
      </c>
      <c r="W138" s="52">
        <f t="shared" si="39"/>
        <v>0</v>
      </c>
      <c r="X138" s="52">
        <f t="shared" si="39"/>
        <v>0</v>
      </c>
      <c r="Y138" s="52">
        <f t="shared" si="39"/>
        <v>0</v>
      </c>
      <c r="Z138" s="52">
        <f t="shared" si="39"/>
        <v>0</v>
      </c>
      <c r="AA138" s="52">
        <f t="shared" si="39"/>
        <v>0</v>
      </c>
      <c r="AB138" s="52">
        <f t="shared" si="39"/>
        <v>0</v>
      </c>
      <c r="AC138" s="52">
        <f t="shared" si="39"/>
        <v>0</v>
      </c>
      <c r="AD138" s="52">
        <f t="shared" si="39"/>
        <v>0</v>
      </c>
      <c r="AE138" s="52">
        <f t="shared" si="39"/>
        <v>0</v>
      </c>
      <c r="AF138" s="52">
        <f t="shared" si="39"/>
        <v>0</v>
      </c>
      <c r="AG138" s="52">
        <f t="shared" si="39"/>
        <v>0</v>
      </c>
      <c r="AH138" s="52">
        <f t="shared" si="39"/>
        <v>0</v>
      </c>
      <c r="AI138" s="52">
        <f t="shared" si="39"/>
        <v>500</v>
      </c>
      <c r="AJ138" s="52">
        <f t="shared" si="39"/>
        <v>0</v>
      </c>
      <c r="AK138" s="52">
        <f t="shared" si="39"/>
        <v>0</v>
      </c>
      <c r="AL138" s="52">
        <f t="shared" si="39"/>
        <v>0</v>
      </c>
      <c r="AM138" s="52">
        <f t="shared" si="39"/>
        <v>0</v>
      </c>
      <c r="AN138" s="52">
        <f t="shared" si="39"/>
        <v>0</v>
      </c>
      <c r="AO138" s="52">
        <f t="shared" si="39"/>
        <v>0</v>
      </c>
      <c r="AP138" s="52">
        <f t="shared" si="39"/>
        <v>0</v>
      </c>
      <c r="AQ138" s="54" t="s">
        <v>82</v>
      </c>
    </row>
    <row r="139" spans="1:43" s="26" customFormat="1" x14ac:dyDescent="0.25">
      <c r="A139" s="33" t="s">
        <v>16</v>
      </c>
      <c r="B139" s="29"/>
      <c r="C139" s="29"/>
      <c r="D139" s="29"/>
      <c r="E139" s="29"/>
      <c r="F139" s="29"/>
      <c r="G139" s="29"/>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31"/>
      <c r="AQ139" s="108"/>
    </row>
    <row r="140" spans="1:43" s="26" customFormat="1" x14ac:dyDescent="0.25">
      <c r="A140" s="33" t="s">
        <v>27</v>
      </c>
      <c r="B140" s="29"/>
      <c r="C140" s="29"/>
      <c r="D140" s="29"/>
      <c r="E140" s="29"/>
      <c r="F140" s="29"/>
      <c r="G140" s="29"/>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31"/>
      <c r="AQ140" s="108"/>
    </row>
    <row r="141" spans="1:43" s="26" customFormat="1" x14ac:dyDescent="0.25">
      <c r="A141" s="33" t="s">
        <v>15</v>
      </c>
      <c r="B141" s="29">
        <f>H141+K141+N141+Q141+T141+W141+Z141+AC141+AF141+AI141+AL141+AO141</f>
        <v>500</v>
      </c>
      <c r="C141" s="28">
        <f>H141+K141+N141+Q141+T141+W141+Z141</f>
        <v>0</v>
      </c>
      <c r="D141" s="29">
        <f>E141</f>
        <v>0</v>
      </c>
      <c r="E141" s="29">
        <f>J141+M141+P141+S141+V141+Y141+AB141+AE141+AH141+AK141+AN141+AP141</f>
        <v>0</v>
      </c>
      <c r="F141" s="94">
        <f>IFERROR(E141/B141%,0)</f>
        <v>0</v>
      </c>
      <c r="G141" s="94">
        <f>IFERROR(E141/C141%,0)</f>
        <v>0</v>
      </c>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v>500</v>
      </c>
      <c r="AJ141" s="28"/>
      <c r="AK141" s="28"/>
      <c r="AL141" s="28"/>
      <c r="AM141" s="28"/>
      <c r="AN141" s="28"/>
      <c r="AO141" s="28"/>
      <c r="AP141" s="31"/>
      <c r="AQ141" s="108"/>
    </row>
    <row r="142" spans="1:43" s="26" customFormat="1" x14ac:dyDescent="0.25">
      <c r="A142" s="51" t="s">
        <v>26</v>
      </c>
      <c r="B142" s="29"/>
      <c r="C142" s="29"/>
      <c r="D142" s="29"/>
      <c r="E142" s="29"/>
      <c r="F142" s="29"/>
      <c r="G142" s="29"/>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31"/>
      <c r="AQ142" s="108"/>
    </row>
    <row r="143" spans="1:43" s="26" customFormat="1" x14ac:dyDescent="0.25">
      <c r="A143" s="33" t="s">
        <v>23</v>
      </c>
      <c r="B143" s="29"/>
      <c r="C143" s="29"/>
      <c r="D143" s="29"/>
      <c r="E143" s="29"/>
      <c r="F143" s="29"/>
      <c r="G143" s="29"/>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31"/>
      <c r="AQ143" s="108"/>
    </row>
    <row r="144" spans="1:43" s="53" customFormat="1" ht="66" x14ac:dyDescent="0.25">
      <c r="A144" s="47" t="s">
        <v>83</v>
      </c>
      <c r="B144" s="48">
        <f t="shared" ref="B144:G144" si="40">B147</f>
        <v>1145.9000000000001</v>
      </c>
      <c r="C144" s="48">
        <f t="shared" si="40"/>
        <v>0</v>
      </c>
      <c r="D144" s="48">
        <f t="shared" si="40"/>
        <v>0</v>
      </c>
      <c r="E144" s="48">
        <f t="shared" si="40"/>
        <v>0</v>
      </c>
      <c r="F144" s="48">
        <f t="shared" si="40"/>
        <v>0</v>
      </c>
      <c r="G144" s="48">
        <f t="shared" si="40"/>
        <v>0</v>
      </c>
      <c r="H144" s="52">
        <f t="shared" ref="H144:AP144" si="41">H145+H146+H147+H148+H149</f>
        <v>0</v>
      </c>
      <c r="I144" s="52">
        <f t="shared" si="41"/>
        <v>0</v>
      </c>
      <c r="J144" s="52">
        <f t="shared" si="41"/>
        <v>0</v>
      </c>
      <c r="K144" s="52">
        <f t="shared" si="41"/>
        <v>0</v>
      </c>
      <c r="L144" s="52">
        <f t="shared" si="41"/>
        <v>0</v>
      </c>
      <c r="M144" s="52">
        <f t="shared" si="41"/>
        <v>0</v>
      </c>
      <c r="N144" s="52">
        <f t="shared" si="41"/>
        <v>0</v>
      </c>
      <c r="O144" s="52">
        <f t="shared" si="41"/>
        <v>0</v>
      </c>
      <c r="P144" s="52">
        <f t="shared" si="41"/>
        <v>0</v>
      </c>
      <c r="Q144" s="52">
        <f t="shared" si="41"/>
        <v>0</v>
      </c>
      <c r="R144" s="52">
        <f t="shared" si="41"/>
        <v>0</v>
      </c>
      <c r="S144" s="52">
        <f t="shared" si="41"/>
        <v>0</v>
      </c>
      <c r="T144" s="52">
        <f t="shared" si="41"/>
        <v>0</v>
      </c>
      <c r="U144" s="52">
        <f t="shared" si="41"/>
        <v>0</v>
      </c>
      <c r="V144" s="52">
        <f t="shared" si="41"/>
        <v>0</v>
      </c>
      <c r="W144" s="52">
        <f t="shared" si="41"/>
        <v>0</v>
      </c>
      <c r="X144" s="52">
        <f t="shared" si="41"/>
        <v>0</v>
      </c>
      <c r="Y144" s="52">
        <f t="shared" si="41"/>
        <v>0</v>
      </c>
      <c r="Z144" s="52">
        <f t="shared" si="41"/>
        <v>0</v>
      </c>
      <c r="AA144" s="52">
        <f t="shared" si="41"/>
        <v>0</v>
      </c>
      <c r="AB144" s="52">
        <f t="shared" si="41"/>
        <v>0</v>
      </c>
      <c r="AC144" s="52">
        <f t="shared" si="41"/>
        <v>0</v>
      </c>
      <c r="AD144" s="52">
        <f t="shared" si="41"/>
        <v>0</v>
      </c>
      <c r="AE144" s="52">
        <f t="shared" si="41"/>
        <v>0</v>
      </c>
      <c r="AF144" s="52">
        <f t="shared" si="41"/>
        <v>0</v>
      </c>
      <c r="AG144" s="52">
        <f t="shared" si="41"/>
        <v>0</v>
      </c>
      <c r="AH144" s="52">
        <f t="shared" si="41"/>
        <v>0</v>
      </c>
      <c r="AI144" s="52">
        <f t="shared" si="41"/>
        <v>1145.9000000000001</v>
      </c>
      <c r="AJ144" s="52">
        <f t="shared" si="41"/>
        <v>0</v>
      </c>
      <c r="AK144" s="52">
        <f t="shared" si="41"/>
        <v>0</v>
      </c>
      <c r="AL144" s="52">
        <f t="shared" si="41"/>
        <v>0</v>
      </c>
      <c r="AM144" s="52">
        <f t="shared" si="41"/>
        <v>0</v>
      </c>
      <c r="AN144" s="52">
        <f t="shared" si="41"/>
        <v>0</v>
      </c>
      <c r="AO144" s="52">
        <f t="shared" si="41"/>
        <v>0</v>
      </c>
      <c r="AP144" s="52">
        <f t="shared" si="41"/>
        <v>0</v>
      </c>
      <c r="AQ144" s="54" t="s">
        <v>84</v>
      </c>
    </row>
    <row r="145" spans="1:43" s="26" customFormat="1" x14ac:dyDescent="0.25">
      <c r="A145" s="33" t="s">
        <v>16</v>
      </c>
      <c r="B145" s="29"/>
      <c r="C145" s="29"/>
      <c r="D145" s="29"/>
      <c r="E145" s="29"/>
      <c r="F145" s="29"/>
      <c r="G145" s="29"/>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31"/>
      <c r="AQ145" s="108"/>
    </row>
    <row r="146" spans="1:43" s="26" customFormat="1" x14ac:dyDescent="0.25">
      <c r="A146" s="33" t="s">
        <v>27</v>
      </c>
      <c r="B146" s="29"/>
      <c r="C146" s="29"/>
      <c r="D146" s="29"/>
      <c r="E146" s="29"/>
      <c r="F146" s="29"/>
      <c r="G146" s="29"/>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31"/>
      <c r="AQ146" s="108"/>
    </row>
    <row r="147" spans="1:43" s="26" customFormat="1" x14ac:dyDescent="0.25">
      <c r="A147" s="33" t="s">
        <v>15</v>
      </c>
      <c r="B147" s="29">
        <f>H147+K147+N147+Q147+T147+W147+Z147+AC147+AF147+AI147+AL147+AO147</f>
        <v>1145.9000000000001</v>
      </c>
      <c r="C147" s="28">
        <f>H147+K147+N147+Q147+T147+W147+Z147</f>
        <v>0</v>
      </c>
      <c r="D147" s="29">
        <f>E147</f>
        <v>0</v>
      </c>
      <c r="E147" s="29">
        <f>J147+M147+P147+S147+V147+Y147+AB147+AE147+AH147+AK147+AN147+AP147</f>
        <v>0</v>
      </c>
      <c r="F147" s="94">
        <f>IFERROR(E147/B147%,0)</f>
        <v>0</v>
      </c>
      <c r="G147" s="94">
        <f>IFERROR(E147/C147%,0)</f>
        <v>0</v>
      </c>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v>1145.9000000000001</v>
      </c>
      <c r="AJ147" s="28"/>
      <c r="AK147" s="28"/>
      <c r="AL147" s="28"/>
      <c r="AM147" s="28"/>
      <c r="AN147" s="28"/>
      <c r="AO147" s="28"/>
      <c r="AP147" s="31"/>
      <c r="AQ147" s="108"/>
    </row>
    <row r="148" spans="1:43" s="26" customFormat="1" x14ac:dyDescent="0.25">
      <c r="A148" s="51" t="s">
        <v>26</v>
      </c>
      <c r="B148" s="29"/>
      <c r="C148" s="29"/>
      <c r="D148" s="29"/>
      <c r="E148" s="29"/>
      <c r="F148" s="29"/>
      <c r="G148" s="29"/>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31"/>
      <c r="AQ148" s="108"/>
    </row>
    <row r="149" spans="1:43" s="26" customFormat="1" x14ac:dyDescent="0.25">
      <c r="A149" s="33" t="s">
        <v>23</v>
      </c>
      <c r="B149" s="29"/>
      <c r="C149" s="29"/>
      <c r="D149" s="29"/>
      <c r="E149" s="29"/>
      <c r="F149" s="29"/>
      <c r="G149" s="29"/>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31"/>
      <c r="AQ149" s="108"/>
    </row>
    <row r="150" spans="1:43" ht="18" customHeight="1" x14ac:dyDescent="0.25">
      <c r="A150" s="55" t="s">
        <v>35</v>
      </c>
      <c r="B150" s="56">
        <f>B151+B152+B153+B155</f>
        <v>625551.09</v>
      </c>
      <c r="C150" s="56">
        <f>C151+C152+C153+C155</f>
        <v>188416.67000000004</v>
      </c>
      <c r="D150" s="56">
        <f>D151+D152+D153+D155</f>
        <v>181069.27</v>
      </c>
      <c r="E150" s="56">
        <f>E151+E152+E153+E155</f>
        <v>181069.27</v>
      </c>
      <c r="F150" s="56">
        <f>E150/B150*100</f>
        <v>28.945560625591749</v>
      </c>
      <c r="G150" s="56">
        <f>E150/C150*100</f>
        <v>96.100451196807555</v>
      </c>
      <c r="H150" s="56">
        <f>H151+H152+H153+H155</f>
        <v>23637.329999999994</v>
      </c>
      <c r="I150" s="56">
        <f>I151+I152+I153+I155</f>
        <v>264</v>
      </c>
      <c r="J150" s="56">
        <f>J151+J152+J153+J155</f>
        <v>11238.97</v>
      </c>
      <c r="K150" s="56">
        <f t="shared" ref="K150:AP150" si="42">K151+K152+K153+K155</f>
        <v>21966.85</v>
      </c>
      <c r="L150" s="56">
        <f t="shared" si="42"/>
        <v>0</v>
      </c>
      <c r="M150" s="56">
        <f t="shared" si="42"/>
        <v>23789.329999999998</v>
      </c>
      <c r="N150" s="56">
        <f t="shared" si="42"/>
        <v>22694.44</v>
      </c>
      <c r="O150" s="56">
        <f t="shared" si="42"/>
        <v>0</v>
      </c>
      <c r="P150" s="56">
        <f t="shared" si="42"/>
        <v>15822.820000000002</v>
      </c>
      <c r="Q150" s="56">
        <f t="shared" si="42"/>
        <v>25572.25</v>
      </c>
      <c r="R150" s="56">
        <f t="shared" si="42"/>
        <v>0</v>
      </c>
      <c r="S150" s="56">
        <f t="shared" si="42"/>
        <v>18973.509999999998</v>
      </c>
      <c r="T150" s="56">
        <f t="shared" si="42"/>
        <v>18046.199999999997</v>
      </c>
      <c r="U150" s="56">
        <f t="shared" si="42"/>
        <v>0</v>
      </c>
      <c r="V150" s="56">
        <f t="shared" si="42"/>
        <v>17586.490000000002</v>
      </c>
      <c r="W150" s="56">
        <f t="shared" si="42"/>
        <v>49805.409999999996</v>
      </c>
      <c r="X150" s="56">
        <f t="shared" si="42"/>
        <v>0</v>
      </c>
      <c r="Y150" s="56">
        <f t="shared" si="42"/>
        <v>52704.969999999994</v>
      </c>
      <c r="Z150" s="56">
        <f t="shared" si="42"/>
        <v>26694.19</v>
      </c>
      <c r="AA150" s="56">
        <f t="shared" si="42"/>
        <v>0</v>
      </c>
      <c r="AB150" s="56">
        <f t="shared" si="42"/>
        <v>18799.740000000002</v>
      </c>
      <c r="AC150" s="56">
        <f t="shared" si="42"/>
        <v>24887.22</v>
      </c>
      <c r="AD150" s="56">
        <f t="shared" si="42"/>
        <v>0</v>
      </c>
      <c r="AE150" s="56">
        <f t="shared" si="42"/>
        <v>22153.440000000002</v>
      </c>
      <c r="AF150" s="56">
        <f t="shared" si="42"/>
        <v>64530.16</v>
      </c>
      <c r="AG150" s="56">
        <f t="shared" si="42"/>
        <v>0</v>
      </c>
      <c r="AH150" s="56">
        <f t="shared" si="42"/>
        <v>0</v>
      </c>
      <c r="AI150" s="56">
        <f t="shared" si="42"/>
        <v>69482.299999999988</v>
      </c>
      <c r="AJ150" s="56">
        <f t="shared" si="42"/>
        <v>0</v>
      </c>
      <c r="AK150" s="56">
        <f t="shared" si="42"/>
        <v>0</v>
      </c>
      <c r="AL150" s="56">
        <f t="shared" si="42"/>
        <v>63907.849999999991</v>
      </c>
      <c r="AM150" s="56">
        <f t="shared" si="42"/>
        <v>0</v>
      </c>
      <c r="AN150" s="56">
        <f t="shared" si="42"/>
        <v>0</v>
      </c>
      <c r="AO150" s="56">
        <f t="shared" si="42"/>
        <v>214326.88999999998</v>
      </c>
      <c r="AP150" s="56">
        <f t="shared" si="42"/>
        <v>0</v>
      </c>
      <c r="AQ150" s="131"/>
    </row>
    <row r="151" spans="1:43" x14ac:dyDescent="0.25">
      <c r="A151" s="33" t="s">
        <v>16</v>
      </c>
      <c r="B151" s="29"/>
      <c r="C151" s="29"/>
      <c r="D151" s="29"/>
      <c r="E151" s="29"/>
      <c r="F151" s="56"/>
      <c r="G151" s="56"/>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132"/>
    </row>
    <row r="152" spans="1:43" x14ac:dyDescent="0.25">
      <c r="A152" s="33" t="s">
        <v>27</v>
      </c>
      <c r="B152" s="29">
        <f>H152+K152+N152+Q152+T152+W152+Z152+AC152+AF152+AI152+AL152+AO152</f>
        <v>120915.31</v>
      </c>
      <c r="C152" s="29">
        <f>C32+C92+C68</f>
        <v>17027.349999999999</v>
      </c>
      <c r="D152" s="29">
        <f>E152</f>
        <v>17027.349999999999</v>
      </c>
      <c r="E152" s="29">
        <f>J152+M152+P152+S152+V152+Y152+AB152+AE152+AH152+AK152+AN152+AP152</f>
        <v>17027.349999999999</v>
      </c>
      <c r="F152" s="49">
        <f>E152/B152*100</f>
        <v>14.082046351285044</v>
      </c>
      <c r="G152" s="49">
        <f>E152/C152*100</f>
        <v>100</v>
      </c>
      <c r="H152" s="57">
        <f t="shared" ref="H152:AP152" si="43">H32+H92+J68</f>
        <v>0</v>
      </c>
      <c r="I152" s="57">
        <f t="shared" si="43"/>
        <v>0</v>
      </c>
      <c r="J152" s="57">
        <f t="shared" si="43"/>
        <v>0</v>
      </c>
      <c r="K152" s="57">
        <f t="shared" si="43"/>
        <v>0</v>
      </c>
      <c r="L152" s="57">
        <f t="shared" si="43"/>
        <v>0</v>
      </c>
      <c r="M152" s="57">
        <f t="shared" si="43"/>
        <v>0</v>
      </c>
      <c r="N152" s="57">
        <f t="shared" si="43"/>
        <v>0</v>
      </c>
      <c r="O152" s="57">
        <f t="shared" si="43"/>
        <v>0</v>
      </c>
      <c r="P152" s="57">
        <f t="shared" si="43"/>
        <v>0</v>
      </c>
      <c r="Q152" s="57">
        <f t="shared" si="43"/>
        <v>0</v>
      </c>
      <c r="R152" s="57">
        <f t="shared" si="43"/>
        <v>0</v>
      </c>
      <c r="S152" s="57">
        <f t="shared" si="43"/>
        <v>0</v>
      </c>
      <c r="T152" s="57">
        <f t="shared" si="43"/>
        <v>0</v>
      </c>
      <c r="U152" s="57">
        <f t="shared" si="43"/>
        <v>0</v>
      </c>
      <c r="V152" s="57">
        <f t="shared" si="43"/>
        <v>0</v>
      </c>
      <c r="W152" s="57">
        <f t="shared" si="43"/>
        <v>17027.349999999999</v>
      </c>
      <c r="X152" s="57">
        <f t="shared" si="43"/>
        <v>0</v>
      </c>
      <c r="Y152" s="57">
        <f t="shared" si="43"/>
        <v>17027.349999999999</v>
      </c>
      <c r="Z152" s="57">
        <f t="shared" si="43"/>
        <v>0</v>
      </c>
      <c r="AA152" s="57">
        <f t="shared" si="43"/>
        <v>0</v>
      </c>
      <c r="AB152" s="57">
        <f t="shared" si="43"/>
        <v>0</v>
      </c>
      <c r="AC152" s="57">
        <f t="shared" si="43"/>
        <v>0</v>
      </c>
      <c r="AD152" s="57">
        <f t="shared" si="43"/>
        <v>0</v>
      </c>
      <c r="AE152" s="57">
        <f t="shared" si="43"/>
        <v>0</v>
      </c>
      <c r="AF152" s="57">
        <f t="shared" si="43"/>
        <v>15876.23</v>
      </c>
      <c r="AG152" s="57">
        <f t="shared" si="43"/>
        <v>0</v>
      </c>
      <c r="AH152" s="57">
        <f t="shared" si="43"/>
        <v>0</v>
      </c>
      <c r="AI152" s="57">
        <f t="shared" si="43"/>
        <v>20922.09</v>
      </c>
      <c r="AJ152" s="57">
        <f t="shared" si="43"/>
        <v>0</v>
      </c>
      <c r="AK152" s="57">
        <f t="shared" si="43"/>
        <v>0</v>
      </c>
      <c r="AL152" s="57">
        <f t="shared" si="43"/>
        <v>25144.84</v>
      </c>
      <c r="AM152" s="57">
        <f t="shared" si="43"/>
        <v>0</v>
      </c>
      <c r="AN152" s="57">
        <f t="shared" si="43"/>
        <v>0</v>
      </c>
      <c r="AO152" s="57">
        <f t="shared" si="43"/>
        <v>41944.800000000003</v>
      </c>
      <c r="AP152" s="57">
        <f t="shared" si="43"/>
        <v>0</v>
      </c>
      <c r="AQ152" s="132"/>
    </row>
    <row r="153" spans="1:43" x14ac:dyDescent="0.25">
      <c r="A153" s="33" t="s">
        <v>15</v>
      </c>
      <c r="B153" s="29">
        <f>H153+K153+N153+Q153+T153+W153+Z153+AC153+AF153+AI153+AL153+AO153</f>
        <v>280226.5</v>
      </c>
      <c r="C153" s="29">
        <f>C33+C93+C69</f>
        <v>166749.00000000003</v>
      </c>
      <c r="D153" s="29">
        <f>E153</f>
        <v>152528.00999999998</v>
      </c>
      <c r="E153" s="29">
        <f>J153+M153+P153+S153+V153+Y153+AB153+AE153+AH153+AK153+AN153+AP153</f>
        <v>152528.00999999998</v>
      </c>
      <c r="F153" s="49">
        <f>E153/B153*100</f>
        <v>54.43025909398289</v>
      </c>
      <c r="G153" s="49">
        <f>E153/C153*100</f>
        <v>91.471619020203988</v>
      </c>
      <c r="H153" s="57">
        <f>H33+H93+J69</f>
        <v>23637.329999999994</v>
      </c>
      <c r="I153" s="57">
        <f>I33+I93+K69</f>
        <v>264</v>
      </c>
      <c r="J153" s="57">
        <f>J69+J93+J33</f>
        <v>11238.97</v>
      </c>
      <c r="K153" s="57">
        <f>K69+K93+K33</f>
        <v>21966.85</v>
      </c>
      <c r="L153" s="57"/>
      <c r="M153" s="57">
        <f>M69+M93+M33</f>
        <v>23789.329999999998</v>
      </c>
      <c r="N153" s="57">
        <f>N69+N93+N33</f>
        <v>22694.44</v>
      </c>
      <c r="O153" s="57"/>
      <c r="P153" s="57">
        <f>P69+P93+P33</f>
        <v>15822.820000000002</v>
      </c>
      <c r="Q153" s="57">
        <f>Q69+Q93+Q33</f>
        <v>25572.25</v>
      </c>
      <c r="R153" s="57"/>
      <c r="S153" s="57">
        <f>S69+S93+S33</f>
        <v>18973.509999999998</v>
      </c>
      <c r="T153" s="57">
        <f>T69+T93+T33</f>
        <v>18046.199999999997</v>
      </c>
      <c r="U153" s="57"/>
      <c r="V153" s="57">
        <f t="shared" ref="V153:AP153" si="44">V69+V93+V33</f>
        <v>17586.490000000002</v>
      </c>
      <c r="W153" s="57">
        <f t="shared" si="44"/>
        <v>32778.06</v>
      </c>
      <c r="X153" s="57">
        <f t="shared" si="44"/>
        <v>0</v>
      </c>
      <c r="Y153" s="57">
        <f t="shared" si="44"/>
        <v>35677.619999999995</v>
      </c>
      <c r="Z153" s="57">
        <f t="shared" si="44"/>
        <v>22053.87</v>
      </c>
      <c r="AA153" s="57">
        <f t="shared" si="44"/>
        <v>0</v>
      </c>
      <c r="AB153" s="57">
        <f t="shared" si="44"/>
        <v>18799.740000000002</v>
      </c>
      <c r="AC153" s="57">
        <f t="shared" si="44"/>
        <v>13373.31</v>
      </c>
      <c r="AD153" s="57">
        <f t="shared" si="44"/>
        <v>0</v>
      </c>
      <c r="AE153" s="57">
        <f t="shared" si="44"/>
        <v>10639.53</v>
      </c>
      <c r="AF153" s="57">
        <f t="shared" si="44"/>
        <v>31903.32</v>
      </c>
      <c r="AG153" s="57">
        <f t="shared" si="44"/>
        <v>0</v>
      </c>
      <c r="AH153" s="57">
        <f t="shared" si="44"/>
        <v>0</v>
      </c>
      <c r="AI153" s="57">
        <f t="shared" si="44"/>
        <v>27638.11</v>
      </c>
      <c r="AJ153" s="57">
        <f t="shared" si="44"/>
        <v>0</v>
      </c>
      <c r="AK153" s="57">
        <f t="shared" si="44"/>
        <v>0</v>
      </c>
      <c r="AL153" s="57">
        <f t="shared" si="44"/>
        <v>13618.069999999998</v>
      </c>
      <c r="AM153" s="57">
        <f t="shared" si="44"/>
        <v>0</v>
      </c>
      <c r="AN153" s="57">
        <f t="shared" si="44"/>
        <v>0</v>
      </c>
      <c r="AO153" s="57">
        <f t="shared" si="44"/>
        <v>26944.689999999995</v>
      </c>
      <c r="AP153" s="57">
        <f t="shared" si="44"/>
        <v>0</v>
      </c>
      <c r="AQ153" s="132"/>
    </row>
    <row r="154" spans="1:43" s="41" customFormat="1" x14ac:dyDescent="0.25">
      <c r="A154" s="35" t="s">
        <v>26</v>
      </c>
      <c r="B154" s="29"/>
      <c r="C154" s="29"/>
      <c r="D154" s="29"/>
      <c r="E154" s="29"/>
      <c r="F154" s="49"/>
      <c r="G154" s="49"/>
      <c r="H154" s="57"/>
      <c r="I154" s="58"/>
      <c r="J154" s="57"/>
      <c r="K154" s="57"/>
      <c r="L154" s="59"/>
      <c r="M154" s="57"/>
      <c r="N154" s="57"/>
      <c r="O154" s="59"/>
      <c r="P154" s="57"/>
      <c r="Q154" s="57"/>
      <c r="R154" s="59"/>
      <c r="S154" s="57"/>
      <c r="T154" s="57"/>
      <c r="U154" s="59"/>
      <c r="V154" s="57"/>
      <c r="W154" s="57"/>
      <c r="X154" s="59"/>
      <c r="Y154" s="57"/>
      <c r="Z154" s="57"/>
      <c r="AA154" s="59"/>
      <c r="AB154" s="57"/>
      <c r="AC154" s="57"/>
      <c r="AD154" s="59"/>
      <c r="AE154" s="57"/>
      <c r="AF154" s="57"/>
      <c r="AG154" s="59"/>
      <c r="AH154" s="57"/>
      <c r="AI154" s="57"/>
      <c r="AJ154" s="59"/>
      <c r="AK154" s="57"/>
      <c r="AL154" s="57"/>
      <c r="AM154" s="59"/>
      <c r="AN154" s="57"/>
      <c r="AO154" s="57"/>
      <c r="AP154" s="57"/>
      <c r="AQ154" s="132"/>
    </row>
    <row r="155" spans="1:43" x14ac:dyDescent="0.25">
      <c r="A155" s="33" t="s">
        <v>23</v>
      </c>
      <c r="B155" s="29">
        <f>H155+K155+N155+Q155+T155+W155+Z155+AC155+AF155+AI155+AL155+AO155</f>
        <v>224409.27999999997</v>
      </c>
      <c r="C155" s="29">
        <f>C35+C95+C71</f>
        <v>4640.32</v>
      </c>
      <c r="D155" s="29">
        <f>E155</f>
        <v>11513.91</v>
      </c>
      <c r="E155" s="29">
        <f>J155+M155+P155+S155+V155+Y155+AB155+AE155+AH155+AK155+AN155+AP155</f>
        <v>11513.91</v>
      </c>
      <c r="F155" s="49">
        <f>E155/B155*100</f>
        <v>5.1307637545114009</v>
      </c>
      <c r="G155" s="49">
        <f>E155/C155*100</f>
        <v>248.12749982759809</v>
      </c>
      <c r="H155" s="57">
        <f t="shared" ref="H155:AP155" si="45">H35+H95+J71</f>
        <v>0</v>
      </c>
      <c r="I155" s="57">
        <f t="shared" si="45"/>
        <v>0</v>
      </c>
      <c r="J155" s="57">
        <f t="shared" si="45"/>
        <v>0</v>
      </c>
      <c r="K155" s="57">
        <f t="shared" si="45"/>
        <v>0</v>
      </c>
      <c r="L155" s="57">
        <f t="shared" si="45"/>
        <v>0</v>
      </c>
      <c r="M155" s="57">
        <f t="shared" si="45"/>
        <v>0</v>
      </c>
      <c r="N155" s="57">
        <f t="shared" si="45"/>
        <v>0</v>
      </c>
      <c r="O155" s="57">
        <f t="shared" si="45"/>
        <v>0</v>
      </c>
      <c r="P155" s="57">
        <f t="shared" si="45"/>
        <v>0</v>
      </c>
      <c r="Q155" s="57">
        <f t="shared" si="45"/>
        <v>0</v>
      </c>
      <c r="R155" s="57">
        <f t="shared" si="45"/>
        <v>0</v>
      </c>
      <c r="S155" s="57">
        <f t="shared" si="45"/>
        <v>0</v>
      </c>
      <c r="T155" s="57">
        <f t="shared" si="45"/>
        <v>0</v>
      </c>
      <c r="U155" s="57">
        <f t="shared" si="45"/>
        <v>0</v>
      </c>
      <c r="V155" s="57">
        <f t="shared" si="45"/>
        <v>0</v>
      </c>
      <c r="W155" s="57">
        <f t="shared" si="45"/>
        <v>0</v>
      </c>
      <c r="X155" s="57">
        <f t="shared" si="45"/>
        <v>0</v>
      </c>
      <c r="Y155" s="57">
        <f t="shared" si="45"/>
        <v>0</v>
      </c>
      <c r="Z155" s="57">
        <f t="shared" si="45"/>
        <v>4640.32</v>
      </c>
      <c r="AA155" s="57">
        <f t="shared" si="45"/>
        <v>0</v>
      </c>
      <c r="AB155" s="57">
        <f t="shared" si="45"/>
        <v>0</v>
      </c>
      <c r="AC155" s="57">
        <f t="shared" si="45"/>
        <v>11513.91</v>
      </c>
      <c r="AD155" s="57">
        <f t="shared" si="45"/>
        <v>0</v>
      </c>
      <c r="AE155" s="57">
        <f t="shared" si="45"/>
        <v>11513.91</v>
      </c>
      <c r="AF155" s="57">
        <f t="shared" si="45"/>
        <v>16750.61</v>
      </c>
      <c r="AG155" s="57">
        <f t="shared" si="45"/>
        <v>0</v>
      </c>
      <c r="AH155" s="57">
        <f t="shared" si="45"/>
        <v>0</v>
      </c>
      <c r="AI155" s="57">
        <f t="shared" si="45"/>
        <v>20922.099999999999</v>
      </c>
      <c r="AJ155" s="57">
        <f t="shared" si="45"/>
        <v>0</v>
      </c>
      <c r="AK155" s="57">
        <f t="shared" si="45"/>
        <v>0</v>
      </c>
      <c r="AL155" s="57">
        <f t="shared" si="45"/>
        <v>25144.94</v>
      </c>
      <c r="AM155" s="57">
        <f t="shared" si="45"/>
        <v>0</v>
      </c>
      <c r="AN155" s="57">
        <f t="shared" si="45"/>
        <v>0</v>
      </c>
      <c r="AO155" s="57">
        <f t="shared" si="45"/>
        <v>145437.4</v>
      </c>
      <c r="AP155" s="57">
        <f t="shared" si="45"/>
        <v>0</v>
      </c>
      <c r="AQ155" s="133"/>
    </row>
    <row r="156" spans="1:43" ht="16.5" customHeight="1" x14ac:dyDescent="0.25">
      <c r="A156" s="118" t="s">
        <v>36</v>
      </c>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20"/>
      <c r="AQ156" s="44"/>
    </row>
    <row r="157" spans="1:43" s="26" customFormat="1" ht="90.75" customHeight="1" x14ac:dyDescent="0.25">
      <c r="A157" s="46" t="s">
        <v>64</v>
      </c>
      <c r="B157" s="22">
        <f>B158+B159+B160+B162</f>
        <v>5983.6960000000008</v>
      </c>
      <c r="C157" s="22">
        <f>C158+C159+C160+C162</f>
        <v>2827.4830000000002</v>
      </c>
      <c r="D157" s="22">
        <f>D158+D159+D160+D162</f>
        <v>1962.491</v>
      </c>
      <c r="E157" s="22">
        <f>E158+E159+E160+E162</f>
        <v>1962.491</v>
      </c>
      <c r="F157" s="22">
        <f>E157/B157*100</f>
        <v>32.797304542209361</v>
      </c>
      <c r="G157" s="22">
        <f>E157/C157*100</f>
        <v>69.407702893350717</v>
      </c>
      <c r="H157" s="22">
        <f>H158+H159+H160+H162</f>
        <v>364.83800000000002</v>
      </c>
      <c r="I157" s="22" t="e">
        <f t="shared" ref="I157:AP157" si="46">I158+I159+I160+I162</f>
        <v>#REF!</v>
      </c>
      <c r="J157" s="22">
        <f>J158+J159+J160+J162</f>
        <v>352.863</v>
      </c>
      <c r="K157" s="22">
        <f t="shared" si="46"/>
        <v>324.63499999999999</v>
      </c>
      <c r="L157" s="22">
        <f t="shared" si="46"/>
        <v>0</v>
      </c>
      <c r="M157" s="22">
        <f t="shared" si="46"/>
        <v>336.61</v>
      </c>
      <c r="N157" s="22">
        <f t="shared" si="46"/>
        <v>324.63499999999999</v>
      </c>
      <c r="O157" s="22">
        <f t="shared" si="46"/>
        <v>0</v>
      </c>
      <c r="P157" s="22">
        <f t="shared" si="46"/>
        <v>316.04500000000002</v>
      </c>
      <c r="Q157" s="22">
        <f t="shared" si="46"/>
        <v>323.36</v>
      </c>
      <c r="R157" s="22">
        <f t="shared" si="46"/>
        <v>0</v>
      </c>
      <c r="S157" s="22">
        <f t="shared" si="46"/>
        <v>315.72399999999999</v>
      </c>
      <c r="T157" s="22">
        <f t="shared" si="46"/>
        <v>323.36</v>
      </c>
      <c r="U157" s="22">
        <f t="shared" si="46"/>
        <v>0</v>
      </c>
      <c r="V157" s="22">
        <f t="shared" si="46"/>
        <v>333.99900000000002</v>
      </c>
      <c r="W157" s="22">
        <f t="shared" si="46"/>
        <v>323.36</v>
      </c>
      <c r="X157" s="22">
        <f t="shared" si="46"/>
        <v>0</v>
      </c>
      <c r="Y157" s="22">
        <f t="shared" si="46"/>
        <v>307.25</v>
      </c>
      <c r="Z157" s="22">
        <f t="shared" si="46"/>
        <v>843.29499999999996</v>
      </c>
      <c r="AA157" s="22">
        <f t="shared" si="46"/>
        <v>0</v>
      </c>
      <c r="AB157" s="22">
        <f t="shared" si="46"/>
        <v>0</v>
      </c>
      <c r="AC157" s="22">
        <f t="shared" si="46"/>
        <v>323.36</v>
      </c>
      <c r="AD157" s="22">
        <f t="shared" si="46"/>
        <v>0</v>
      </c>
      <c r="AE157" s="22">
        <f t="shared" si="46"/>
        <v>0</v>
      </c>
      <c r="AF157" s="22">
        <f t="shared" si="46"/>
        <v>323.36</v>
      </c>
      <c r="AG157" s="22">
        <f t="shared" si="46"/>
        <v>0</v>
      </c>
      <c r="AH157" s="22">
        <f t="shared" si="46"/>
        <v>0</v>
      </c>
      <c r="AI157" s="22">
        <f t="shared" si="46"/>
        <v>323.36</v>
      </c>
      <c r="AJ157" s="22">
        <f t="shared" si="46"/>
        <v>0</v>
      </c>
      <c r="AK157" s="22">
        <f t="shared" si="46"/>
        <v>0</v>
      </c>
      <c r="AL157" s="22">
        <f t="shared" si="46"/>
        <v>323.36</v>
      </c>
      <c r="AM157" s="22">
        <f t="shared" si="46"/>
        <v>0</v>
      </c>
      <c r="AN157" s="22">
        <f t="shared" si="46"/>
        <v>0</v>
      </c>
      <c r="AO157" s="22">
        <f t="shared" si="46"/>
        <v>1862.7729999999999</v>
      </c>
      <c r="AP157" s="22">
        <f t="shared" si="46"/>
        <v>0</v>
      </c>
      <c r="AQ157" s="131"/>
    </row>
    <row r="158" spans="1:43" s="26" customFormat="1" x14ac:dyDescent="0.25">
      <c r="A158" s="33" t="s">
        <v>16</v>
      </c>
      <c r="B158" s="29"/>
      <c r="C158" s="29"/>
      <c r="D158" s="29"/>
      <c r="E158" s="29"/>
      <c r="F158" s="56"/>
      <c r="G158" s="56"/>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31"/>
      <c r="AQ158" s="132"/>
    </row>
    <row r="159" spans="1:43" s="26" customFormat="1" x14ac:dyDescent="0.25">
      <c r="A159" s="33" t="s">
        <v>27</v>
      </c>
      <c r="B159" s="29"/>
      <c r="C159" s="29"/>
      <c r="D159" s="29"/>
      <c r="E159" s="29"/>
      <c r="F159" s="56"/>
      <c r="G159" s="56"/>
      <c r="H159" s="29"/>
      <c r="I159" s="29" t="e">
        <f>#REF!+I165</f>
        <v>#REF!</v>
      </c>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132"/>
    </row>
    <row r="160" spans="1:43" s="26" customFormat="1" x14ac:dyDescent="0.25">
      <c r="A160" s="33" t="s">
        <v>15</v>
      </c>
      <c r="B160" s="29">
        <f>H160+K160+N160+Q160+T160+W160+Z160+AC160+AF160+AI160+AL160+AO160</f>
        <v>5983.6960000000008</v>
      </c>
      <c r="C160" s="29">
        <f>C166</f>
        <v>2827.4830000000002</v>
      </c>
      <c r="D160" s="29">
        <f>E160</f>
        <v>1962.491</v>
      </c>
      <c r="E160" s="29">
        <f>J160+M160+P160+S160+V160+Y160+AB160+AE160+AH160+AK160+AN160+AP160</f>
        <v>1962.491</v>
      </c>
      <c r="F160" s="56">
        <f>E160/B160*100</f>
        <v>32.797304542209361</v>
      </c>
      <c r="G160" s="56">
        <f>E160/C160*100</f>
        <v>69.407702893350717</v>
      </c>
      <c r="H160" s="29">
        <f>H166</f>
        <v>364.83800000000002</v>
      </c>
      <c r="I160" s="29">
        <f t="shared" ref="I160:AP160" si="47">I166</f>
        <v>0</v>
      </c>
      <c r="J160" s="29">
        <f t="shared" si="47"/>
        <v>352.863</v>
      </c>
      <c r="K160" s="29">
        <f t="shared" si="47"/>
        <v>324.63499999999999</v>
      </c>
      <c r="L160" s="29">
        <f t="shared" si="47"/>
        <v>0</v>
      </c>
      <c r="M160" s="29">
        <f t="shared" si="47"/>
        <v>336.61</v>
      </c>
      <c r="N160" s="29">
        <f t="shared" si="47"/>
        <v>324.63499999999999</v>
      </c>
      <c r="O160" s="29">
        <f t="shared" si="47"/>
        <v>0</v>
      </c>
      <c r="P160" s="29">
        <f t="shared" si="47"/>
        <v>316.04500000000002</v>
      </c>
      <c r="Q160" s="29">
        <f t="shared" si="47"/>
        <v>323.36</v>
      </c>
      <c r="R160" s="29">
        <f t="shared" si="47"/>
        <v>0</v>
      </c>
      <c r="S160" s="29">
        <f t="shared" si="47"/>
        <v>315.72399999999999</v>
      </c>
      <c r="T160" s="29">
        <f t="shared" si="47"/>
        <v>323.36</v>
      </c>
      <c r="U160" s="29">
        <f t="shared" si="47"/>
        <v>0</v>
      </c>
      <c r="V160" s="29">
        <f t="shared" si="47"/>
        <v>333.99900000000002</v>
      </c>
      <c r="W160" s="29">
        <f t="shared" si="47"/>
        <v>323.36</v>
      </c>
      <c r="X160" s="29">
        <f t="shared" si="47"/>
        <v>0</v>
      </c>
      <c r="Y160" s="29">
        <f t="shared" si="47"/>
        <v>307.25</v>
      </c>
      <c r="Z160" s="29">
        <f t="shared" si="47"/>
        <v>843.29499999999996</v>
      </c>
      <c r="AA160" s="29">
        <f t="shared" si="47"/>
        <v>0</v>
      </c>
      <c r="AB160" s="29">
        <f t="shared" si="47"/>
        <v>0</v>
      </c>
      <c r="AC160" s="29">
        <f t="shared" si="47"/>
        <v>323.36</v>
      </c>
      <c r="AD160" s="29">
        <f t="shared" si="47"/>
        <v>0</v>
      </c>
      <c r="AE160" s="29">
        <f t="shared" si="47"/>
        <v>0</v>
      </c>
      <c r="AF160" s="29">
        <f t="shared" si="47"/>
        <v>323.36</v>
      </c>
      <c r="AG160" s="29">
        <f t="shared" si="47"/>
        <v>0</v>
      </c>
      <c r="AH160" s="29">
        <f t="shared" si="47"/>
        <v>0</v>
      </c>
      <c r="AI160" s="29">
        <f t="shared" si="47"/>
        <v>323.36</v>
      </c>
      <c r="AJ160" s="29">
        <f t="shared" si="47"/>
        <v>0</v>
      </c>
      <c r="AK160" s="29">
        <f t="shared" si="47"/>
        <v>0</v>
      </c>
      <c r="AL160" s="29">
        <f t="shared" si="47"/>
        <v>323.36</v>
      </c>
      <c r="AM160" s="29">
        <f t="shared" si="47"/>
        <v>0</v>
      </c>
      <c r="AN160" s="29">
        <f t="shared" si="47"/>
        <v>0</v>
      </c>
      <c r="AO160" s="29">
        <f t="shared" si="47"/>
        <v>1862.7729999999999</v>
      </c>
      <c r="AP160" s="29">
        <f t="shared" si="47"/>
        <v>0</v>
      </c>
      <c r="AQ160" s="132"/>
    </row>
    <row r="161" spans="1:43" s="41" customFormat="1" x14ac:dyDescent="0.25">
      <c r="A161" s="35" t="s">
        <v>26</v>
      </c>
      <c r="B161" s="36"/>
      <c r="C161" s="29"/>
      <c r="D161" s="36"/>
      <c r="E161" s="36"/>
      <c r="F161" s="56"/>
      <c r="G161" s="56"/>
      <c r="H161" s="29"/>
      <c r="I161" s="29" t="e">
        <f>#REF!+I167</f>
        <v>#REF!</v>
      </c>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132"/>
    </row>
    <row r="162" spans="1:43" s="26" customFormat="1" x14ac:dyDescent="0.25">
      <c r="A162" s="33" t="s">
        <v>23</v>
      </c>
      <c r="B162" s="29"/>
      <c r="C162" s="29"/>
      <c r="D162" s="29"/>
      <c r="E162" s="29"/>
      <c r="F162" s="56"/>
      <c r="G162" s="56"/>
      <c r="H162" s="29"/>
      <c r="I162" s="30"/>
      <c r="J162" s="31"/>
      <c r="K162" s="29"/>
      <c r="L162" s="32"/>
      <c r="M162" s="32"/>
      <c r="N162" s="29"/>
      <c r="O162" s="32"/>
      <c r="P162" s="32"/>
      <c r="Q162" s="29"/>
      <c r="R162" s="32"/>
      <c r="S162" s="32"/>
      <c r="T162" s="29"/>
      <c r="U162" s="32"/>
      <c r="V162" s="32"/>
      <c r="W162" s="29"/>
      <c r="X162" s="32"/>
      <c r="Y162" s="32"/>
      <c r="Z162" s="29"/>
      <c r="AA162" s="32"/>
      <c r="AB162" s="32"/>
      <c r="AC162" s="29"/>
      <c r="AD162" s="32"/>
      <c r="AE162" s="32"/>
      <c r="AF162" s="29"/>
      <c r="AG162" s="32"/>
      <c r="AH162" s="32"/>
      <c r="AI162" s="29"/>
      <c r="AJ162" s="32"/>
      <c r="AK162" s="32"/>
      <c r="AL162" s="29"/>
      <c r="AM162" s="32"/>
      <c r="AN162" s="32"/>
      <c r="AO162" s="29"/>
      <c r="AP162" s="31"/>
      <c r="AQ162" s="133"/>
    </row>
    <row r="163" spans="1:43" s="26" customFormat="1" ht="66.75" customHeight="1" x14ac:dyDescent="0.25">
      <c r="A163" s="47" t="s">
        <v>42</v>
      </c>
      <c r="B163" s="48">
        <f>B164+B165+B166+B168</f>
        <v>5983.6960000000008</v>
      </c>
      <c r="C163" s="48">
        <f t="shared" ref="C163:AP163" si="48">C164+C165+C166+C168</f>
        <v>2827.4830000000002</v>
      </c>
      <c r="D163" s="48">
        <f t="shared" si="48"/>
        <v>1962.491</v>
      </c>
      <c r="E163" s="48">
        <f t="shared" si="48"/>
        <v>1962.491</v>
      </c>
      <c r="F163" s="48">
        <f>E163/B163*100</f>
        <v>32.797304542209361</v>
      </c>
      <c r="G163" s="48">
        <f>E163/C163*100</f>
        <v>69.407702893350717</v>
      </c>
      <c r="H163" s="48">
        <f t="shared" si="48"/>
        <v>364.83800000000002</v>
      </c>
      <c r="I163" s="48">
        <f t="shared" si="48"/>
        <v>0</v>
      </c>
      <c r="J163" s="48">
        <f t="shared" si="48"/>
        <v>352.863</v>
      </c>
      <c r="K163" s="48">
        <f t="shared" si="48"/>
        <v>324.63499999999999</v>
      </c>
      <c r="L163" s="48">
        <f t="shared" si="48"/>
        <v>0</v>
      </c>
      <c r="M163" s="48">
        <f t="shared" si="48"/>
        <v>336.61</v>
      </c>
      <c r="N163" s="48">
        <f>N164+N165+N166+N168</f>
        <v>324.63499999999999</v>
      </c>
      <c r="O163" s="48">
        <f t="shared" si="48"/>
        <v>0</v>
      </c>
      <c r="P163" s="48">
        <f t="shared" si="48"/>
        <v>316.04500000000002</v>
      </c>
      <c r="Q163" s="48">
        <f t="shared" si="48"/>
        <v>323.36</v>
      </c>
      <c r="R163" s="48">
        <f t="shared" si="48"/>
        <v>0</v>
      </c>
      <c r="S163" s="48">
        <f t="shared" si="48"/>
        <v>315.72399999999999</v>
      </c>
      <c r="T163" s="48">
        <f t="shared" si="48"/>
        <v>323.36</v>
      </c>
      <c r="U163" s="48">
        <f t="shared" si="48"/>
        <v>0</v>
      </c>
      <c r="V163" s="48">
        <f t="shared" si="48"/>
        <v>333.99900000000002</v>
      </c>
      <c r="W163" s="48">
        <f t="shared" si="48"/>
        <v>323.36</v>
      </c>
      <c r="X163" s="48">
        <f t="shared" si="48"/>
        <v>0</v>
      </c>
      <c r="Y163" s="48">
        <f t="shared" si="48"/>
        <v>307.25</v>
      </c>
      <c r="Z163" s="48">
        <f t="shared" si="48"/>
        <v>843.29499999999996</v>
      </c>
      <c r="AA163" s="48">
        <f t="shared" si="48"/>
        <v>0</v>
      </c>
      <c r="AB163" s="48">
        <f t="shared" si="48"/>
        <v>0</v>
      </c>
      <c r="AC163" s="48">
        <f t="shared" si="48"/>
        <v>323.36</v>
      </c>
      <c r="AD163" s="48">
        <f t="shared" si="48"/>
        <v>0</v>
      </c>
      <c r="AE163" s="48">
        <f t="shared" si="48"/>
        <v>0</v>
      </c>
      <c r="AF163" s="48">
        <f t="shared" si="48"/>
        <v>323.36</v>
      </c>
      <c r="AG163" s="48">
        <f t="shared" si="48"/>
        <v>0</v>
      </c>
      <c r="AH163" s="48">
        <f t="shared" si="48"/>
        <v>0</v>
      </c>
      <c r="AI163" s="48">
        <f t="shared" si="48"/>
        <v>323.36</v>
      </c>
      <c r="AJ163" s="48">
        <f t="shared" si="48"/>
        <v>0</v>
      </c>
      <c r="AK163" s="48">
        <f t="shared" si="48"/>
        <v>0</v>
      </c>
      <c r="AL163" s="48">
        <f t="shared" si="48"/>
        <v>323.36</v>
      </c>
      <c r="AM163" s="48">
        <f t="shared" si="48"/>
        <v>0</v>
      </c>
      <c r="AN163" s="48">
        <f t="shared" si="48"/>
        <v>0</v>
      </c>
      <c r="AO163" s="48">
        <f t="shared" si="48"/>
        <v>1862.7729999999999</v>
      </c>
      <c r="AP163" s="48">
        <f t="shared" si="48"/>
        <v>0</v>
      </c>
      <c r="AQ163" s="150" t="s">
        <v>58</v>
      </c>
    </row>
    <row r="164" spans="1:43" s="26" customFormat="1" x14ac:dyDescent="0.25">
      <c r="A164" s="33" t="s">
        <v>16</v>
      </c>
      <c r="B164" s="29"/>
      <c r="C164" s="29"/>
      <c r="D164" s="29"/>
      <c r="E164" s="29"/>
      <c r="F164" s="29"/>
      <c r="G164" s="29"/>
      <c r="H164" s="29"/>
      <c r="I164" s="30"/>
      <c r="J164" s="31"/>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1"/>
      <c r="AQ164" s="126"/>
    </row>
    <row r="165" spans="1:43" s="26" customFormat="1" x14ac:dyDescent="0.25">
      <c r="A165" s="33" t="s">
        <v>27</v>
      </c>
      <c r="B165" s="29"/>
      <c r="C165" s="29"/>
      <c r="D165" s="29"/>
      <c r="E165" s="29"/>
      <c r="F165" s="29"/>
      <c r="G165" s="29"/>
      <c r="H165" s="29"/>
      <c r="I165" s="30"/>
      <c r="J165" s="31"/>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1"/>
      <c r="AQ165" s="126"/>
    </row>
    <row r="166" spans="1:43" s="26" customFormat="1" x14ac:dyDescent="0.25">
      <c r="A166" s="33" t="s">
        <v>15</v>
      </c>
      <c r="B166" s="29">
        <f>H166+K166+N166+Q166+T166+W166+Z166+AC166+AF166+AI166+AL166+AO166</f>
        <v>5983.6960000000008</v>
      </c>
      <c r="C166" s="28">
        <f>H166+K166+N166+Q166+T166+W166+Z166</f>
        <v>2827.4830000000002</v>
      </c>
      <c r="D166" s="29">
        <f>E166</f>
        <v>1962.491</v>
      </c>
      <c r="E166" s="29">
        <f>J166+M166+P166+S166+V166+Y166+AB166+AE166+AH166+AK166+AN166+AP166</f>
        <v>1962.491</v>
      </c>
      <c r="F166" s="29">
        <f>E166/B166*100</f>
        <v>32.797304542209361</v>
      </c>
      <c r="G166" s="29">
        <f>E166/C166*100</f>
        <v>69.407702893350717</v>
      </c>
      <c r="H166" s="29">
        <v>364.83800000000002</v>
      </c>
      <c r="I166" s="60"/>
      <c r="J166" s="61">
        <v>352.863</v>
      </c>
      <c r="K166" s="62">
        <v>324.63499999999999</v>
      </c>
      <c r="L166" s="62"/>
      <c r="M166" s="62">
        <v>336.61</v>
      </c>
      <c r="N166" s="62">
        <v>324.63499999999999</v>
      </c>
      <c r="O166" s="62"/>
      <c r="P166" s="62">
        <v>316.04500000000002</v>
      </c>
      <c r="Q166" s="62">
        <v>323.36</v>
      </c>
      <c r="R166" s="62"/>
      <c r="S166" s="62">
        <v>315.72399999999999</v>
      </c>
      <c r="T166" s="62">
        <v>323.36</v>
      </c>
      <c r="U166" s="62"/>
      <c r="V166" s="62">
        <v>333.99900000000002</v>
      </c>
      <c r="W166" s="62">
        <v>323.36</v>
      </c>
      <c r="X166" s="62"/>
      <c r="Y166" s="62">
        <v>307.25</v>
      </c>
      <c r="Z166" s="62">
        <v>843.29499999999996</v>
      </c>
      <c r="AA166" s="62"/>
      <c r="AB166" s="62"/>
      <c r="AC166" s="62">
        <v>323.36</v>
      </c>
      <c r="AD166" s="62"/>
      <c r="AE166" s="62"/>
      <c r="AF166" s="62">
        <v>323.36</v>
      </c>
      <c r="AG166" s="62"/>
      <c r="AH166" s="62"/>
      <c r="AI166" s="62">
        <v>323.36</v>
      </c>
      <c r="AJ166" s="62"/>
      <c r="AK166" s="62"/>
      <c r="AL166" s="62">
        <v>323.36</v>
      </c>
      <c r="AM166" s="62"/>
      <c r="AN166" s="62"/>
      <c r="AO166" s="62">
        <v>1862.7729999999999</v>
      </c>
      <c r="AP166" s="61"/>
      <c r="AQ166" s="126"/>
    </row>
    <row r="167" spans="1:43" s="41" customFormat="1" ht="15" x14ac:dyDescent="0.25">
      <c r="A167" s="35" t="s">
        <v>26</v>
      </c>
      <c r="B167" s="36"/>
      <c r="C167" s="36"/>
      <c r="D167" s="36"/>
      <c r="E167" s="36"/>
      <c r="F167" s="36"/>
      <c r="G167" s="36"/>
      <c r="H167" s="37"/>
      <c r="I167" s="38"/>
      <c r="J167" s="39"/>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39"/>
      <c r="AQ167" s="126"/>
    </row>
    <row r="168" spans="1:43" s="26" customFormat="1" x14ac:dyDescent="0.25">
      <c r="A168" s="33" t="s">
        <v>23</v>
      </c>
      <c r="B168" s="29"/>
      <c r="C168" s="29"/>
      <c r="D168" s="29"/>
      <c r="E168" s="29"/>
      <c r="F168" s="29">
        <v>0</v>
      </c>
      <c r="G168" s="29">
        <v>0</v>
      </c>
      <c r="H168" s="29"/>
      <c r="I168" s="30"/>
      <c r="J168" s="31"/>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1"/>
      <c r="AQ168" s="127"/>
    </row>
    <row r="169" spans="1:43" x14ac:dyDescent="0.25">
      <c r="A169" s="55" t="s">
        <v>37</v>
      </c>
      <c r="B169" s="63">
        <f>B170+B171+B172+B174</f>
        <v>5983.6960000000008</v>
      </c>
      <c r="C169" s="63">
        <f t="shared" ref="C169:AP169" si="49">C170+C171+C172+C174</f>
        <v>2827.4830000000002</v>
      </c>
      <c r="D169" s="63">
        <f t="shared" si="49"/>
        <v>1962.491</v>
      </c>
      <c r="E169" s="63">
        <f t="shared" si="49"/>
        <v>1962.491</v>
      </c>
      <c r="F169" s="63">
        <f t="shared" si="49"/>
        <v>0</v>
      </c>
      <c r="G169" s="63">
        <f t="shared" si="49"/>
        <v>0</v>
      </c>
      <c r="H169" s="63">
        <f t="shared" si="49"/>
        <v>364.83800000000002</v>
      </c>
      <c r="I169" s="63">
        <f t="shared" si="49"/>
        <v>0</v>
      </c>
      <c r="J169" s="63">
        <f t="shared" si="49"/>
        <v>352.863</v>
      </c>
      <c r="K169" s="63">
        <f t="shared" si="49"/>
        <v>324.63499999999999</v>
      </c>
      <c r="L169" s="63">
        <f t="shared" si="49"/>
        <v>0</v>
      </c>
      <c r="M169" s="63">
        <f t="shared" si="49"/>
        <v>336.61</v>
      </c>
      <c r="N169" s="63">
        <f t="shared" si="49"/>
        <v>324.63499999999999</v>
      </c>
      <c r="O169" s="63">
        <f t="shared" si="49"/>
        <v>0</v>
      </c>
      <c r="P169" s="63">
        <f t="shared" si="49"/>
        <v>316.04500000000002</v>
      </c>
      <c r="Q169" s="63">
        <f t="shared" si="49"/>
        <v>323.36</v>
      </c>
      <c r="R169" s="63">
        <f t="shared" si="49"/>
        <v>0</v>
      </c>
      <c r="S169" s="63">
        <f t="shared" si="49"/>
        <v>315.72399999999999</v>
      </c>
      <c r="T169" s="63">
        <f t="shared" si="49"/>
        <v>323.36</v>
      </c>
      <c r="U169" s="63">
        <f t="shared" si="49"/>
        <v>0</v>
      </c>
      <c r="V169" s="63">
        <f t="shared" si="49"/>
        <v>333.99900000000002</v>
      </c>
      <c r="W169" s="63">
        <f t="shared" si="49"/>
        <v>323.36</v>
      </c>
      <c r="X169" s="63">
        <f t="shared" si="49"/>
        <v>0</v>
      </c>
      <c r="Y169" s="63">
        <f t="shared" si="49"/>
        <v>307.25</v>
      </c>
      <c r="Z169" s="63">
        <f t="shared" si="49"/>
        <v>843.29499999999996</v>
      </c>
      <c r="AA169" s="63">
        <f t="shared" si="49"/>
        <v>0</v>
      </c>
      <c r="AB169" s="63">
        <f t="shared" si="49"/>
        <v>0</v>
      </c>
      <c r="AC169" s="63">
        <f t="shared" si="49"/>
        <v>323.36</v>
      </c>
      <c r="AD169" s="63">
        <f t="shared" si="49"/>
        <v>0</v>
      </c>
      <c r="AE169" s="63">
        <f t="shared" si="49"/>
        <v>0</v>
      </c>
      <c r="AF169" s="63">
        <f t="shared" si="49"/>
        <v>323.36</v>
      </c>
      <c r="AG169" s="63">
        <f t="shared" si="49"/>
        <v>0</v>
      </c>
      <c r="AH169" s="63">
        <f t="shared" si="49"/>
        <v>0</v>
      </c>
      <c r="AI169" s="63">
        <f t="shared" si="49"/>
        <v>323.36</v>
      </c>
      <c r="AJ169" s="63">
        <f t="shared" si="49"/>
        <v>0</v>
      </c>
      <c r="AK169" s="63">
        <f t="shared" si="49"/>
        <v>0</v>
      </c>
      <c r="AL169" s="63">
        <f t="shared" si="49"/>
        <v>323.36</v>
      </c>
      <c r="AM169" s="63">
        <f t="shared" si="49"/>
        <v>0</v>
      </c>
      <c r="AN169" s="63">
        <f t="shared" si="49"/>
        <v>0</v>
      </c>
      <c r="AO169" s="63">
        <f t="shared" si="49"/>
        <v>1862.7729999999999</v>
      </c>
      <c r="AP169" s="63">
        <f t="shared" si="49"/>
        <v>0</v>
      </c>
      <c r="AQ169" s="64"/>
    </row>
    <row r="170" spans="1:43" x14ac:dyDescent="0.25">
      <c r="A170" s="27" t="s">
        <v>16</v>
      </c>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65"/>
    </row>
    <row r="171" spans="1:43" x14ac:dyDescent="0.25">
      <c r="A171" s="33" t="s">
        <v>27</v>
      </c>
      <c r="B171" s="29">
        <f>H171+K171+N171+Q171+T171+W171+Z171+AC171+AF171+AI171+AL171+AO171</f>
        <v>0</v>
      </c>
      <c r="C171" s="29">
        <f>C159</f>
        <v>0</v>
      </c>
      <c r="D171" s="29">
        <f>E171</f>
        <v>0</v>
      </c>
      <c r="E171" s="29">
        <f>J171+M171+P171+S171+V171+Y171+AB171+AE171+AH171+AK171+AN171+AP171</f>
        <v>0</v>
      </c>
      <c r="F171" s="29">
        <f t="shared" ref="F171:G173" si="50">F158</f>
        <v>0</v>
      </c>
      <c r="G171" s="29">
        <f t="shared" si="50"/>
        <v>0</v>
      </c>
      <c r="H171" s="29">
        <f>H165</f>
        <v>0</v>
      </c>
      <c r="I171" s="29">
        <f t="shared" ref="I171:AP173" si="51">I165</f>
        <v>0</v>
      </c>
      <c r="J171" s="29">
        <f t="shared" si="51"/>
        <v>0</v>
      </c>
      <c r="K171" s="29">
        <f t="shared" si="51"/>
        <v>0</v>
      </c>
      <c r="L171" s="29">
        <f t="shared" si="51"/>
        <v>0</v>
      </c>
      <c r="M171" s="29">
        <f t="shared" si="51"/>
        <v>0</v>
      </c>
      <c r="N171" s="29">
        <f t="shared" si="51"/>
        <v>0</v>
      </c>
      <c r="O171" s="29">
        <f t="shared" si="51"/>
        <v>0</v>
      </c>
      <c r="P171" s="29">
        <f t="shared" si="51"/>
        <v>0</v>
      </c>
      <c r="Q171" s="29">
        <f t="shared" si="51"/>
        <v>0</v>
      </c>
      <c r="R171" s="29">
        <f t="shared" si="51"/>
        <v>0</v>
      </c>
      <c r="S171" s="29">
        <f t="shared" si="51"/>
        <v>0</v>
      </c>
      <c r="T171" s="29">
        <f t="shared" si="51"/>
        <v>0</v>
      </c>
      <c r="U171" s="29">
        <f t="shared" si="51"/>
        <v>0</v>
      </c>
      <c r="V171" s="29">
        <f t="shared" si="51"/>
        <v>0</v>
      </c>
      <c r="W171" s="29">
        <f t="shared" si="51"/>
        <v>0</v>
      </c>
      <c r="X171" s="29">
        <f t="shared" si="51"/>
        <v>0</v>
      </c>
      <c r="Y171" s="29">
        <f t="shared" si="51"/>
        <v>0</v>
      </c>
      <c r="Z171" s="29">
        <f t="shared" si="51"/>
        <v>0</v>
      </c>
      <c r="AA171" s="29">
        <f t="shared" si="51"/>
        <v>0</v>
      </c>
      <c r="AB171" s="29">
        <f t="shared" si="51"/>
        <v>0</v>
      </c>
      <c r="AC171" s="29">
        <f t="shared" si="51"/>
        <v>0</v>
      </c>
      <c r="AD171" s="29">
        <f t="shared" si="51"/>
        <v>0</v>
      </c>
      <c r="AE171" s="29">
        <f t="shared" si="51"/>
        <v>0</v>
      </c>
      <c r="AF171" s="29">
        <f t="shared" si="51"/>
        <v>0</v>
      </c>
      <c r="AG171" s="29">
        <f t="shared" si="51"/>
        <v>0</v>
      </c>
      <c r="AH171" s="29">
        <f t="shared" si="51"/>
        <v>0</v>
      </c>
      <c r="AI171" s="29">
        <f t="shared" si="51"/>
        <v>0</v>
      </c>
      <c r="AJ171" s="29">
        <f t="shared" si="51"/>
        <v>0</v>
      </c>
      <c r="AK171" s="29">
        <f t="shared" si="51"/>
        <v>0</v>
      </c>
      <c r="AL171" s="29">
        <f t="shared" si="51"/>
        <v>0</v>
      </c>
      <c r="AM171" s="29">
        <f t="shared" si="51"/>
        <v>0</v>
      </c>
      <c r="AN171" s="29">
        <f t="shared" si="51"/>
        <v>0</v>
      </c>
      <c r="AO171" s="29">
        <f t="shared" si="51"/>
        <v>0</v>
      </c>
      <c r="AP171" s="29">
        <f t="shared" si="51"/>
        <v>0</v>
      </c>
      <c r="AQ171" s="65"/>
    </row>
    <row r="172" spans="1:43" x14ac:dyDescent="0.25">
      <c r="A172" s="33" t="s">
        <v>38</v>
      </c>
      <c r="B172" s="29">
        <f>H172+K172+N172+Q172+T172+W172+Z172+AC172+AF172+AI172+AL172+AO172</f>
        <v>5983.6960000000008</v>
      </c>
      <c r="C172" s="29">
        <f>C160</f>
        <v>2827.4830000000002</v>
      </c>
      <c r="D172" s="29">
        <f>E172</f>
        <v>1962.491</v>
      </c>
      <c r="E172" s="29">
        <f>J172+M172+P172+S172+V172+Y172+AB172+AE172+AH172+AK172+AN172+AP172</f>
        <v>1962.491</v>
      </c>
      <c r="F172" s="29">
        <f t="shared" si="50"/>
        <v>0</v>
      </c>
      <c r="G172" s="29">
        <f t="shared" si="50"/>
        <v>0</v>
      </c>
      <c r="H172" s="29">
        <f t="shared" ref="H172:W173" si="52">H166</f>
        <v>364.83800000000002</v>
      </c>
      <c r="I172" s="29">
        <f t="shared" si="52"/>
        <v>0</v>
      </c>
      <c r="J172" s="29">
        <f t="shared" si="52"/>
        <v>352.863</v>
      </c>
      <c r="K172" s="29">
        <f t="shared" si="52"/>
        <v>324.63499999999999</v>
      </c>
      <c r="L172" s="29">
        <f t="shared" si="52"/>
        <v>0</v>
      </c>
      <c r="M172" s="29">
        <f t="shared" si="52"/>
        <v>336.61</v>
      </c>
      <c r="N172" s="29">
        <f t="shared" si="52"/>
        <v>324.63499999999999</v>
      </c>
      <c r="O172" s="29">
        <f t="shared" si="52"/>
        <v>0</v>
      </c>
      <c r="P172" s="29">
        <f t="shared" si="52"/>
        <v>316.04500000000002</v>
      </c>
      <c r="Q172" s="29">
        <f t="shared" si="52"/>
        <v>323.36</v>
      </c>
      <c r="R172" s="29">
        <f t="shared" si="52"/>
        <v>0</v>
      </c>
      <c r="S172" s="29">
        <f t="shared" si="52"/>
        <v>315.72399999999999</v>
      </c>
      <c r="T172" s="29">
        <f t="shared" si="52"/>
        <v>323.36</v>
      </c>
      <c r="U172" s="29">
        <f t="shared" si="52"/>
        <v>0</v>
      </c>
      <c r="V172" s="29">
        <f t="shared" si="52"/>
        <v>333.99900000000002</v>
      </c>
      <c r="W172" s="29">
        <f t="shared" si="52"/>
        <v>323.36</v>
      </c>
      <c r="X172" s="29">
        <f t="shared" si="51"/>
        <v>0</v>
      </c>
      <c r="Y172" s="29">
        <f t="shared" si="51"/>
        <v>307.25</v>
      </c>
      <c r="Z172" s="29">
        <f t="shared" si="51"/>
        <v>843.29499999999996</v>
      </c>
      <c r="AA172" s="29">
        <f t="shared" si="51"/>
        <v>0</v>
      </c>
      <c r="AB172" s="29">
        <f t="shared" si="51"/>
        <v>0</v>
      </c>
      <c r="AC172" s="29">
        <f t="shared" si="51"/>
        <v>323.36</v>
      </c>
      <c r="AD172" s="29">
        <f t="shared" si="51"/>
        <v>0</v>
      </c>
      <c r="AE172" s="29">
        <f t="shared" si="51"/>
        <v>0</v>
      </c>
      <c r="AF172" s="29">
        <f t="shared" si="51"/>
        <v>323.36</v>
      </c>
      <c r="AG172" s="29">
        <f t="shared" si="51"/>
        <v>0</v>
      </c>
      <c r="AH172" s="29">
        <f t="shared" si="51"/>
        <v>0</v>
      </c>
      <c r="AI172" s="29">
        <f t="shared" si="51"/>
        <v>323.36</v>
      </c>
      <c r="AJ172" s="29">
        <f t="shared" si="51"/>
        <v>0</v>
      </c>
      <c r="AK172" s="29">
        <f t="shared" si="51"/>
        <v>0</v>
      </c>
      <c r="AL172" s="29">
        <f t="shared" si="51"/>
        <v>323.36</v>
      </c>
      <c r="AM172" s="29">
        <f t="shared" si="51"/>
        <v>0</v>
      </c>
      <c r="AN172" s="29">
        <f t="shared" si="51"/>
        <v>0</v>
      </c>
      <c r="AO172" s="29">
        <f t="shared" si="51"/>
        <v>1862.7729999999999</v>
      </c>
      <c r="AP172" s="29">
        <f t="shared" si="51"/>
        <v>0</v>
      </c>
      <c r="AQ172" s="65"/>
    </row>
    <row r="173" spans="1:43" s="41" customFormat="1" x14ac:dyDescent="0.25">
      <c r="A173" s="35" t="s">
        <v>26</v>
      </c>
      <c r="B173" s="36">
        <f>H173+K173+N173+Q173+T173+W173+Z173+AC173+AF173+AI173+AL173+AO173</f>
        <v>0</v>
      </c>
      <c r="C173" s="29">
        <f>C161</f>
        <v>0</v>
      </c>
      <c r="D173" s="29">
        <f>E173</f>
        <v>0</v>
      </c>
      <c r="E173" s="29">
        <f>J173+M173+P173+S173+V173+Y173+AB173+AE173+AH173+AK173+AN173+AP173</f>
        <v>0</v>
      </c>
      <c r="F173" s="29">
        <f t="shared" si="50"/>
        <v>32.797304542209361</v>
      </c>
      <c r="G173" s="29">
        <f t="shared" si="50"/>
        <v>69.407702893350717</v>
      </c>
      <c r="H173" s="29">
        <f t="shared" si="52"/>
        <v>0</v>
      </c>
      <c r="I173" s="29">
        <f t="shared" si="52"/>
        <v>0</v>
      </c>
      <c r="J173" s="29">
        <f t="shared" si="52"/>
        <v>0</v>
      </c>
      <c r="K173" s="29">
        <f t="shared" si="52"/>
        <v>0</v>
      </c>
      <c r="L173" s="29">
        <f t="shared" si="52"/>
        <v>0</v>
      </c>
      <c r="M173" s="29">
        <f t="shared" si="52"/>
        <v>0</v>
      </c>
      <c r="N173" s="29">
        <f t="shared" si="52"/>
        <v>0</v>
      </c>
      <c r="O173" s="29">
        <f t="shared" si="52"/>
        <v>0</v>
      </c>
      <c r="P173" s="29">
        <f t="shared" si="52"/>
        <v>0</v>
      </c>
      <c r="Q173" s="29">
        <f t="shared" si="52"/>
        <v>0</v>
      </c>
      <c r="R173" s="29">
        <f t="shared" si="52"/>
        <v>0</v>
      </c>
      <c r="S173" s="29">
        <f t="shared" si="52"/>
        <v>0</v>
      </c>
      <c r="T173" s="29">
        <f t="shared" si="52"/>
        <v>0</v>
      </c>
      <c r="U173" s="29">
        <f t="shared" si="52"/>
        <v>0</v>
      </c>
      <c r="V173" s="29">
        <f t="shared" si="52"/>
        <v>0</v>
      </c>
      <c r="W173" s="29">
        <f t="shared" si="52"/>
        <v>0</v>
      </c>
      <c r="X173" s="29">
        <f t="shared" si="51"/>
        <v>0</v>
      </c>
      <c r="Y173" s="29">
        <f t="shared" si="51"/>
        <v>0</v>
      </c>
      <c r="Z173" s="29">
        <f t="shared" si="51"/>
        <v>0</v>
      </c>
      <c r="AA173" s="29">
        <f t="shared" si="51"/>
        <v>0</v>
      </c>
      <c r="AB173" s="29">
        <f t="shared" si="51"/>
        <v>0</v>
      </c>
      <c r="AC173" s="29">
        <f t="shared" si="51"/>
        <v>0</v>
      </c>
      <c r="AD173" s="29">
        <f t="shared" si="51"/>
        <v>0</v>
      </c>
      <c r="AE173" s="29">
        <f t="shared" si="51"/>
        <v>0</v>
      </c>
      <c r="AF173" s="29">
        <f t="shared" si="51"/>
        <v>0</v>
      </c>
      <c r="AG173" s="29">
        <f t="shared" si="51"/>
        <v>0</v>
      </c>
      <c r="AH173" s="29">
        <f t="shared" si="51"/>
        <v>0</v>
      </c>
      <c r="AI173" s="29">
        <f t="shared" si="51"/>
        <v>0</v>
      </c>
      <c r="AJ173" s="29">
        <f t="shared" si="51"/>
        <v>0</v>
      </c>
      <c r="AK173" s="29">
        <f t="shared" si="51"/>
        <v>0</v>
      </c>
      <c r="AL173" s="29">
        <f t="shared" si="51"/>
        <v>0</v>
      </c>
      <c r="AM173" s="29">
        <f t="shared" si="51"/>
        <v>0</v>
      </c>
      <c r="AN173" s="29">
        <f t="shared" si="51"/>
        <v>0</v>
      </c>
      <c r="AO173" s="29">
        <f t="shared" si="51"/>
        <v>0</v>
      </c>
      <c r="AP173" s="29">
        <f t="shared" si="51"/>
        <v>0</v>
      </c>
      <c r="AQ173" s="65"/>
    </row>
    <row r="174" spans="1:43" ht="18.75" customHeight="1" x14ac:dyDescent="0.25">
      <c r="A174" s="33" t="s">
        <v>23</v>
      </c>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65"/>
    </row>
    <row r="175" spans="1:43" ht="16.5" hidden="1" customHeight="1" x14ac:dyDescent="0.25">
      <c r="A175" s="118" t="s">
        <v>49</v>
      </c>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20"/>
      <c r="AQ175" s="65"/>
    </row>
    <row r="176" spans="1:43" customFormat="1" ht="20.25" hidden="1" customHeight="1" x14ac:dyDescent="0.25">
      <c r="A176" s="4" t="s">
        <v>40</v>
      </c>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1"/>
      <c r="AG176" s="2"/>
      <c r="AH176" s="2"/>
      <c r="AI176" s="2"/>
      <c r="AJ176" s="2"/>
      <c r="AK176" s="2"/>
      <c r="AL176" s="2"/>
      <c r="AM176" s="2"/>
      <c r="AN176" s="2"/>
      <c r="AO176" s="2"/>
      <c r="AP176" s="2"/>
      <c r="AQ176" s="65"/>
    </row>
    <row r="177" spans="1:43" s="26" customFormat="1" ht="90.75" hidden="1" customHeight="1" x14ac:dyDescent="0.25">
      <c r="A177" s="46" t="s">
        <v>52</v>
      </c>
      <c r="B177" s="22">
        <f>B178+B179+B180+B182</f>
        <v>0</v>
      </c>
      <c r="C177" s="22">
        <f>C178+C179+C180+C182</f>
        <v>0</v>
      </c>
      <c r="D177" s="22">
        <f>D178+D179+D180+D182</f>
        <v>0</v>
      </c>
      <c r="E177" s="22">
        <f>E178+E179+E180+E182</f>
        <v>0</v>
      </c>
      <c r="F177" s="22" t="e">
        <f>E177/B177*100</f>
        <v>#DIV/0!</v>
      </c>
      <c r="G177" s="22" t="e">
        <f>E177/C177*100</f>
        <v>#DIV/0!</v>
      </c>
      <c r="H177" s="22">
        <f>H178+H179+H180+H182</f>
        <v>0</v>
      </c>
      <c r="I177" s="22" t="e">
        <f>I178+I179+I180+I182</f>
        <v>#REF!</v>
      </c>
      <c r="J177" s="22">
        <f>J178+J179+J180+J182</f>
        <v>0</v>
      </c>
      <c r="K177" s="22">
        <f t="shared" ref="K177:AP177" si="53">K178+K179+K180+K182</f>
        <v>0</v>
      </c>
      <c r="L177" s="22">
        <f t="shared" si="53"/>
        <v>0</v>
      </c>
      <c r="M177" s="22">
        <f t="shared" si="53"/>
        <v>0</v>
      </c>
      <c r="N177" s="22">
        <f t="shared" si="53"/>
        <v>0</v>
      </c>
      <c r="O177" s="22">
        <f t="shared" si="53"/>
        <v>0</v>
      </c>
      <c r="P177" s="22">
        <f t="shared" si="53"/>
        <v>0</v>
      </c>
      <c r="Q177" s="22">
        <f t="shared" si="53"/>
        <v>0</v>
      </c>
      <c r="R177" s="22">
        <f t="shared" si="53"/>
        <v>0</v>
      </c>
      <c r="S177" s="22">
        <f t="shared" si="53"/>
        <v>0</v>
      </c>
      <c r="T177" s="22">
        <f t="shared" si="53"/>
        <v>0</v>
      </c>
      <c r="U177" s="22">
        <f t="shared" si="53"/>
        <v>0</v>
      </c>
      <c r="V177" s="22">
        <f t="shared" si="53"/>
        <v>0</v>
      </c>
      <c r="W177" s="22">
        <f t="shared" si="53"/>
        <v>0</v>
      </c>
      <c r="X177" s="22">
        <f t="shared" si="53"/>
        <v>0</v>
      </c>
      <c r="Y177" s="22">
        <f t="shared" si="53"/>
        <v>0</v>
      </c>
      <c r="Z177" s="22">
        <f t="shared" si="53"/>
        <v>0</v>
      </c>
      <c r="AA177" s="22">
        <f t="shared" si="53"/>
        <v>0</v>
      </c>
      <c r="AB177" s="22">
        <f t="shared" si="53"/>
        <v>0</v>
      </c>
      <c r="AC177" s="22">
        <f t="shared" si="53"/>
        <v>0</v>
      </c>
      <c r="AD177" s="22">
        <f t="shared" si="53"/>
        <v>0</v>
      </c>
      <c r="AE177" s="22">
        <f t="shared" si="53"/>
        <v>0</v>
      </c>
      <c r="AF177" s="22">
        <f t="shared" si="53"/>
        <v>0</v>
      </c>
      <c r="AG177" s="22">
        <f t="shared" si="53"/>
        <v>0</v>
      </c>
      <c r="AH177" s="22">
        <f t="shared" si="53"/>
        <v>0</v>
      </c>
      <c r="AI177" s="22">
        <f t="shared" si="53"/>
        <v>0</v>
      </c>
      <c r="AJ177" s="22">
        <f t="shared" si="53"/>
        <v>0</v>
      </c>
      <c r="AK177" s="22">
        <f t="shared" si="53"/>
        <v>0</v>
      </c>
      <c r="AL177" s="22">
        <f t="shared" si="53"/>
        <v>0</v>
      </c>
      <c r="AM177" s="22">
        <f t="shared" si="53"/>
        <v>0</v>
      </c>
      <c r="AN177" s="22">
        <f t="shared" si="53"/>
        <v>0</v>
      </c>
      <c r="AO177" s="22">
        <f t="shared" si="53"/>
        <v>0</v>
      </c>
      <c r="AP177" s="22">
        <f t="shared" si="53"/>
        <v>0</v>
      </c>
      <c r="AQ177" s="151"/>
    </row>
    <row r="178" spans="1:43" s="26" customFormat="1" hidden="1" x14ac:dyDescent="0.25">
      <c r="A178" s="33" t="s">
        <v>16</v>
      </c>
      <c r="B178" s="29"/>
      <c r="C178" s="29"/>
      <c r="D178" s="29"/>
      <c r="E178" s="29"/>
      <c r="F178" s="56"/>
      <c r="G178" s="56"/>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31"/>
      <c r="AQ178" s="152"/>
    </row>
    <row r="179" spans="1:43" s="26" customFormat="1" hidden="1" x14ac:dyDescent="0.25">
      <c r="A179" s="33" t="s">
        <v>27</v>
      </c>
      <c r="B179" s="29"/>
      <c r="C179" s="29"/>
      <c r="D179" s="29"/>
      <c r="E179" s="29"/>
      <c r="F179" s="56"/>
      <c r="G179" s="56"/>
      <c r="H179" s="29"/>
      <c r="I179" s="29" t="e">
        <f>#REF!+I197</f>
        <v>#REF!</v>
      </c>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152"/>
    </row>
    <row r="180" spans="1:43" s="26" customFormat="1" hidden="1" x14ac:dyDescent="0.25">
      <c r="A180" s="33" t="s">
        <v>15</v>
      </c>
      <c r="B180" s="29">
        <f>H180+K180+N180+Q180+T180+W180+Z180+AC180+AF180+AI180+AL180+AO180</f>
        <v>0</v>
      </c>
      <c r="C180" s="29">
        <f>H180+K180+N180+Q180+T180+W180+Z180+AC180+AF180+AI180+AL180+AO180</f>
        <v>0</v>
      </c>
      <c r="D180" s="29">
        <f>E180</f>
        <v>0</v>
      </c>
      <c r="E180" s="29">
        <f>J180+M180+P180+S180+V180+Y180+AB180+AE180+AH180+AK180+AN180+AP180</f>
        <v>0</v>
      </c>
      <c r="F180" s="56" t="e">
        <f>E180/B180*100</f>
        <v>#DIV/0!</v>
      </c>
      <c r="G180" s="56" t="e">
        <f>E180/C180*100</f>
        <v>#DIV/0!</v>
      </c>
      <c r="H180" s="29">
        <f>H186</f>
        <v>0</v>
      </c>
      <c r="I180" s="29">
        <f t="shared" ref="I180:AP180" si="54">I186</f>
        <v>0</v>
      </c>
      <c r="J180" s="29">
        <f t="shared" si="54"/>
        <v>0</v>
      </c>
      <c r="K180" s="29">
        <f t="shared" si="54"/>
        <v>0</v>
      </c>
      <c r="L180" s="29">
        <f t="shared" si="54"/>
        <v>0</v>
      </c>
      <c r="M180" s="29">
        <f t="shared" si="54"/>
        <v>0</v>
      </c>
      <c r="N180" s="29">
        <f t="shared" si="54"/>
        <v>0</v>
      </c>
      <c r="O180" s="29">
        <f t="shared" si="54"/>
        <v>0</v>
      </c>
      <c r="P180" s="29">
        <f t="shared" si="54"/>
        <v>0</v>
      </c>
      <c r="Q180" s="29">
        <f t="shared" si="54"/>
        <v>0</v>
      </c>
      <c r="R180" s="29">
        <f t="shared" si="54"/>
        <v>0</v>
      </c>
      <c r="S180" s="29">
        <f t="shared" si="54"/>
        <v>0</v>
      </c>
      <c r="T180" s="29">
        <f t="shared" si="54"/>
        <v>0</v>
      </c>
      <c r="U180" s="29">
        <f t="shared" si="54"/>
        <v>0</v>
      </c>
      <c r="V180" s="29">
        <f t="shared" si="54"/>
        <v>0</v>
      </c>
      <c r="W180" s="29">
        <f t="shared" si="54"/>
        <v>0</v>
      </c>
      <c r="X180" s="29">
        <f t="shared" si="54"/>
        <v>0</v>
      </c>
      <c r="Y180" s="29">
        <f t="shared" si="54"/>
        <v>0</v>
      </c>
      <c r="Z180" s="29">
        <f t="shared" si="54"/>
        <v>0</v>
      </c>
      <c r="AA180" s="29">
        <f t="shared" si="54"/>
        <v>0</v>
      </c>
      <c r="AB180" s="29">
        <f t="shared" si="54"/>
        <v>0</v>
      </c>
      <c r="AC180" s="29">
        <f t="shared" si="54"/>
        <v>0</v>
      </c>
      <c r="AD180" s="29">
        <f t="shared" si="54"/>
        <v>0</v>
      </c>
      <c r="AE180" s="29">
        <f t="shared" si="54"/>
        <v>0</v>
      </c>
      <c r="AF180" s="29">
        <f t="shared" si="54"/>
        <v>0</v>
      </c>
      <c r="AG180" s="29">
        <f t="shared" si="54"/>
        <v>0</v>
      </c>
      <c r="AH180" s="29">
        <f t="shared" si="54"/>
        <v>0</v>
      </c>
      <c r="AI180" s="29">
        <f t="shared" si="54"/>
        <v>0</v>
      </c>
      <c r="AJ180" s="29">
        <f t="shared" si="54"/>
        <v>0</v>
      </c>
      <c r="AK180" s="29">
        <f t="shared" si="54"/>
        <v>0</v>
      </c>
      <c r="AL180" s="29">
        <f t="shared" si="54"/>
        <v>0</v>
      </c>
      <c r="AM180" s="29">
        <f t="shared" si="54"/>
        <v>0</v>
      </c>
      <c r="AN180" s="29">
        <f t="shared" si="54"/>
        <v>0</v>
      </c>
      <c r="AO180" s="29">
        <f t="shared" si="54"/>
        <v>0</v>
      </c>
      <c r="AP180" s="29">
        <f t="shared" si="54"/>
        <v>0</v>
      </c>
      <c r="AQ180" s="152"/>
    </row>
    <row r="181" spans="1:43" s="41" customFormat="1" hidden="1" x14ac:dyDescent="0.25">
      <c r="A181" s="35" t="s">
        <v>26</v>
      </c>
      <c r="B181" s="36"/>
      <c r="C181" s="29"/>
      <c r="D181" s="36"/>
      <c r="E181" s="36"/>
      <c r="F181" s="56"/>
      <c r="G181" s="56"/>
      <c r="H181" s="29"/>
      <c r="I181" s="29" t="e">
        <f>#REF!+I199</f>
        <v>#REF!</v>
      </c>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152"/>
    </row>
    <row r="182" spans="1:43" s="26" customFormat="1" hidden="1" x14ac:dyDescent="0.25">
      <c r="A182" s="33" t="s">
        <v>23</v>
      </c>
      <c r="B182" s="29"/>
      <c r="C182" s="29"/>
      <c r="D182" s="29"/>
      <c r="E182" s="29"/>
      <c r="F182" s="56"/>
      <c r="G182" s="56"/>
      <c r="H182" s="29"/>
      <c r="I182" s="30"/>
      <c r="J182" s="31"/>
      <c r="K182" s="29"/>
      <c r="L182" s="32"/>
      <c r="M182" s="32"/>
      <c r="N182" s="29"/>
      <c r="O182" s="32"/>
      <c r="P182" s="32"/>
      <c r="Q182" s="29"/>
      <c r="R182" s="32"/>
      <c r="S182" s="32"/>
      <c r="T182" s="29"/>
      <c r="U182" s="32"/>
      <c r="V182" s="32"/>
      <c r="W182" s="29"/>
      <c r="X182" s="32"/>
      <c r="Y182" s="32"/>
      <c r="Z182" s="29"/>
      <c r="AA182" s="32"/>
      <c r="AB182" s="32"/>
      <c r="AC182" s="29"/>
      <c r="AD182" s="32"/>
      <c r="AE182" s="32"/>
      <c r="AF182" s="29"/>
      <c r="AG182" s="32"/>
      <c r="AH182" s="32"/>
      <c r="AI182" s="29"/>
      <c r="AJ182" s="32"/>
      <c r="AK182" s="32"/>
      <c r="AL182" s="29"/>
      <c r="AM182" s="32"/>
      <c r="AN182" s="32"/>
      <c r="AO182" s="29"/>
      <c r="AP182" s="31"/>
      <c r="AQ182" s="152"/>
    </row>
    <row r="183" spans="1:43" s="67" customFormat="1" ht="39.75" hidden="1" customHeight="1" x14ac:dyDescent="0.25">
      <c r="A183" s="47" t="s">
        <v>50</v>
      </c>
      <c r="B183" s="66">
        <f>B184+B185+B186+B188</f>
        <v>0</v>
      </c>
      <c r="C183" s="66">
        <f>C184+C185+C186+C188</f>
        <v>0</v>
      </c>
      <c r="D183" s="66">
        <f>D184+D185+D186+D188</f>
        <v>0</v>
      </c>
      <c r="E183" s="66">
        <f>E184+E185+E186+E188</f>
        <v>0</v>
      </c>
      <c r="F183" s="66" t="e">
        <f>E183/B183*100</f>
        <v>#DIV/0!</v>
      </c>
      <c r="G183" s="66" t="e">
        <f>E183/C183*100</f>
        <v>#DIV/0!</v>
      </c>
      <c r="H183" s="66">
        <f t="shared" ref="H183:AP183" si="55">H184+H185+H186+H188</f>
        <v>0</v>
      </c>
      <c r="I183" s="66">
        <f t="shared" si="55"/>
        <v>0</v>
      </c>
      <c r="J183" s="66">
        <f t="shared" si="55"/>
        <v>0</v>
      </c>
      <c r="K183" s="66">
        <f t="shared" si="55"/>
        <v>0</v>
      </c>
      <c r="L183" s="66">
        <f t="shared" si="55"/>
        <v>0</v>
      </c>
      <c r="M183" s="66">
        <f t="shared" si="55"/>
        <v>0</v>
      </c>
      <c r="N183" s="66">
        <f t="shared" si="55"/>
        <v>0</v>
      </c>
      <c r="O183" s="66">
        <f t="shared" si="55"/>
        <v>0</v>
      </c>
      <c r="P183" s="66">
        <f t="shared" si="55"/>
        <v>0</v>
      </c>
      <c r="Q183" s="66">
        <f t="shared" si="55"/>
        <v>0</v>
      </c>
      <c r="R183" s="66">
        <f t="shared" si="55"/>
        <v>0</v>
      </c>
      <c r="S183" s="66">
        <f t="shared" si="55"/>
        <v>0</v>
      </c>
      <c r="T183" s="66">
        <f t="shared" si="55"/>
        <v>0</v>
      </c>
      <c r="U183" s="66">
        <f t="shared" si="55"/>
        <v>0</v>
      </c>
      <c r="V183" s="66">
        <f t="shared" si="55"/>
        <v>0</v>
      </c>
      <c r="W183" s="66">
        <f t="shared" si="55"/>
        <v>0</v>
      </c>
      <c r="X183" s="66">
        <f t="shared" si="55"/>
        <v>0</v>
      </c>
      <c r="Y183" s="66">
        <f t="shared" si="55"/>
        <v>0</v>
      </c>
      <c r="Z183" s="66">
        <f t="shared" si="55"/>
        <v>0</v>
      </c>
      <c r="AA183" s="66">
        <f t="shared" si="55"/>
        <v>0</v>
      </c>
      <c r="AB183" s="66">
        <f t="shared" si="55"/>
        <v>0</v>
      </c>
      <c r="AC183" s="66">
        <f t="shared" si="55"/>
        <v>0</v>
      </c>
      <c r="AD183" s="66">
        <f t="shared" si="55"/>
        <v>0</v>
      </c>
      <c r="AE183" s="66">
        <f t="shared" si="55"/>
        <v>0</v>
      </c>
      <c r="AF183" s="66">
        <f t="shared" si="55"/>
        <v>0</v>
      </c>
      <c r="AG183" s="66">
        <f t="shared" si="55"/>
        <v>0</v>
      </c>
      <c r="AH183" s="66">
        <f t="shared" si="55"/>
        <v>0</v>
      </c>
      <c r="AI183" s="66">
        <f t="shared" si="55"/>
        <v>0</v>
      </c>
      <c r="AJ183" s="66">
        <f t="shared" si="55"/>
        <v>0</v>
      </c>
      <c r="AK183" s="66">
        <f t="shared" si="55"/>
        <v>0</v>
      </c>
      <c r="AL183" s="66">
        <f t="shared" si="55"/>
        <v>0</v>
      </c>
      <c r="AM183" s="66">
        <f t="shared" si="55"/>
        <v>0</v>
      </c>
      <c r="AN183" s="66">
        <f t="shared" si="55"/>
        <v>0</v>
      </c>
      <c r="AO183" s="66">
        <f t="shared" si="55"/>
        <v>0</v>
      </c>
      <c r="AP183" s="66">
        <f t="shared" si="55"/>
        <v>0</v>
      </c>
      <c r="AQ183" s="153"/>
    </row>
    <row r="184" spans="1:43" s="67" customFormat="1" ht="20.25" hidden="1" customHeight="1" x14ac:dyDescent="0.25">
      <c r="A184" s="68" t="s">
        <v>16</v>
      </c>
      <c r="B184" s="69"/>
      <c r="C184" s="69"/>
      <c r="D184" s="69"/>
      <c r="E184" s="69"/>
      <c r="F184" s="69"/>
      <c r="G184" s="69"/>
      <c r="H184" s="69"/>
      <c r="I184" s="70"/>
      <c r="J184" s="71"/>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1"/>
      <c r="AQ184" s="154"/>
    </row>
    <row r="185" spans="1:43" s="67" customFormat="1" ht="20.25" hidden="1" customHeight="1" x14ac:dyDescent="0.25">
      <c r="A185" s="68" t="s">
        <v>27</v>
      </c>
      <c r="B185" s="69"/>
      <c r="C185" s="69"/>
      <c r="D185" s="69"/>
      <c r="E185" s="69"/>
      <c r="F185" s="69"/>
      <c r="G185" s="69"/>
      <c r="H185" s="69"/>
      <c r="I185" s="70"/>
      <c r="J185" s="71"/>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1"/>
      <c r="AQ185" s="154"/>
    </row>
    <row r="186" spans="1:43" s="67" customFormat="1" ht="20.25" hidden="1" customHeight="1" x14ac:dyDescent="0.25">
      <c r="A186" s="68" t="s">
        <v>15</v>
      </c>
      <c r="B186" s="69">
        <f>H186+K186+N186+Q186+T186+W186+Z186+AC186+AF186+AI186+AL186+AO186</f>
        <v>0</v>
      </c>
      <c r="C186" s="73">
        <f>H186+K186+N186+Q186+T186+W186+Z186+AC186+AF186+AI186+AL186+AO186</f>
        <v>0</v>
      </c>
      <c r="D186" s="69">
        <f>E186</f>
        <v>0</v>
      </c>
      <c r="E186" s="69">
        <f>J186+M186+P186+S186+V186+Y186+AB186+AE186+AH186+AK186+AN186+AP186</f>
        <v>0</v>
      </c>
      <c r="F186" s="69" t="e">
        <f>E186/B186*100</f>
        <v>#DIV/0!</v>
      </c>
      <c r="G186" s="69" t="e">
        <f>E186/C186*100</f>
        <v>#DIV/0!</v>
      </c>
      <c r="H186" s="69"/>
      <c r="I186" s="74"/>
      <c r="J186" s="75"/>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5"/>
      <c r="AQ186" s="154"/>
    </row>
    <row r="187" spans="1:43" s="83" customFormat="1" ht="20.25" hidden="1" customHeight="1" x14ac:dyDescent="0.25">
      <c r="A187" s="77" t="s">
        <v>26</v>
      </c>
      <c r="B187" s="78"/>
      <c r="C187" s="78"/>
      <c r="D187" s="78"/>
      <c r="E187" s="78"/>
      <c r="F187" s="78"/>
      <c r="G187" s="78"/>
      <c r="H187" s="79"/>
      <c r="I187" s="80"/>
      <c r="J187" s="81"/>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1"/>
      <c r="AQ187" s="154"/>
    </row>
    <row r="188" spans="1:43" s="67" customFormat="1" ht="20.25" hidden="1" customHeight="1" x14ac:dyDescent="0.25">
      <c r="A188" s="68" t="s">
        <v>23</v>
      </c>
      <c r="B188" s="69"/>
      <c r="C188" s="69"/>
      <c r="D188" s="69"/>
      <c r="E188" s="69"/>
      <c r="F188" s="69"/>
      <c r="G188" s="69"/>
      <c r="H188" s="69"/>
      <c r="I188" s="70"/>
      <c r="J188" s="71"/>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1"/>
      <c r="AQ188" s="154"/>
    </row>
    <row r="189" spans="1:43" hidden="1" x14ac:dyDescent="0.25">
      <c r="A189" s="55" t="s">
        <v>51</v>
      </c>
      <c r="B189" s="63">
        <f>B190+B191+B192+B194</f>
        <v>0</v>
      </c>
      <c r="C189" s="63">
        <f t="shared" ref="C189:AP189" si="56">C190+C191+C192+C194</f>
        <v>0</v>
      </c>
      <c r="D189" s="63">
        <f t="shared" si="56"/>
        <v>0</v>
      </c>
      <c r="E189" s="63">
        <f t="shared" si="56"/>
        <v>0</v>
      </c>
      <c r="F189" s="63" t="e">
        <f t="shared" si="56"/>
        <v>#DIV/0!</v>
      </c>
      <c r="G189" s="63" t="e">
        <f t="shared" si="56"/>
        <v>#DIV/0!</v>
      </c>
      <c r="H189" s="63">
        <f t="shared" si="56"/>
        <v>0</v>
      </c>
      <c r="I189" s="63">
        <f t="shared" si="56"/>
        <v>0</v>
      </c>
      <c r="J189" s="63">
        <f t="shared" si="56"/>
        <v>0</v>
      </c>
      <c r="K189" s="63">
        <f t="shared" si="56"/>
        <v>0</v>
      </c>
      <c r="L189" s="63">
        <f t="shared" si="56"/>
        <v>0</v>
      </c>
      <c r="M189" s="63">
        <f t="shared" si="56"/>
        <v>0</v>
      </c>
      <c r="N189" s="63">
        <f t="shared" si="56"/>
        <v>0</v>
      </c>
      <c r="O189" s="63">
        <f t="shared" si="56"/>
        <v>0</v>
      </c>
      <c r="P189" s="63">
        <f t="shared" si="56"/>
        <v>0</v>
      </c>
      <c r="Q189" s="63">
        <f t="shared" si="56"/>
        <v>0</v>
      </c>
      <c r="R189" s="63">
        <f t="shared" si="56"/>
        <v>0</v>
      </c>
      <c r="S189" s="63">
        <f t="shared" si="56"/>
        <v>0</v>
      </c>
      <c r="T189" s="63">
        <f t="shared" si="56"/>
        <v>0</v>
      </c>
      <c r="U189" s="63">
        <f t="shared" si="56"/>
        <v>0</v>
      </c>
      <c r="V189" s="63">
        <f t="shared" si="56"/>
        <v>0</v>
      </c>
      <c r="W189" s="63">
        <f t="shared" si="56"/>
        <v>0</v>
      </c>
      <c r="X189" s="63">
        <f t="shared" si="56"/>
        <v>0</v>
      </c>
      <c r="Y189" s="63">
        <f t="shared" si="56"/>
        <v>0</v>
      </c>
      <c r="Z189" s="63">
        <f t="shared" si="56"/>
        <v>0</v>
      </c>
      <c r="AA189" s="63">
        <f t="shared" si="56"/>
        <v>0</v>
      </c>
      <c r="AB189" s="63">
        <f t="shared" si="56"/>
        <v>0</v>
      </c>
      <c r="AC189" s="63">
        <f t="shared" si="56"/>
        <v>0</v>
      </c>
      <c r="AD189" s="63">
        <f t="shared" si="56"/>
        <v>0</v>
      </c>
      <c r="AE189" s="63">
        <f t="shared" si="56"/>
        <v>0</v>
      </c>
      <c r="AF189" s="63">
        <f t="shared" si="56"/>
        <v>0</v>
      </c>
      <c r="AG189" s="63">
        <f t="shared" si="56"/>
        <v>0</v>
      </c>
      <c r="AH189" s="63">
        <f t="shared" si="56"/>
        <v>0</v>
      </c>
      <c r="AI189" s="63">
        <f t="shared" si="56"/>
        <v>0</v>
      </c>
      <c r="AJ189" s="63">
        <f t="shared" si="56"/>
        <v>0</v>
      </c>
      <c r="AK189" s="63">
        <f t="shared" si="56"/>
        <v>0</v>
      </c>
      <c r="AL189" s="63">
        <f t="shared" si="56"/>
        <v>0</v>
      </c>
      <c r="AM189" s="63">
        <f t="shared" si="56"/>
        <v>0</v>
      </c>
      <c r="AN189" s="63">
        <f t="shared" si="56"/>
        <v>0</v>
      </c>
      <c r="AO189" s="63">
        <f t="shared" si="56"/>
        <v>0</v>
      </c>
      <c r="AP189" s="63">
        <f t="shared" si="56"/>
        <v>0</v>
      </c>
      <c r="AQ189" s="64"/>
    </row>
    <row r="190" spans="1:43" hidden="1" x14ac:dyDescent="0.25">
      <c r="A190" s="27" t="s">
        <v>16</v>
      </c>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65"/>
    </row>
    <row r="191" spans="1:43" hidden="1" x14ac:dyDescent="0.25">
      <c r="A191" s="33" t="s">
        <v>27</v>
      </c>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65"/>
    </row>
    <row r="192" spans="1:43" hidden="1" x14ac:dyDescent="0.25">
      <c r="A192" s="33" t="s">
        <v>38</v>
      </c>
      <c r="B192" s="29">
        <f>B180</f>
        <v>0</v>
      </c>
      <c r="C192" s="29">
        <f t="shared" ref="C192:AP192" si="57">C180</f>
        <v>0</v>
      </c>
      <c r="D192" s="29">
        <f t="shared" si="57"/>
        <v>0</v>
      </c>
      <c r="E192" s="29">
        <f t="shared" si="57"/>
        <v>0</v>
      </c>
      <c r="F192" s="29" t="e">
        <f t="shared" si="57"/>
        <v>#DIV/0!</v>
      </c>
      <c r="G192" s="29" t="e">
        <f t="shared" si="57"/>
        <v>#DIV/0!</v>
      </c>
      <c r="H192" s="29">
        <f t="shared" si="57"/>
        <v>0</v>
      </c>
      <c r="I192" s="29">
        <f t="shared" si="57"/>
        <v>0</v>
      </c>
      <c r="J192" s="29">
        <f t="shared" si="57"/>
        <v>0</v>
      </c>
      <c r="K192" s="29">
        <f t="shared" si="57"/>
        <v>0</v>
      </c>
      <c r="L192" s="29">
        <f t="shared" si="57"/>
        <v>0</v>
      </c>
      <c r="M192" s="29">
        <f t="shared" si="57"/>
        <v>0</v>
      </c>
      <c r="N192" s="29">
        <f t="shared" si="57"/>
        <v>0</v>
      </c>
      <c r="O192" s="29">
        <f t="shared" si="57"/>
        <v>0</v>
      </c>
      <c r="P192" s="29">
        <f t="shared" si="57"/>
        <v>0</v>
      </c>
      <c r="Q192" s="29">
        <f t="shared" si="57"/>
        <v>0</v>
      </c>
      <c r="R192" s="29">
        <f t="shared" si="57"/>
        <v>0</v>
      </c>
      <c r="S192" s="29">
        <f t="shared" si="57"/>
        <v>0</v>
      </c>
      <c r="T192" s="29">
        <f t="shared" si="57"/>
        <v>0</v>
      </c>
      <c r="U192" s="29">
        <f t="shared" si="57"/>
        <v>0</v>
      </c>
      <c r="V192" s="29">
        <f t="shared" si="57"/>
        <v>0</v>
      </c>
      <c r="W192" s="29">
        <f t="shared" si="57"/>
        <v>0</v>
      </c>
      <c r="X192" s="29">
        <f t="shared" si="57"/>
        <v>0</v>
      </c>
      <c r="Y192" s="29">
        <f t="shared" si="57"/>
        <v>0</v>
      </c>
      <c r="Z192" s="29">
        <f t="shared" si="57"/>
        <v>0</v>
      </c>
      <c r="AA192" s="29">
        <f t="shared" si="57"/>
        <v>0</v>
      </c>
      <c r="AB192" s="29">
        <f t="shared" si="57"/>
        <v>0</v>
      </c>
      <c r="AC192" s="29">
        <f t="shared" si="57"/>
        <v>0</v>
      </c>
      <c r="AD192" s="29">
        <f t="shared" si="57"/>
        <v>0</v>
      </c>
      <c r="AE192" s="29">
        <f t="shared" si="57"/>
        <v>0</v>
      </c>
      <c r="AF192" s="29">
        <f t="shared" si="57"/>
        <v>0</v>
      </c>
      <c r="AG192" s="29">
        <f t="shared" si="57"/>
        <v>0</v>
      </c>
      <c r="AH192" s="29">
        <f t="shared" si="57"/>
        <v>0</v>
      </c>
      <c r="AI192" s="29">
        <f t="shared" si="57"/>
        <v>0</v>
      </c>
      <c r="AJ192" s="29">
        <f t="shared" si="57"/>
        <v>0</v>
      </c>
      <c r="AK192" s="29">
        <f t="shared" si="57"/>
        <v>0</v>
      </c>
      <c r="AL192" s="29">
        <f t="shared" si="57"/>
        <v>0</v>
      </c>
      <c r="AM192" s="29">
        <f t="shared" si="57"/>
        <v>0</v>
      </c>
      <c r="AN192" s="29">
        <f t="shared" si="57"/>
        <v>0</v>
      </c>
      <c r="AO192" s="29">
        <f t="shared" si="57"/>
        <v>0</v>
      </c>
      <c r="AP192" s="29">
        <f t="shared" si="57"/>
        <v>0</v>
      </c>
      <c r="AQ192" s="65"/>
    </row>
    <row r="193" spans="1:43" s="41" customFormat="1" hidden="1" x14ac:dyDescent="0.25">
      <c r="A193" s="35" t="s">
        <v>26</v>
      </c>
      <c r="B193" s="36"/>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65"/>
    </row>
    <row r="194" spans="1:43" ht="18.75" hidden="1" customHeight="1" x14ac:dyDescent="0.25">
      <c r="A194" s="33" t="s">
        <v>23</v>
      </c>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65"/>
    </row>
    <row r="195" spans="1:43" x14ac:dyDescent="0.25">
      <c r="A195" s="55" t="s">
        <v>18</v>
      </c>
      <c r="B195" s="84">
        <f>B196+B197+B198+B200</f>
        <v>665490.57599999988</v>
      </c>
      <c r="C195" s="84">
        <f>C196+C197+C198+C200</f>
        <v>205828.24300000005</v>
      </c>
      <c r="D195" s="84">
        <f>D196+D197+D198+D200</f>
        <v>197598.97099999999</v>
      </c>
      <c r="E195" s="84">
        <f>E196+E197+E198+E200</f>
        <v>197598.97099999999</v>
      </c>
      <c r="F195" s="84">
        <f>E195/B195*100</f>
        <v>29.692226776176017</v>
      </c>
      <c r="G195" s="84">
        <f>E195/C195*100</f>
        <v>96.001874242302094</v>
      </c>
      <c r="H195" s="84">
        <f>H196+H197+H198+H200</f>
        <v>25823.997999999996</v>
      </c>
      <c r="I195" s="84">
        <f t="shared" ref="I195:AP195" si="58">I196+I197+I198+I200</f>
        <v>264</v>
      </c>
      <c r="J195" s="84">
        <f t="shared" si="58"/>
        <v>13413.662999999999</v>
      </c>
      <c r="K195" s="84">
        <f t="shared" si="58"/>
        <v>24387.784999999996</v>
      </c>
      <c r="L195" s="84">
        <f t="shared" si="58"/>
        <v>0</v>
      </c>
      <c r="M195" s="84">
        <f t="shared" si="58"/>
        <v>26222.239999999998</v>
      </c>
      <c r="N195" s="84">
        <f t="shared" si="58"/>
        <v>25481.544999999998</v>
      </c>
      <c r="O195" s="84">
        <f t="shared" si="58"/>
        <v>0</v>
      </c>
      <c r="P195" s="84">
        <f t="shared" si="58"/>
        <v>18056.645</v>
      </c>
      <c r="Q195" s="84">
        <f t="shared" si="58"/>
        <v>27977.98</v>
      </c>
      <c r="R195" s="84">
        <f t="shared" si="58"/>
        <v>0</v>
      </c>
      <c r="S195" s="84">
        <f t="shared" si="58"/>
        <v>21916.293999999998</v>
      </c>
      <c r="T195" s="84">
        <f t="shared" si="58"/>
        <v>20383.39</v>
      </c>
      <c r="U195" s="84">
        <f t="shared" si="58"/>
        <v>0</v>
      </c>
      <c r="V195" s="84">
        <f t="shared" si="58"/>
        <v>19917.439000000002</v>
      </c>
      <c r="W195" s="84">
        <f t="shared" si="58"/>
        <v>52208.829999999994</v>
      </c>
      <c r="X195" s="84">
        <f t="shared" si="58"/>
        <v>0</v>
      </c>
      <c r="Y195" s="84">
        <f t="shared" si="58"/>
        <v>55092.279999999992</v>
      </c>
      <c r="Z195" s="84">
        <f t="shared" si="58"/>
        <v>29564.714999999997</v>
      </c>
      <c r="AA195" s="84">
        <f t="shared" si="58"/>
        <v>0</v>
      </c>
      <c r="AB195" s="84">
        <f t="shared" si="58"/>
        <v>20826.97</v>
      </c>
      <c r="AC195" s="84">
        <f t="shared" si="58"/>
        <v>29112.87</v>
      </c>
      <c r="AD195" s="84">
        <f t="shared" si="58"/>
        <v>0</v>
      </c>
      <c r="AE195" s="84">
        <f t="shared" si="58"/>
        <v>22153.440000000002</v>
      </c>
      <c r="AF195" s="84">
        <f t="shared" si="58"/>
        <v>68741.850000000006</v>
      </c>
      <c r="AG195" s="84">
        <f t="shared" si="58"/>
        <v>0</v>
      </c>
      <c r="AH195" s="84">
        <f t="shared" si="58"/>
        <v>0</v>
      </c>
      <c r="AI195" s="84">
        <f t="shared" si="58"/>
        <v>73217.34</v>
      </c>
      <c r="AJ195" s="84">
        <f t="shared" si="58"/>
        <v>0</v>
      </c>
      <c r="AK195" s="84">
        <f t="shared" si="58"/>
        <v>0</v>
      </c>
      <c r="AL195" s="84">
        <f t="shared" si="58"/>
        <v>68988.929999999993</v>
      </c>
      <c r="AM195" s="84">
        <f t="shared" si="58"/>
        <v>0</v>
      </c>
      <c r="AN195" s="84">
        <f t="shared" si="58"/>
        <v>0</v>
      </c>
      <c r="AO195" s="84">
        <f t="shared" si="58"/>
        <v>219601.34299999999</v>
      </c>
      <c r="AP195" s="84">
        <f t="shared" si="58"/>
        <v>0</v>
      </c>
      <c r="AQ195" s="65"/>
    </row>
    <row r="196" spans="1:43" x14ac:dyDescent="0.25">
      <c r="A196" s="33" t="s">
        <v>16</v>
      </c>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65"/>
    </row>
    <row r="197" spans="1:43" x14ac:dyDescent="0.25">
      <c r="A197" s="33" t="s">
        <v>27</v>
      </c>
      <c r="B197" s="29">
        <f>B209</f>
        <v>120915.31</v>
      </c>
      <c r="C197" s="29">
        <f t="shared" ref="C197:E198" si="59">C209</f>
        <v>17027.349999999999</v>
      </c>
      <c r="D197" s="29">
        <f t="shared" si="59"/>
        <v>17027.349999999999</v>
      </c>
      <c r="E197" s="29">
        <f t="shared" si="59"/>
        <v>17027.349999999999</v>
      </c>
      <c r="F197" s="29">
        <f>E197/B197*100</f>
        <v>14.082046351285044</v>
      </c>
      <c r="G197" s="29">
        <f>E197/C197*100</f>
        <v>100</v>
      </c>
      <c r="H197" s="29">
        <f t="shared" ref="H197:AP198" si="60">H24+H152+H171</f>
        <v>0</v>
      </c>
      <c r="I197" s="29">
        <f t="shared" si="60"/>
        <v>0</v>
      </c>
      <c r="J197" s="29">
        <f t="shared" si="60"/>
        <v>0</v>
      </c>
      <c r="K197" s="29">
        <f t="shared" si="60"/>
        <v>0</v>
      </c>
      <c r="L197" s="29">
        <f t="shared" si="60"/>
        <v>0</v>
      </c>
      <c r="M197" s="29">
        <f t="shared" si="60"/>
        <v>0</v>
      </c>
      <c r="N197" s="29">
        <f t="shared" si="60"/>
        <v>0</v>
      </c>
      <c r="O197" s="29">
        <f t="shared" si="60"/>
        <v>0</v>
      </c>
      <c r="P197" s="29">
        <f t="shared" si="60"/>
        <v>0</v>
      </c>
      <c r="Q197" s="29">
        <f t="shared" si="60"/>
        <v>0</v>
      </c>
      <c r="R197" s="29">
        <f t="shared" si="60"/>
        <v>0</v>
      </c>
      <c r="S197" s="29">
        <f t="shared" si="60"/>
        <v>0</v>
      </c>
      <c r="T197" s="29">
        <f t="shared" si="60"/>
        <v>0</v>
      </c>
      <c r="U197" s="29">
        <f t="shared" si="60"/>
        <v>0</v>
      </c>
      <c r="V197" s="29">
        <f t="shared" si="60"/>
        <v>0</v>
      </c>
      <c r="W197" s="29">
        <f t="shared" si="60"/>
        <v>17027.349999999999</v>
      </c>
      <c r="X197" s="29">
        <f t="shared" si="60"/>
        <v>0</v>
      </c>
      <c r="Y197" s="29">
        <f t="shared" si="60"/>
        <v>17027.349999999999</v>
      </c>
      <c r="Z197" s="29">
        <f t="shared" si="60"/>
        <v>0</v>
      </c>
      <c r="AA197" s="29">
        <f t="shared" si="60"/>
        <v>0</v>
      </c>
      <c r="AB197" s="29">
        <f t="shared" si="60"/>
        <v>0</v>
      </c>
      <c r="AC197" s="29">
        <f t="shared" si="60"/>
        <v>0</v>
      </c>
      <c r="AD197" s="29">
        <f t="shared" si="60"/>
        <v>0</v>
      </c>
      <c r="AE197" s="29">
        <f t="shared" si="60"/>
        <v>0</v>
      </c>
      <c r="AF197" s="29">
        <f t="shared" si="60"/>
        <v>15876.23</v>
      </c>
      <c r="AG197" s="29">
        <f t="shared" si="60"/>
        <v>0</v>
      </c>
      <c r="AH197" s="29">
        <f t="shared" si="60"/>
        <v>0</v>
      </c>
      <c r="AI197" s="29">
        <f t="shared" si="60"/>
        <v>20922.09</v>
      </c>
      <c r="AJ197" s="29">
        <f t="shared" si="60"/>
        <v>0</v>
      </c>
      <c r="AK197" s="29">
        <f t="shared" si="60"/>
        <v>0</v>
      </c>
      <c r="AL197" s="29">
        <f t="shared" si="60"/>
        <v>25144.84</v>
      </c>
      <c r="AM197" s="29">
        <f t="shared" si="60"/>
        <v>0</v>
      </c>
      <c r="AN197" s="29">
        <f t="shared" si="60"/>
        <v>0</v>
      </c>
      <c r="AO197" s="29">
        <f t="shared" si="60"/>
        <v>41944.800000000003</v>
      </c>
      <c r="AP197" s="29">
        <f t="shared" si="60"/>
        <v>0</v>
      </c>
      <c r="AQ197" s="65"/>
    </row>
    <row r="198" spans="1:43" x14ac:dyDescent="0.25">
      <c r="A198" s="33" t="s">
        <v>15</v>
      </c>
      <c r="B198" s="29">
        <f>B210</f>
        <v>320165.98599999998</v>
      </c>
      <c r="C198" s="29">
        <f t="shared" si="59"/>
        <v>184160.57300000003</v>
      </c>
      <c r="D198" s="29">
        <f t="shared" si="59"/>
        <v>169057.71099999998</v>
      </c>
      <c r="E198" s="29">
        <f t="shared" si="59"/>
        <v>169057.71099999998</v>
      </c>
      <c r="F198" s="29">
        <f>E198/B198*100</f>
        <v>52.803145365979006</v>
      </c>
      <c r="G198" s="29">
        <f>E198/C198*100</f>
        <v>91.799079599953217</v>
      </c>
      <c r="H198" s="29">
        <f t="shared" si="60"/>
        <v>25823.997999999996</v>
      </c>
      <c r="I198" s="29">
        <f t="shared" si="60"/>
        <v>264</v>
      </c>
      <c r="J198" s="29">
        <f t="shared" si="60"/>
        <v>13413.662999999999</v>
      </c>
      <c r="K198" s="29">
        <f t="shared" si="60"/>
        <v>24387.784999999996</v>
      </c>
      <c r="L198" s="29">
        <f t="shared" si="60"/>
        <v>0</v>
      </c>
      <c r="M198" s="29">
        <f t="shared" si="60"/>
        <v>26222.239999999998</v>
      </c>
      <c r="N198" s="29">
        <f t="shared" si="60"/>
        <v>25481.544999999998</v>
      </c>
      <c r="O198" s="29">
        <f t="shared" si="60"/>
        <v>0</v>
      </c>
      <c r="P198" s="29">
        <f t="shared" si="60"/>
        <v>18056.645</v>
      </c>
      <c r="Q198" s="29">
        <f t="shared" si="60"/>
        <v>27977.98</v>
      </c>
      <c r="R198" s="29">
        <f t="shared" si="60"/>
        <v>0</v>
      </c>
      <c r="S198" s="29">
        <f t="shared" si="60"/>
        <v>21916.293999999998</v>
      </c>
      <c r="T198" s="29">
        <f t="shared" si="60"/>
        <v>20383.39</v>
      </c>
      <c r="U198" s="29">
        <f t="shared" si="60"/>
        <v>0</v>
      </c>
      <c r="V198" s="29">
        <f t="shared" si="60"/>
        <v>19917.439000000002</v>
      </c>
      <c r="W198" s="29">
        <f t="shared" si="60"/>
        <v>35181.479999999996</v>
      </c>
      <c r="X198" s="29">
        <f t="shared" si="60"/>
        <v>0</v>
      </c>
      <c r="Y198" s="29">
        <f t="shared" si="60"/>
        <v>38064.929999999993</v>
      </c>
      <c r="Z198" s="29">
        <f t="shared" si="60"/>
        <v>24924.394999999997</v>
      </c>
      <c r="AA198" s="29">
        <f t="shared" si="60"/>
        <v>0</v>
      </c>
      <c r="AB198" s="29">
        <f t="shared" si="60"/>
        <v>20826.97</v>
      </c>
      <c r="AC198" s="29">
        <f t="shared" si="60"/>
        <v>17598.96</v>
      </c>
      <c r="AD198" s="29">
        <f t="shared" si="60"/>
        <v>0</v>
      </c>
      <c r="AE198" s="29">
        <f t="shared" si="60"/>
        <v>10639.53</v>
      </c>
      <c r="AF198" s="29">
        <f t="shared" si="60"/>
        <v>36115.01</v>
      </c>
      <c r="AG198" s="29">
        <f t="shared" si="60"/>
        <v>0</v>
      </c>
      <c r="AH198" s="29">
        <f t="shared" si="60"/>
        <v>0</v>
      </c>
      <c r="AI198" s="29">
        <f t="shared" si="60"/>
        <v>31373.15</v>
      </c>
      <c r="AJ198" s="29">
        <f t="shared" si="60"/>
        <v>0</v>
      </c>
      <c r="AK198" s="29">
        <f t="shared" si="60"/>
        <v>0</v>
      </c>
      <c r="AL198" s="29">
        <f t="shared" si="60"/>
        <v>18699.149999999998</v>
      </c>
      <c r="AM198" s="29">
        <f t="shared" si="60"/>
        <v>0</v>
      </c>
      <c r="AN198" s="29">
        <f t="shared" si="60"/>
        <v>0</v>
      </c>
      <c r="AO198" s="29">
        <f t="shared" si="60"/>
        <v>32219.142999999996</v>
      </c>
      <c r="AP198" s="29">
        <f t="shared" si="60"/>
        <v>0</v>
      </c>
      <c r="AQ198" s="65"/>
    </row>
    <row r="199" spans="1:43" s="41" customFormat="1" x14ac:dyDescent="0.25">
      <c r="A199" s="35" t="s">
        <v>26</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65"/>
    </row>
    <row r="200" spans="1:43" x14ac:dyDescent="0.25">
      <c r="A200" s="33" t="s">
        <v>23</v>
      </c>
      <c r="B200" s="29">
        <f>B212</f>
        <v>224409.27999999997</v>
      </c>
      <c r="C200" s="29">
        <f>C212</f>
        <v>4640.32</v>
      </c>
      <c r="D200" s="29">
        <f>D212</f>
        <v>11513.91</v>
      </c>
      <c r="E200" s="29">
        <f>E212</f>
        <v>11513.91</v>
      </c>
      <c r="F200" s="29">
        <f>E200/B200*100</f>
        <v>5.1307637545114009</v>
      </c>
      <c r="G200" s="29">
        <f>E200/C200*100</f>
        <v>248.12749982759809</v>
      </c>
      <c r="H200" s="29">
        <f t="shared" ref="H200:AP200" si="61">H27+H155+H174</f>
        <v>0</v>
      </c>
      <c r="I200" s="29">
        <f t="shared" si="61"/>
        <v>0</v>
      </c>
      <c r="J200" s="29">
        <f t="shared" si="61"/>
        <v>0</v>
      </c>
      <c r="K200" s="29">
        <f t="shared" si="61"/>
        <v>0</v>
      </c>
      <c r="L200" s="29">
        <f t="shared" si="61"/>
        <v>0</v>
      </c>
      <c r="M200" s="29">
        <f t="shared" si="61"/>
        <v>0</v>
      </c>
      <c r="N200" s="29">
        <f t="shared" si="61"/>
        <v>0</v>
      </c>
      <c r="O200" s="29">
        <f t="shared" si="61"/>
        <v>0</v>
      </c>
      <c r="P200" s="29">
        <f t="shared" si="61"/>
        <v>0</v>
      </c>
      <c r="Q200" s="29">
        <f t="shared" si="61"/>
        <v>0</v>
      </c>
      <c r="R200" s="29">
        <f t="shared" si="61"/>
        <v>0</v>
      </c>
      <c r="S200" s="29">
        <f t="shared" si="61"/>
        <v>0</v>
      </c>
      <c r="T200" s="29">
        <f t="shared" si="61"/>
        <v>0</v>
      </c>
      <c r="U200" s="29">
        <f t="shared" si="61"/>
        <v>0</v>
      </c>
      <c r="V200" s="29">
        <f t="shared" si="61"/>
        <v>0</v>
      </c>
      <c r="W200" s="29">
        <f t="shared" si="61"/>
        <v>0</v>
      </c>
      <c r="X200" s="29">
        <f t="shared" si="61"/>
        <v>0</v>
      </c>
      <c r="Y200" s="29">
        <f t="shared" si="61"/>
        <v>0</v>
      </c>
      <c r="Z200" s="29">
        <f t="shared" si="61"/>
        <v>4640.32</v>
      </c>
      <c r="AA200" s="29">
        <f t="shared" si="61"/>
        <v>0</v>
      </c>
      <c r="AB200" s="29">
        <f t="shared" si="61"/>
        <v>0</v>
      </c>
      <c r="AC200" s="29">
        <f t="shared" si="61"/>
        <v>11513.91</v>
      </c>
      <c r="AD200" s="29">
        <f t="shared" si="61"/>
        <v>0</v>
      </c>
      <c r="AE200" s="29">
        <f t="shared" si="61"/>
        <v>11513.91</v>
      </c>
      <c r="AF200" s="29">
        <f t="shared" si="61"/>
        <v>16750.61</v>
      </c>
      <c r="AG200" s="29">
        <f t="shared" si="61"/>
        <v>0</v>
      </c>
      <c r="AH200" s="29">
        <f t="shared" si="61"/>
        <v>0</v>
      </c>
      <c r="AI200" s="29">
        <f t="shared" si="61"/>
        <v>20922.099999999999</v>
      </c>
      <c r="AJ200" s="29">
        <f t="shared" si="61"/>
        <v>0</v>
      </c>
      <c r="AK200" s="29">
        <f t="shared" si="61"/>
        <v>0</v>
      </c>
      <c r="AL200" s="29">
        <f t="shared" si="61"/>
        <v>25144.94</v>
      </c>
      <c r="AM200" s="29">
        <f t="shared" si="61"/>
        <v>0</v>
      </c>
      <c r="AN200" s="29">
        <f t="shared" si="61"/>
        <v>0</v>
      </c>
      <c r="AO200" s="29">
        <f t="shared" si="61"/>
        <v>145437.4</v>
      </c>
      <c r="AP200" s="29">
        <f t="shared" si="61"/>
        <v>0</v>
      </c>
      <c r="AQ200" s="85"/>
    </row>
    <row r="201" spans="1:43" ht="33" x14ac:dyDescent="0.25">
      <c r="A201" s="86" t="s">
        <v>71</v>
      </c>
      <c r="B201" s="87">
        <f>B202+B203+B204+B206</f>
        <v>1232</v>
      </c>
      <c r="C201" s="87">
        <f>C202+C203+C204+C206</f>
        <v>0</v>
      </c>
      <c r="D201" s="87">
        <f>D202+D203+D204+D206</f>
        <v>0</v>
      </c>
      <c r="E201" s="87">
        <f>E202+E203+E204+E206</f>
        <v>0</v>
      </c>
      <c r="F201" s="87">
        <f>IFERROR(E201/B201%,0)</f>
        <v>0</v>
      </c>
      <c r="G201" s="87">
        <f>IFERROR(E201/C201%,0)</f>
        <v>0</v>
      </c>
      <c r="H201" s="87">
        <f>H202+H203+H204+H206</f>
        <v>0</v>
      </c>
      <c r="I201" s="87">
        <f t="shared" ref="I201:AP201" si="62">I202+I203+I204+I206</f>
        <v>0</v>
      </c>
      <c r="J201" s="87">
        <f t="shared" si="62"/>
        <v>0</v>
      </c>
      <c r="K201" s="87">
        <f t="shared" si="62"/>
        <v>0</v>
      </c>
      <c r="L201" s="87">
        <f t="shared" si="62"/>
        <v>0</v>
      </c>
      <c r="M201" s="87">
        <f t="shared" si="62"/>
        <v>0</v>
      </c>
      <c r="N201" s="87">
        <f t="shared" si="62"/>
        <v>0</v>
      </c>
      <c r="O201" s="87">
        <f t="shared" si="62"/>
        <v>0</v>
      </c>
      <c r="P201" s="87">
        <f t="shared" si="62"/>
        <v>0</v>
      </c>
      <c r="Q201" s="87">
        <f t="shared" si="62"/>
        <v>0</v>
      </c>
      <c r="R201" s="87">
        <f t="shared" si="62"/>
        <v>0</v>
      </c>
      <c r="S201" s="87">
        <f t="shared" si="62"/>
        <v>0</v>
      </c>
      <c r="T201" s="87">
        <f t="shared" si="62"/>
        <v>0</v>
      </c>
      <c r="U201" s="87">
        <f t="shared" si="62"/>
        <v>0</v>
      </c>
      <c r="V201" s="87">
        <f t="shared" si="62"/>
        <v>0</v>
      </c>
      <c r="W201" s="87">
        <f t="shared" si="62"/>
        <v>0</v>
      </c>
      <c r="X201" s="87">
        <f t="shared" si="62"/>
        <v>0</v>
      </c>
      <c r="Y201" s="87">
        <f t="shared" si="62"/>
        <v>0</v>
      </c>
      <c r="Z201" s="87">
        <f t="shared" si="62"/>
        <v>0</v>
      </c>
      <c r="AA201" s="87">
        <f t="shared" si="62"/>
        <v>0</v>
      </c>
      <c r="AB201" s="87">
        <f t="shared" si="62"/>
        <v>0</v>
      </c>
      <c r="AC201" s="87">
        <f t="shared" si="62"/>
        <v>0</v>
      </c>
      <c r="AD201" s="87">
        <f t="shared" si="62"/>
        <v>0</v>
      </c>
      <c r="AE201" s="87">
        <f t="shared" si="62"/>
        <v>0</v>
      </c>
      <c r="AF201" s="87">
        <f t="shared" si="62"/>
        <v>0</v>
      </c>
      <c r="AG201" s="87">
        <f t="shared" si="62"/>
        <v>0</v>
      </c>
      <c r="AH201" s="87">
        <f t="shared" si="62"/>
        <v>0</v>
      </c>
      <c r="AI201" s="87">
        <f t="shared" si="62"/>
        <v>0</v>
      </c>
      <c r="AJ201" s="87">
        <f t="shared" si="62"/>
        <v>0</v>
      </c>
      <c r="AK201" s="87">
        <f t="shared" si="62"/>
        <v>0</v>
      </c>
      <c r="AL201" s="87">
        <f t="shared" si="62"/>
        <v>1232</v>
      </c>
      <c r="AM201" s="87">
        <f t="shared" si="62"/>
        <v>0</v>
      </c>
      <c r="AN201" s="87">
        <f t="shared" si="62"/>
        <v>0</v>
      </c>
      <c r="AO201" s="87">
        <f t="shared" si="62"/>
        <v>0</v>
      </c>
      <c r="AP201" s="87">
        <f t="shared" si="62"/>
        <v>0</v>
      </c>
      <c r="AQ201" s="88"/>
    </row>
    <row r="202" spans="1:43" x14ac:dyDescent="0.25">
      <c r="A202" s="33" t="s">
        <v>16</v>
      </c>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89"/>
    </row>
    <row r="203" spans="1:43" x14ac:dyDescent="0.25">
      <c r="A203" s="33" t="s">
        <v>27</v>
      </c>
      <c r="B203" s="29"/>
      <c r="C203" s="29"/>
      <c r="D203" s="29"/>
      <c r="E203" s="29"/>
      <c r="F203" s="3"/>
      <c r="G203" s="3"/>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89"/>
    </row>
    <row r="204" spans="1:43" x14ac:dyDescent="0.25">
      <c r="A204" s="33" t="s">
        <v>15</v>
      </c>
      <c r="B204" s="29">
        <f t="shared" ref="B204:AP204" si="63">B11</f>
        <v>1232</v>
      </c>
      <c r="C204" s="29">
        <f t="shared" si="63"/>
        <v>0</v>
      </c>
      <c r="D204" s="29">
        <f t="shared" si="63"/>
        <v>0</v>
      </c>
      <c r="E204" s="29">
        <f t="shared" si="63"/>
        <v>0</v>
      </c>
      <c r="F204" s="29">
        <f t="shared" si="63"/>
        <v>0</v>
      </c>
      <c r="G204" s="29">
        <f t="shared" si="63"/>
        <v>0</v>
      </c>
      <c r="H204" s="29">
        <f t="shared" si="63"/>
        <v>0</v>
      </c>
      <c r="I204" s="29">
        <f t="shared" si="63"/>
        <v>0</v>
      </c>
      <c r="J204" s="29">
        <f t="shared" si="63"/>
        <v>0</v>
      </c>
      <c r="K204" s="29">
        <f t="shared" si="63"/>
        <v>0</v>
      </c>
      <c r="L204" s="29">
        <f t="shared" si="63"/>
        <v>0</v>
      </c>
      <c r="M204" s="29">
        <f t="shared" si="63"/>
        <v>0</v>
      </c>
      <c r="N204" s="29">
        <f t="shared" si="63"/>
        <v>0</v>
      </c>
      <c r="O204" s="29">
        <f t="shared" si="63"/>
        <v>0</v>
      </c>
      <c r="P204" s="29">
        <f t="shared" si="63"/>
        <v>0</v>
      </c>
      <c r="Q204" s="29">
        <f t="shared" si="63"/>
        <v>0</v>
      </c>
      <c r="R204" s="29">
        <f t="shared" si="63"/>
        <v>0</v>
      </c>
      <c r="S204" s="29">
        <f t="shared" si="63"/>
        <v>0</v>
      </c>
      <c r="T204" s="29">
        <f t="shared" si="63"/>
        <v>0</v>
      </c>
      <c r="U204" s="29">
        <f t="shared" si="63"/>
        <v>0</v>
      </c>
      <c r="V204" s="29">
        <f t="shared" si="63"/>
        <v>0</v>
      </c>
      <c r="W204" s="29">
        <f t="shared" si="63"/>
        <v>0</v>
      </c>
      <c r="X204" s="29">
        <f t="shared" si="63"/>
        <v>0</v>
      </c>
      <c r="Y204" s="29">
        <f t="shared" si="63"/>
        <v>0</v>
      </c>
      <c r="Z204" s="29">
        <f t="shared" si="63"/>
        <v>0</v>
      </c>
      <c r="AA204" s="29">
        <f t="shared" si="63"/>
        <v>0</v>
      </c>
      <c r="AB204" s="29">
        <f t="shared" si="63"/>
        <v>0</v>
      </c>
      <c r="AC204" s="29">
        <f t="shared" si="63"/>
        <v>0</v>
      </c>
      <c r="AD204" s="29">
        <f t="shared" si="63"/>
        <v>0</v>
      </c>
      <c r="AE204" s="29">
        <f t="shared" si="63"/>
        <v>0</v>
      </c>
      <c r="AF204" s="29">
        <f t="shared" si="63"/>
        <v>0</v>
      </c>
      <c r="AG204" s="29">
        <f t="shared" si="63"/>
        <v>0</v>
      </c>
      <c r="AH204" s="29">
        <f t="shared" si="63"/>
        <v>0</v>
      </c>
      <c r="AI204" s="29">
        <f t="shared" si="63"/>
        <v>0</v>
      </c>
      <c r="AJ204" s="29">
        <f t="shared" si="63"/>
        <v>0</v>
      </c>
      <c r="AK204" s="29">
        <f t="shared" si="63"/>
        <v>0</v>
      </c>
      <c r="AL204" s="29">
        <f t="shared" si="63"/>
        <v>1232</v>
      </c>
      <c r="AM204" s="29">
        <f t="shared" si="63"/>
        <v>0</v>
      </c>
      <c r="AN204" s="29">
        <f t="shared" si="63"/>
        <v>0</v>
      </c>
      <c r="AO204" s="29">
        <f t="shared" si="63"/>
        <v>0</v>
      </c>
      <c r="AP204" s="29">
        <f t="shared" si="63"/>
        <v>0</v>
      </c>
      <c r="AQ204" s="89"/>
    </row>
    <row r="205" spans="1:43" s="41" customFormat="1" x14ac:dyDescent="0.25">
      <c r="A205" s="35" t="s">
        <v>26</v>
      </c>
      <c r="B205" s="29"/>
      <c r="C205" s="29"/>
      <c r="D205" s="29"/>
      <c r="E205" s="29"/>
      <c r="F205" s="3"/>
      <c r="G205" s="3"/>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89"/>
    </row>
    <row r="206" spans="1:43" x14ac:dyDescent="0.25">
      <c r="A206" s="33" t="s">
        <v>23</v>
      </c>
      <c r="B206" s="29"/>
      <c r="C206" s="29"/>
      <c r="D206" s="29"/>
      <c r="E206" s="29"/>
      <c r="F206" s="3"/>
      <c r="G206" s="3"/>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90"/>
    </row>
    <row r="207" spans="1:43" ht="33" x14ac:dyDescent="0.25">
      <c r="A207" s="86" t="s">
        <v>43</v>
      </c>
      <c r="B207" s="87">
        <f>B208+B209+B210+B212</f>
        <v>665490.57599999988</v>
      </c>
      <c r="C207" s="87">
        <f>C208+C209+C210+C212</f>
        <v>205828.24300000005</v>
      </c>
      <c r="D207" s="87">
        <f>D208+D209+D210+D212</f>
        <v>197598.97099999999</v>
      </c>
      <c r="E207" s="87">
        <f>E208+E209+E210+E212</f>
        <v>197598.97099999999</v>
      </c>
      <c r="F207" s="87">
        <f>IFERROR(E207/B207%,0)</f>
        <v>29.692226776176021</v>
      </c>
      <c r="G207" s="87">
        <f>IFERROR(E207/C207%,0)</f>
        <v>96.00187424230208</v>
      </c>
      <c r="H207" s="87">
        <f>H208+H209+H210+H212</f>
        <v>25823.997999999996</v>
      </c>
      <c r="I207" s="87">
        <f t="shared" ref="I207:AP207" si="64">I208+I209+I210+I212</f>
        <v>264</v>
      </c>
      <c r="J207" s="87">
        <f t="shared" si="64"/>
        <v>13413.662999999999</v>
      </c>
      <c r="K207" s="87">
        <f t="shared" si="64"/>
        <v>24387.784999999996</v>
      </c>
      <c r="L207" s="87">
        <f t="shared" si="64"/>
        <v>0</v>
      </c>
      <c r="M207" s="87">
        <f t="shared" si="64"/>
        <v>26222.239999999998</v>
      </c>
      <c r="N207" s="87">
        <f t="shared" si="64"/>
        <v>25481.544999999998</v>
      </c>
      <c r="O207" s="87">
        <f t="shared" si="64"/>
        <v>0</v>
      </c>
      <c r="P207" s="87">
        <f t="shared" si="64"/>
        <v>18056.645</v>
      </c>
      <c r="Q207" s="87">
        <f t="shared" si="64"/>
        <v>27977.98</v>
      </c>
      <c r="R207" s="87">
        <f t="shared" si="64"/>
        <v>0</v>
      </c>
      <c r="S207" s="87">
        <f t="shared" si="64"/>
        <v>21916.293999999998</v>
      </c>
      <c r="T207" s="87">
        <f t="shared" si="64"/>
        <v>20383.39</v>
      </c>
      <c r="U207" s="87">
        <f t="shared" si="64"/>
        <v>0</v>
      </c>
      <c r="V207" s="87">
        <f t="shared" si="64"/>
        <v>19917.439000000002</v>
      </c>
      <c r="W207" s="87">
        <f t="shared" si="64"/>
        <v>52208.829999999994</v>
      </c>
      <c r="X207" s="87">
        <f t="shared" si="64"/>
        <v>0</v>
      </c>
      <c r="Y207" s="87">
        <f t="shared" si="64"/>
        <v>55092.279999999992</v>
      </c>
      <c r="Z207" s="87">
        <f t="shared" si="64"/>
        <v>29564.714999999997</v>
      </c>
      <c r="AA207" s="87">
        <f t="shared" si="64"/>
        <v>0</v>
      </c>
      <c r="AB207" s="87">
        <f t="shared" si="64"/>
        <v>20826.97</v>
      </c>
      <c r="AC207" s="87">
        <f t="shared" si="64"/>
        <v>29112.87</v>
      </c>
      <c r="AD207" s="87">
        <f t="shared" si="64"/>
        <v>0</v>
      </c>
      <c r="AE207" s="87">
        <f t="shared" si="64"/>
        <v>22153.440000000002</v>
      </c>
      <c r="AF207" s="87">
        <f t="shared" si="64"/>
        <v>68741.850000000006</v>
      </c>
      <c r="AG207" s="87">
        <f t="shared" si="64"/>
        <v>0</v>
      </c>
      <c r="AH207" s="87">
        <f t="shared" si="64"/>
        <v>0</v>
      </c>
      <c r="AI207" s="87">
        <f t="shared" si="64"/>
        <v>73217.34</v>
      </c>
      <c r="AJ207" s="87">
        <f t="shared" si="64"/>
        <v>0</v>
      </c>
      <c r="AK207" s="87">
        <f t="shared" si="64"/>
        <v>0</v>
      </c>
      <c r="AL207" s="87">
        <f t="shared" si="64"/>
        <v>68988.929999999993</v>
      </c>
      <c r="AM207" s="87">
        <f t="shared" si="64"/>
        <v>0</v>
      </c>
      <c r="AN207" s="87">
        <f t="shared" si="64"/>
        <v>0</v>
      </c>
      <c r="AO207" s="87">
        <f t="shared" si="64"/>
        <v>219601.34299999999</v>
      </c>
      <c r="AP207" s="87">
        <f t="shared" si="64"/>
        <v>0</v>
      </c>
      <c r="AQ207" s="88"/>
    </row>
    <row r="208" spans="1:43" x14ac:dyDescent="0.25">
      <c r="A208" s="33" t="s">
        <v>16</v>
      </c>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89"/>
    </row>
    <row r="209" spans="1:43" x14ac:dyDescent="0.25">
      <c r="A209" s="33" t="s">
        <v>27</v>
      </c>
      <c r="B209" s="29">
        <f t="shared" ref="B209:E210" si="65">SUM(B24,B152,B168,B188)</f>
        <v>120915.31</v>
      </c>
      <c r="C209" s="29">
        <f t="shared" si="65"/>
        <v>17027.349999999999</v>
      </c>
      <c r="D209" s="29">
        <f t="shared" si="65"/>
        <v>17027.349999999999</v>
      </c>
      <c r="E209" s="29">
        <f t="shared" si="65"/>
        <v>17027.349999999999</v>
      </c>
      <c r="F209" s="3">
        <f>IFERROR(E209/B209%,0)</f>
        <v>14.082046351285044</v>
      </c>
      <c r="G209" s="3">
        <f>IFERROR(E209/C209%,0)</f>
        <v>100</v>
      </c>
      <c r="H209" s="29">
        <f t="shared" ref="H209:AP210" si="66">SUM(H24,H152,H168,H188)</f>
        <v>0</v>
      </c>
      <c r="I209" s="29">
        <f t="shared" si="66"/>
        <v>0</v>
      </c>
      <c r="J209" s="29">
        <f t="shared" si="66"/>
        <v>0</v>
      </c>
      <c r="K209" s="29">
        <f t="shared" si="66"/>
        <v>0</v>
      </c>
      <c r="L209" s="29">
        <f t="shared" si="66"/>
        <v>0</v>
      </c>
      <c r="M209" s="29">
        <f t="shared" si="66"/>
        <v>0</v>
      </c>
      <c r="N209" s="29">
        <f t="shared" si="66"/>
        <v>0</v>
      </c>
      <c r="O209" s="29">
        <f t="shared" si="66"/>
        <v>0</v>
      </c>
      <c r="P209" s="29">
        <f t="shared" si="66"/>
        <v>0</v>
      </c>
      <c r="Q209" s="29">
        <f t="shared" si="66"/>
        <v>0</v>
      </c>
      <c r="R209" s="29">
        <f t="shared" si="66"/>
        <v>0</v>
      </c>
      <c r="S209" s="29">
        <f t="shared" si="66"/>
        <v>0</v>
      </c>
      <c r="T209" s="29">
        <f t="shared" si="66"/>
        <v>0</v>
      </c>
      <c r="U209" s="29">
        <f t="shared" si="66"/>
        <v>0</v>
      </c>
      <c r="V209" s="29">
        <f t="shared" si="66"/>
        <v>0</v>
      </c>
      <c r="W209" s="29">
        <f t="shared" si="66"/>
        <v>17027.349999999999</v>
      </c>
      <c r="X209" s="29">
        <f t="shared" si="66"/>
        <v>0</v>
      </c>
      <c r="Y209" s="29">
        <f t="shared" si="66"/>
        <v>17027.349999999999</v>
      </c>
      <c r="Z209" s="29">
        <f t="shared" si="66"/>
        <v>0</v>
      </c>
      <c r="AA209" s="29">
        <f t="shared" si="66"/>
        <v>0</v>
      </c>
      <c r="AB209" s="29">
        <f t="shared" si="66"/>
        <v>0</v>
      </c>
      <c r="AC209" s="29">
        <f t="shared" si="66"/>
        <v>0</v>
      </c>
      <c r="AD209" s="29">
        <f t="shared" si="66"/>
        <v>0</v>
      </c>
      <c r="AE209" s="29">
        <f t="shared" si="66"/>
        <v>0</v>
      </c>
      <c r="AF209" s="29">
        <f t="shared" si="66"/>
        <v>15876.23</v>
      </c>
      <c r="AG209" s="29">
        <f t="shared" si="66"/>
        <v>0</v>
      </c>
      <c r="AH209" s="29">
        <f t="shared" si="66"/>
        <v>0</v>
      </c>
      <c r="AI209" s="29">
        <f t="shared" si="66"/>
        <v>20922.09</v>
      </c>
      <c r="AJ209" s="29">
        <f t="shared" si="66"/>
        <v>0</v>
      </c>
      <c r="AK209" s="29">
        <f t="shared" si="66"/>
        <v>0</v>
      </c>
      <c r="AL209" s="29">
        <f t="shared" si="66"/>
        <v>25144.84</v>
      </c>
      <c r="AM209" s="29">
        <f t="shared" si="66"/>
        <v>0</v>
      </c>
      <c r="AN209" s="29">
        <f t="shared" si="66"/>
        <v>0</v>
      </c>
      <c r="AO209" s="29">
        <f t="shared" si="66"/>
        <v>41944.800000000003</v>
      </c>
      <c r="AP209" s="29">
        <f t="shared" si="66"/>
        <v>0</v>
      </c>
      <c r="AQ209" s="89"/>
    </row>
    <row r="210" spans="1:43" x14ac:dyDescent="0.25">
      <c r="A210" s="33" t="s">
        <v>15</v>
      </c>
      <c r="B210" s="29">
        <f t="shared" si="65"/>
        <v>320165.98599999998</v>
      </c>
      <c r="C210" s="29">
        <f t="shared" si="65"/>
        <v>184160.57300000003</v>
      </c>
      <c r="D210" s="29">
        <f t="shared" si="65"/>
        <v>169057.71099999998</v>
      </c>
      <c r="E210" s="29">
        <f t="shared" si="65"/>
        <v>169057.71099999998</v>
      </c>
      <c r="F210" s="3">
        <f>IFERROR(E210/B210%,0)</f>
        <v>52.803145365979006</v>
      </c>
      <c r="G210" s="3">
        <f>IFERROR(E210/C210%,0)</f>
        <v>91.799079599953217</v>
      </c>
      <c r="H210" s="29">
        <f t="shared" si="66"/>
        <v>25823.997999999996</v>
      </c>
      <c r="I210" s="29">
        <f t="shared" si="66"/>
        <v>264</v>
      </c>
      <c r="J210" s="29">
        <f t="shared" si="66"/>
        <v>13413.662999999999</v>
      </c>
      <c r="K210" s="29">
        <f t="shared" si="66"/>
        <v>24387.784999999996</v>
      </c>
      <c r="L210" s="29">
        <f t="shared" si="66"/>
        <v>0</v>
      </c>
      <c r="M210" s="29">
        <f t="shared" si="66"/>
        <v>26222.239999999998</v>
      </c>
      <c r="N210" s="29">
        <f t="shared" si="66"/>
        <v>25481.544999999998</v>
      </c>
      <c r="O210" s="29">
        <f t="shared" si="66"/>
        <v>0</v>
      </c>
      <c r="P210" s="29">
        <f t="shared" si="66"/>
        <v>18056.645</v>
      </c>
      <c r="Q210" s="29">
        <f t="shared" si="66"/>
        <v>27977.98</v>
      </c>
      <c r="R210" s="29">
        <f t="shared" si="66"/>
        <v>0</v>
      </c>
      <c r="S210" s="29">
        <f t="shared" si="66"/>
        <v>21916.293999999998</v>
      </c>
      <c r="T210" s="29">
        <f t="shared" si="66"/>
        <v>20383.39</v>
      </c>
      <c r="U210" s="29">
        <f t="shared" si="66"/>
        <v>0</v>
      </c>
      <c r="V210" s="29">
        <f t="shared" si="66"/>
        <v>19917.439000000002</v>
      </c>
      <c r="W210" s="29">
        <f t="shared" si="66"/>
        <v>35181.479999999996</v>
      </c>
      <c r="X210" s="29">
        <f t="shared" si="66"/>
        <v>0</v>
      </c>
      <c r="Y210" s="29">
        <f t="shared" si="66"/>
        <v>38064.929999999993</v>
      </c>
      <c r="Z210" s="29">
        <f t="shared" si="66"/>
        <v>24924.394999999997</v>
      </c>
      <c r="AA210" s="29">
        <f t="shared" si="66"/>
        <v>0</v>
      </c>
      <c r="AB210" s="29">
        <f t="shared" si="66"/>
        <v>20826.97</v>
      </c>
      <c r="AC210" s="29">
        <f t="shared" si="66"/>
        <v>17598.96</v>
      </c>
      <c r="AD210" s="29">
        <f t="shared" si="66"/>
        <v>0</v>
      </c>
      <c r="AE210" s="29">
        <f t="shared" si="66"/>
        <v>10639.53</v>
      </c>
      <c r="AF210" s="29">
        <f t="shared" si="66"/>
        <v>36115.01</v>
      </c>
      <c r="AG210" s="29">
        <f t="shared" si="66"/>
        <v>0</v>
      </c>
      <c r="AH210" s="29">
        <f t="shared" si="66"/>
        <v>0</v>
      </c>
      <c r="AI210" s="29">
        <f t="shared" si="66"/>
        <v>31373.15</v>
      </c>
      <c r="AJ210" s="29">
        <f t="shared" si="66"/>
        <v>0</v>
      </c>
      <c r="AK210" s="29">
        <f t="shared" si="66"/>
        <v>0</v>
      </c>
      <c r="AL210" s="29">
        <f t="shared" si="66"/>
        <v>18699.149999999998</v>
      </c>
      <c r="AM210" s="29">
        <f t="shared" si="66"/>
        <v>0</v>
      </c>
      <c r="AN210" s="29">
        <f t="shared" si="66"/>
        <v>0</v>
      </c>
      <c r="AO210" s="29">
        <f t="shared" si="66"/>
        <v>32219.142999999996</v>
      </c>
      <c r="AP210" s="29">
        <f t="shared" si="66"/>
        <v>0</v>
      </c>
      <c r="AQ210" s="89"/>
    </row>
    <row r="211" spans="1:43" s="41" customFormat="1" x14ac:dyDescent="0.25">
      <c r="A211" s="35" t="s">
        <v>26</v>
      </c>
      <c r="B211" s="29"/>
      <c r="C211" s="29"/>
      <c r="D211" s="29"/>
      <c r="E211" s="29"/>
      <c r="F211" s="3"/>
      <c r="G211" s="3"/>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89"/>
    </row>
    <row r="212" spans="1:43" x14ac:dyDescent="0.25">
      <c r="A212" s="33" t="s">
        <v>23</v>
      </c>
      <c r="B212" s="29">
        <f>SUM(B27,B155,B171,B191)</f>
        <v>224409.27999999997</v>
      </c>
      <c r="C212" s="29">
        <f>SUM(C27,C155,C171,C191)</f>
        <v>4640.32</v>
      </c>
      <c r="D212" s="29">
        <f>SUM(D27,D155,D171,D191)</f>
        <v>11513.91</v>
      </c>
      <c r="E212" s="29">
        <f>SUM(E27,E155,E171,E191)</f>
        <v>11513.91</v>
      </c>
      <c r="F212" s="3">
        <f>IFERROR(E212/B212%,0)</f>
        <v>5.1307637545114</v>
      </c>
      <c r="G212" s="3">
        <f>IFERROR(E212/C212%,0)</f>
        <v>248.12749982759811</v>
      </c>
      <c r="H212" s="29">
        <f t="shared" ref="H212:AP212" si="67">SUM(H27,H155,H171,H191)</f>
        <v>0</v>
      </c>
      <c r="I212" s="29">
        <f t="shared" si="67"/>
        <v>0</v>
      </c>
      <c r="J212" s="29">
        <f t="shared" si="67"/>
        <v>0</v>
      </c>
      <c r="K212" s="29">
        <f t="shared" si="67"/>
        <v>0</v>
      </c>
      <c r="L212" s="29">
        <f t="shared" si="67"/>
        <v>0</v>
      </c>
      <c r="M212" s="29">
        <f t="shared" si="67"/>
        <v>0</v>
      </c>
      <c r="N212" s="29">
        <f t="shared" si="67"/>
        <v>0</v>
      </c>
      <c r="O212" s="29">
        <f t="shared" si="67"/>
        <v>0</v>
      </c>
      <c r="P212" s="29">
        <f t="shared" si="67"/>
        <v>0</v>
      </c>
      <c r="Q212" s="29">
        <f t="shared" si="67"/>
        <v>0</v>
      </c>
      <c r="R212" s="29">
        <f t="shared" si="67"/>
        <v>0</v>
      </c>
      <c r="S212" s="29">
        <f t="shared" si="67"/>
        <v>0</v>
      </c>
      <c r="T212" s="29">
        <f t="shared" si="67"/>
        <v>0</v>
      </c>
      <c r="U212" s="29">
        <f t="shared" si="67"/>
        <v>0</v>
      </c>
      <c r="V212" s="29">
        <f t="shared" si="67"/>
        <v>0</v>
      </c>
      <c r="W212" s="29">
        <f t="shared" si="67"/>
        <v>0</v>
      </c>
      <c r="X212" s="29">
        <f t="shared" si="67"/>
        <v>0</v>
      </c>
      <c r="Y212" s="29">
        <f t="shared" si="67"/>
        <v>0</v>
      </c>
      <c r="Z212" s="29">
        <f t="shared" si="67"/>
        <v>4640.32</v>
      </c>
      <c r="AA212" s="29">
        <f t="shared" si="67"/>
        <v>0</v>
      </c>
      <c r="AB212" s="29">
        <f t="shared" si="67"/>
        <v>0</v>
      </c>
      <c r="AC212" s="29">
        <f t="shared" si="67"/>
        <v>11513.91</v>
      </c>
      <c r="AD212" s="29">
        <f t="shared" si="67"/>
        <v>0</v>
      </c>
      <c r="AE212" s="29">
        <f t="shared" si="67"/>
        <v>11513.91</v>
      </c>
      <c r="AF212" s="29">
        <f t="shared" si="67"/>
        <v>16750.61</v>
      </c>
      <c r="AG212" s="29">
        <f t="shared" si="67"/>
        <v>0</v>
      </c>
      <c r="AH212" s="29">
        <f t="shared" si="67"/>
        <v>0</v>
      </c>
      <c r="AI212" s="29">
        <f t="shared" si="67"/>
        <v>20922.099999999999</v>
      </c>
      <c r="AJ212" s="29">
        <f t="shared" si="67"/>
        <v>0</v>
      </c>
      <c r="AK212" s="29">
        <f t="shared" si="67"/>
        <v>0</v>
      </c>
      <c r="AL212" s="29">
        <f t="shared" si="67"/>
        <v>25144.94</v>
      </c>
      <c r="AM212" s="29">
        <f t="shared" si="67"/>
        <v>0</v>
      </c>
      <c r="AN212" s="29">
        <f t="shared" si="67"/>
        <v>0</v>
      </c>
      <c r="AO212" s="29">
        <f t="shared" si="67"/>
        <v>145437.4</v>
      </c>
      <c r="AP212" s="29">
        <f t="shared" si="67"/>
        <v>0</v>
      </c>
      <c r="AQ212" s="90"/>
    </row>
    <row r="213" spans="1:43" x14ac:dyDescent="0.25">
      <c r="A213" s="91"/>
    </row>
    <row r="215" spans="1:43" x14ac:dyDescent="0.25">
      <c r="A215" s="92" t="s">
        <v>85</v>
      </c>
      <c r="B215" s="92"/>
      <c r="C215" s="92"/>
      <c r="D215" s="92"/>
      <c r="E215" s="92"/>
      <c r="F215" s="145" t="s">
        <v>24</v>
      </c>
      <c r="G215" s="145"/>
      <c r="H215" s="145"/>
      <c r="I215" s="145"/>
      <c r="J215" s="145"/>
      <c r="K215" s="145"/>
      <c r="L215" s="145"/>
      <c r="M215" s="145"/>
      <c r="N215" s="92"/>
      <c r="W215" s="92"/>
      <c r="X215" s="92"/>
      <c r="Y215" s="92"/>
      <c r="Z215" s="92"/>
      <c r="AA215" s="92"/>
      <c r="AB215" s="92"/>
      <c r="AC215" s="92"/>
      <c r="AD215" s="92"/>
      <c r="AE215" s="92"/>
      <c r="AF215" s="92"/>
      <c r="AG215" s="92"/>
      <c r="AH215" s="92"/>
      <c r="AI215" s="92"/>
    </row>
    <row r="218" spans="1:43" x14ac:dyDescent="0.25">
      <c r="A218" s="93"/>
      <c r="B218" s="145" t="s">
        <v>86</v>
      </c>
      <c r="C218" s="145"/>
      <c r="F218" s="146"/>
      <c r="G218" s="146"/>
      <c r="H218" s="145" t="s">
        <v>39</v>
      </c>
      <c r="I218" s="145"/>
      <c r="J218" s="145"/>
      <c r="K218" s="145"/>
      <c r="L218" s="145"/>
      <c r="M218" s="145"/>
      <c r="N218" s="145"/>
    </row>
  </sheetData>
  <mergeCells count="48">
    <mergeCell ref="A1:AO1"/>
    <mergeCell ref="A3:A4"/>
    <mergeCell ref="B3:B4"/>
    <mergeCell ref="C3:C4"/>
    <mergeCell ref="D3:D4"/>
    <mergeCell ref="E3:E4"/>
    <mergeCell ref="F3:G3"/>
    <mergeCell ref="H3:J3"/>
    <mergeCell ref="K3:M3"/>
    <mergeCell ref="N3:P3"/>
    <mergeCell ref="AQ15:AQ27"/>
    <mergeCell ref="Q3:S3"/>
    <mergeCell ref="T3:V3"/>
    <mergeCell ref="W3:Y3"/>
    <mergeCell ref="Z3:AB3"/>
    <mergeCell ref="AC3:AE3"/>
    <mergeCell ref="AF3:AH3"/>
    <mergeCell ref="AI3:AK3"/>
    <mergeCell ref="AL3:AN3"/>
    <mergeCell ref="AO3:AP3"/>
    <mergeCell ref="A6:AP6"/>
    <mergeCell ref="AQ8:AQ13"/>
    <mergeCell ref="AQ102:AQ107"/>
    <mergeCell ref="A28:AP28"/>
    <mergeCell ref="AQ30:AQ35"/>
    <mergeCell ref="AQ36:AQ41"/>
    <mergeCell ref="AQ42:AQ47"/>
    <mergeCell ref="AQ48:AQ53"/>
    <mergeCell ref="AQ66:AQ71"/>
    <mergeCell ref="AQ72:AQ77"/>
    <mergeCell ref="AQ78:AQ82"/>
    <mergeCell ref="AQ83:AQ89"/>
    <mergeCell ref="AQ90:AQ95"/>
    <mergeCell ref="AQ96:AQ101"/>
    <mergeCell ref="B218:C218"/>
    <mergeCell ref="F218:G218"/>
    <mergeCell ref="H218:N218"/>
    <mergeCell ref="AQ108:AQ113"/>
    <mergeCell ref="AQ120:AQ125"/>
    <mergeCell ref="AQ126:AQ131"/>
    <mergeCell ref="AQ150:AQ155"/>
    <mergeCell ref="A156:AP156"/>
    <mergeCell ref="AQ157:AQ162"/>
    <mergeCell ref="AQ163:AQ168"/>
    <mergeCell ref="A175:AP175"/>
    <mergeCell ref="AQ177:AQ182"/>
    <mergeCell ref="AQ183:AQ188"/>
    <mergeCell ref="F215:M2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на 01.08.2023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2023-08-23T11:23:58Z</dcterms:modified>
</cp:coreProperties>
</file>