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8800" windowHeight="12435"/>
  </bookViews>
  <sheets>
    <sheet name="2020 год" sheetId="1" r:id="rId1"/>
  </sheets>
  <definedNames>
    <definedName name="_xlnm.Print_Area" localSheetId="0">'2020 год'!$A$1:$L$240</definedName>
  </definedNames>
  <calcPr calcId="145621"/>
</workbook>
</file>

<file path=xl/calcChain.xml><?xml version="1.0" encoding="utf-8"?>
<calcChain xmlns="http://schemas.openxmlformats.org/spreadsheetml/2006/main">
  <c r="F236" i="1" l="1"/>
  <c r="E236" i="1"/>
  <c r="K151" i="1" l="1"/>
  <c r="K84" i="1" l="1"/>
  <c r="K147" i="1" l="1"/>
  <c r="K97" i="1" l="1"/>
  <c r="K137" i="1" l="1"/>
  <c r="K123" i="1"/>
  <c r="K120" i="1"/>
  <c r="K118" i="1"/>
  <c r="K25" i="1"/>
  <c r="E10" i="1"/>
  <c r="J236" i="1" l="1"/>
  <c r="F80" i="1" l="1"/>
  <c r="F78" i="1" s="1"/>
  <c r="E80" i="1"/>
  <c r="E78" i="1" s="1"/>
  <c r="G78" i="1" l="1"/>
  <c r="G25" i="1"/>
  <c r="F24" i="1"/>
  <c r="E24" i="1"/>
  <c r="F146" i="1" l="1"/>
  <c r="E146" i="1"/>
  <c r="F240" i="1"/>
  <c r="E240" i="1"/>
  <c r="F237" i="1"/>
  <c r="E237" i="1"/>
  <c r="G146" i="1" l="1"/>
  <c r="G240" i="1"/>
  <c r="G237" i="1"/>
  <c r="F173" i="1"/>
  <c r="E173" i="1"/>
  <c r="G174" i="1"/>
  <c r="G147" i="1"/>
  <c r="G173" i="1" l="1"/>
  <c r="K149" i="1"/>
  <c r="G188" i="1" l="1"/>
  <c r="G187" i="1"/>
  <c r="F186" i="1"/>
  <c r="E186" i="1"/>
  <c r="K93" i="1"/>
  <c r="G186" i="1" l="1"/>
  <c r="F180" i="1"/>
  <c r="E180" i="1"/>
  <c r="G182" i="1"/>
  <c r="G183" i="1"/>
  <c r="G181" i="1"/>
  <c r="F210" i="1"/>
  <c r="E210" i="1"/>
  <c r="G213" i="1"/>
  <c r="G180" i="1" l="1"/>
  <c r="G210" i="1"/>
  <c r="K212" i="1" l="1"/>
  <c r="K216" i="1"/>
  <c r="F218" i="1" l="1"/>
  <c r="E218" i="1"/>
  <c r="G220" i="1"/>
  <c r="G219" i="1"/>
  <c r="G218" i="1" l="1"/>
  <c r="K223" i="1" l="1"/>
  <c r="K229" i="1"/>
  <c r="K214" i="1" l="1"/>
  <c r="K195" i="1"/>
  <c r="K193" i="1"/>
  <c r="K191" i="1" l="1"/>
  <c r="K178" i="1"/>
  <c r="K160" i="1" l="1"/>
  <c r="K156" i="1" l="1"/>
  <c r="K154" i="1"/>
  <c r="K142" i="1" l="1"/>
  <c r="F141" i="1"/>
  <c r="E141" i="1"/>
  <c r="G142" i="1"/>
  <c r="G141" i="1" l="1"/>
  <c r="K132" i="1"/>
  <c r="K125" i="1"/>
  <c r="K107" i="1"/>
  <c r="F85" i="1"/>
  <c r="F84" i="1"/>
  <c r="F238" i="1" s="1"/>
  <c r="E85" i="1"/>
  <c r="E84" i="1"/>
  <c r="E238" i="1" s="1"/>
  <c r="F86" i="1"/>
  <c r="E86" i="1"/>
  <c r="E83" i="1" l="1"/>
  <c r="G84" i="1"/>
  <c r="G85" i="1"/>
  <c r="F83" i="1"/>
  <c r="K91" i="1"/>
  <c r="K88" i="1"/>
  <c r="G88" i="1"/>
  <c r="G87" i="1"/>
  <c r="G83" i="1" l="1"/>
  <c r="G86" i="1"/>
  <c r="F68" i="1" l="1"/>
  <c r="E68" i="1"/>
  <c r="F74" i="1"/>
  <c r="E74" i="1"/>
  <c r="E239" i="1" l="1"/>
  <c r="F239" i="1"/>
  <c r="G68" i="1"/>
  <c r="G74" i="1"/>
  <c r="G80" i="1"/>
  <c r="G239" i="1" l="1"/>
  <c r="G77" i="1"/>
  <c r="K75" i="1"/>
  <c r="G72" i="1" l="1"/>
  <c r="G71" i="1"/>
  <c r="K69" i="1" l="1"/>
  <c r="K65" i="1" l="1"/>
  <c r="K60" i="1"/>
  <c r="F52" i="1"/>
  <c r="E52" i="1"/>
  <c r="G55" i="1"/>
  <c r="G56" i="1"/>
  <c r="K53" i="1"/>
  <c r="G42" i="1"/>
  <c r="G41" i="1"/>
  <c r="F39" i="1"/>
  <c r="E39" i="1"/>
  <c r="K41" i="1"/>
  <c r="G39" i="1" l="1"/>
  <c r="G52" i="1"/>
  <c r="F28" i="1"/>
  <c r="E28" i="1"/>
  <c r="G29" i="1"/>
  <c r="F22" i="1" l="1"/>
  <c r="E22" i="1"/>
  <c r="G28" i="1"/>
  <c r="G24" i="1"/>
  <c r="G26" i="1"/>
  <c r="K30" i="1"/>
  <c r="K23" i="1"/>
  <c r="G22" i="1" l="1"/>
  <c r="G238" i="1"/>
  <c r="G236" i="1"/>
  <c r="F16" i="1"/>
  <c r="E16" i="1"/>
  <c r="G20" i="1"/>
  <c r="G19" i="1"/>
  <c r="K19" i="1"/>
  <c r="K11" i="1"/>
  <c r="K15" i="1"/>
  <c r="K13" i="1"/>
  <c r="F10" i="1"/>
  <c r="G10" i="1" s="1"/>
  <c r="G14" i="1"/>
  <c r="G13" i="1"/>
  <c r="G12" i="1"/>
  <c r="G16" i="1" l="1"/>
</calcChain>
</file>

<file path=xl/comments1.xml><?xml version="1.0" encoding="utf-8"?>
<comments xmlns="http://schemas.openxmlformats.org/spreadsheetml/2006/main">
  <authors>
    <author>Автор</author>
  </authors>
  <commentList>
    <comment ref="J25" authorId="0">
      <text>
        <r>
          <rPr>
            <b/>
            <sz val="9"/>
            <color indexed="81"/>
            <rFont val="Tahoma"/>
            <family val="2"/>
            <charset val="204"/>
          </rPr>
          <t>Автор:</t>
        </r>
        <r>
          <rPr>
            <sz val="9"/>
            <color indexed="81"/>
            <rFont val="Tahoma"/>
            <family val="2"/>
            <charset val="204"/>
          </rPr>
          <t xml:space="preserve">
мол полит 204
уо:
мунциц образоват учрежд 752
мирсаяпов 308</t>
        </r>
      </text>
    </comment>
    <comment ref="J30" authorId="0">
      <text>
        <r>
          <rPr>
            <b/>
            <sz val="9"/>
            <color indexed="81"/>
            <rFont val="Tahoma"/>
            <family val="2"/>
            <charset val="204"/>
          </rPr>
          <t>Автор:</t>
        </r>
        <r>
          <rPr>
            <sz val="9"/>
            <color indexed="81"/>
            <rFont val="Tahoma"/>
            <family val="2"/>
            <charset val="204"/>
          </rPr>
          <t xml:space="preserve">
только по данным культуры, по УО не было мероприятий </t>
        </r>
      </text>
    </comment>
    <comment ref="J95" authorId="0">
      <text>
        <r>
          <rPr>
            <b/>
            <sz val="9"/>
            <color indexed="81"/>
            <rFont val="Tahoma"/>
            <family val="2"/>
            <charset val="204"/>
          </rPr>
          <t>Автор:</t>
        </r>
        <r>
          <rPr>
            <sz val="9"/>
            <color indexed="81"/>
            <rFont val="Tahoma"/>
            <family val="2"/>
            <charset val="204"/>
          </rPr>
          <t xml:space="preserve">
ПО ДАННЫМ Ларисы Светличных</t>
        </r>
      </text>
    </comment>
    <comment ref="J238" authorId="0">
      <text>
        <r>
          <rPr>
            <b/>
            <sz val="9"/>
            <color indexed="81"/>
            <rFont val="Tahoma"/>
            <family val="2"/>
            <charset val="204"/>
          </rPr>
          <t>Автор:</t>
        </r>
        <r>
          <rPr>
            <sz val="9"/>
            <color indexed="81"/>
            <rFont val="Tahoma"/>
            <family val="2"/>
            <charset val="204"/>
          </rPr>
          <t xml:space="preserve">
12 корона, 1 обеспеченность,  1 жилые помещения, 1 услуги в электр виде
</t>
        </r>
      </text>
    </comment>
    <comment ref="J239" authorId="0">
      <text>
        <r>
          <rPr>
            <b/>
            <sz val="9"/>
            <color indexed="81"/>
            <rFont val="Tahoma"/>
            <family val="2"/>
            <charset val="204"/>
          </rPr>
          <t>Автор:</t>
        </r>
        <r>
          <rPr>
            <sz val="9"/>
            <color indexed="81"/>
            <rFont val="Tahoma"/>
            <family val="2"/>
            <charset val="204"/>
          </rPr>
          <t xml:space="preserve">
1.1.5.(2),3.2.2.</t>
        </r>
      </text>
    </comment>
  </commentList>
</comments>
</file>

<file path=xl/sharedStrings.xml><?xml version="1.0" encoding="utf-8"?>
<sst xmlns="http://schemas.openxmlformats.org/spreadsheetml/2006/main" count="463" uniqueCount="306">
  <si>
    <t>Срок реализации</t>
  </si>
  <si>
    <t>Источники финансирования</t>
  </si>
  <si>
    <t>план</t>
  </si>
  <si>
    <t>факт</t>
  </si>
  <si>
    <t>Результат реализации, причины отклонения</t>
  </si>
  <si>
    <t>1.1.1.</t>
  </si>
  <si>
    <t>Всего</t>
  </si>
  <si>
    <t>бюджет автономного округа</t>
  </si>
  <si>
    <t>бюджет города Когалыма</t>
  </si>
  <si>
    <t>привлеченные средства</t>
  </si>
  <si>
    <t>федеральный бюджет</t>
  </si>
  <si>
    <t>исполнение,%</t>
  </si>
  <si>
    <t xml:space="preserve">Наименование мероприятия </t>
  </si>
  <si>
    <t>Финансовые затраты на реализацию мероприятий (тыс. рублей)</t>
  </si>
  <si>
    <r>
      <t>за 2020 год</t>
    </r>
    <r>
      <rPr>
        <sz val="14"/>
        <color theme="1"/>
        <rFont val="Times New Roman"/>
        <family val="1"/>
        <charset val="204"/>
      </rPr>
      <t xml:space="preserve"> </t>
    </r>
  </si>
  <si>
    <t xml:space="preserve">Развитие инфраструктуры муниципальных образовательных организаций в соответствии с современными требованиями для осуществления образовательной деятельности </t>
  </si>
  <si>
    <t>2019-2030</t>
  </si>
  <si>
    <t>1.1.2.</t>
  </si>
  <si>
    <t>Строительство новых объектов спортивной инфраструктуры (в том числе обустройство спортивных площадок)</t>
  </si>
  <si>
    <t>2020-2030</t>
  </si>
  <si>
    <t>1.1.3.</t>
  </si>
  <si>
    <t xml:space="preserve">Создание инфраструктуры детского и молодежного технического творчества </t>
  </si>
  <si>
    <t>2021-2030</t>
  </si>
  <si>
    <t>1.1.4.</t>
  </si>
  <si>
    <t>Создание условий для развития надпрофессиональных навыков (лидерство, управление проектами, креативность и т.д.) и социальной ответственности детей и молодёжи</t>
  </si>
  <si>
    <t>1.1.5.</t>
  </si>
  <si>
    <t>Создание инкубатора культурных и спортивных инноваций</t>
  </si>
  <si>
    <t>2025-2030</t>
  </si>
  <si>
    <t>1.1.6.</t>
  </si>
  <si>
    <t xml:space="preserve">Содействие развитию услуг сферы здравоохранения (негосударственного сектора), в том числе в левобережной части города </t>
  </si>
  <si>
    <t>1.1.7.</t>
  </si>
  <si>
    <t>Содействие созданию социального объекта «Научно-образовательный центр мирового уровня на основе интеграции Научно-проектного комплекса ПАО «ЛУКОЙЛ» и Пермского национального исследовательского политехнического университета»</t>
  </si>
  <si>
    <t>Направление 1. Развитие человеческого потенциала и социальной сферы</t>
  </si>
  <si>
    <t>Задача 1. Формирование актуальных компетенций и аккумуляция передового опыта в сфере развития человеческого потенциала и социальной сферы</t>
  </si>
  <si>
    <t>Задача 2. Повышение экономического эффекта эксплуатации объектов социальной сферы, культуры и спорта</t>
  </si>
  <si>
    <t>1.2.1.</t>
  </si>
  <si>
    <t xml:space="preserve">«Перезагрузка» кинофестиваля «Золотая лента» (включая: проведение кинематографических мастер-классов, мастер-классов видеоблогеров, создание арт-объектов в городской среде, проведение «кино-завтраков», конкурса любительских кинофильмов молодежи Югры и др.) </t>
  </si>
  <si>
    <t>1.2.2.</t>
  </si>
  <si>
    <t>Разработка и актуализация Единого календарного плана культурных, спортивных и молодежных социально-значимых мероприятий города Когалыма, в том числе мероприятий регионального уровня</t>
  </si>
  <si>
    <t>1.2.3.</t>
  </si>
  <si>
    <t xml:space="preserve">Проведение мероприятий окружного и всероссийского уровня в сфере культуры, спорта и молодежной политики </t>
  </si>
  <si>
    <t>1.2.4.</t>
  </si>
  <si>
    <t>Развитие практики инициативного бюджетирования</t>
  </si>
  <si>
    <t>Задача 3.Обеспечение возможностей всестороннего творческого развития, включая возможности образования, реализации местных инициатив, самореализации в предпринимательстве, деятельности гражданского общества.</t>
  </si>
  <si>
    <t>1.3.1.</t>
  </si>
  <si>
    <t>Внедрение механизмов поддержки социально-значимых молодёжных инициатив</t>
  </si>
  <si>
    <t>1.3.2.</t>
  </si>
  <si>
    <t>Внедрение инструментов взаимодействия власти, бизнеса и гражданского общества</t>
  </si>
  <si>
    <t>Направление 2. Развитие и поддержка малого и среднего предпринимательства, инновационной деятельности на территории города Когалыма</t>
  </si>
  <si>
    <t>Задача 1. Развитие новых компетенций в предпринимательской сфере, создание возможностей для развития «умного» предпринимательства, реализация Национальной предпринимательской инициативы</t>
  </si>
  <si>
    <t>2.1.1.</t>
  </si>
  <si>
    <t>Стимулирование развития субъектов малого и среднего предпринимательства. Поддержка местных товаропроизводителей, в том числе связанных с производством товаров и услуг под маркой «Сделано в Югре»</t>
  </si>
  <si>
    <t>2.1.2.</t>
  </si>
  <si>
    <t xml:space="preserve">Предоставление муниципальных услуг для субъектов малого и среднего предпринимательства (в том числе услуг по предоставлению финансовой поддержки) в электронном виде </t>
  </si>
  <si>
    <t>2.1.3.</t>
  </si>
  <si>
    <t>Организация непрерывного обучения предпринимательской деятельности (включая: создание «Предпринимательского класса» на базе одной из городских школ, создание молодежного банка, школы молодого предпринимателя)</t>
  </si>
  <si>
    <t>Задача 2. Развитие «неторгового» предпринимательства</t>
  </si>
  <si>
    <t>Маркетинг туристического потенциала города, в том числе продвижение туристического потенциала города в интернет пространстве</t>
  </si>
  <si>
    <t>2.2.1.</t>
  </si>
  <si>
    <t>2.2.2.</t>
  </si>
  <si>
    <t>Содействие развитию проектов в сфере туризма, в том числе промышленного туризма</t>
  </si>
  <si>
    <t>2.2.3.</t>
  </si>
  <si>
    <t>Содействие созданию социального объекта «Гостиница Ибис Стайлс Когалым»</t>
  </si>
  <si>
    <t>Задача 3. Развитие предпринимательской деятельности, направленной на повышение разнообразия городской среды</t>
  </si>
  <si>
    <t>2.3.1.</t>
  </si>
  <si>
    <t xml:space="preserve">Организация проведения мониторинга деятельности субъектов малого и среднего предпринимательства с целью определения наиболее востребованных, недостаточно развитых видов деятельности </t>
  </si>
  <si>
    <t>2.3.2.</t>
  </si>
  <si>
    <t>Формирование земельных участков для реализации инвестиционных проектов в наиболее востребованных и недостаточно развитых видах деятельности</t>
  </si>
  <si>
    <t>2.3.3.</t>
  </si>
  <si>
    <t>Совершенствование мер поддержки предпринимательской деятельности</t>
  </si>
  <si>
    <t xml:space="preserve">Направление 3. Инвестиционная деятельность, поддержка развития реального сектора экономики </t>
  </si>
  <si>
    <t>Задача 1. Развитие кадрового потенциала реального сектора экономики</t>
  </si>
  <si>
    <t>3.1.1.</t>
  </si>
  <si>
    <t xml:space="preserve">Содействие:
- развитию бюджетного учреждения профессионального образования Ханты-Мансийского автономного округа - Югры «Когалымский политехнический колледж» (далее также БУ ПО ХМАО – Югры «Когалымский политехнический колледж», - созданию Многофункционального центра прикладных квалификаций по подготовке персонала на базе БУ ПО ХМАО – Югры «Когалымский политехнический колледж» (Общежитие кампусного типа на 100 мест) 
</t>
  </si>
  <si>
    <t>2020-2025</t>
  </si>
  <si>
    <t>Задача 2. Укрепление инвестиционного потенциала города</t>
  </si>
  <si>
    <t>3.2.1.</t>
  </si>
  <si>
    <t>Создание инвестиционного интернет-портала города Когалыма</t>
  </si>
  <si>
    <t>2020-2021</t>
  </si>
  <si>
    <t>3.2.2.</t>
  </si>
  <si>
    <t>Разработка брендбука города Когалыма</t>
  </si>
  <si>
    <t>3.2.3.</t>
  </si>
  <si>
    <t>Реализация проектов в обрабатывающем производстве, агропромышленном комплексе города Когалыма</t>
  </si>
  <si>
    <t>Задача 3. Реализация инвестиционных проектов в сфере культуры, спорта, организации досуга</t>
  </si>
  <si>
    <t>3.3.1.</t>
  </si>
  <si>
    <t>Содействие созданию Регионального центра спортивной подготовки в городе Когалыме</t>
  </si>
  <si>
    <t>2017-2021</t>
  </si>
  <si>
    <t>3.3.2.</t>
  </si>
  <si>
    <t>Организация гастрольной деятельности в сфере культуры и искусства в городе Когалыме</t>
  </si>
  <si>
    <t>Направление 4. Мероприятия по развитию строительного и инфраструктурного комплексов, в том числе жилищно-коммунального комплекса; реализация Стратегии развития информационного общества в Российской Федерации на 2017-2030 годы</t>
  </si>
  <si>
    <t>Задача 1. Содействию аккумуляции в городе новых знаний и компетенций</t>
  </si>
  <si>
    <t>4.1.1.</t>
  </si>
  <si>
    <t>Разработка системы мероприятий «50 талантов Когалыма» и их реализация в рамках действующих муниципальных программ</t>
  </si>
  <si>
    <t>Задача 2. Повышение эффективности эксплуатации городской инфраструктуры</t>
  </si>
  <si>
    <t>4.2.1.</t>
  </si>
  <si>
    <t>4.2.2.</t>
  </si>
  <si>
    <t>Внедрение инновационных технологий (решений) в сферу благоустройства городской среды</t>
  </si>
  <si>
    <t>Задача 3. Развитие инфраструктуры, направленной на повышение разнообразия и комфорта городской среды</t>
  </si>
  <si>
    <t>4.3.1.</t>
  </si>
  <si>
    <t>Развитие жилищного строительства</t>
  </si>
  <si>
    <t>4.3.2.</t>
  </si>
  <si>
    <t>Создание общественных пространств в условиях северного города</t>
  </si>
  <si>
    <t>4.3.3.</t>
  </si>
  <si>
    <t>Содействие созданию социального объекта «Сад тропических растений «Яранга»</t>
  </si>
  <si>
    <t>4.3.4.</t>
  </si>
  <si>
    <t>Содействие созданию жилого комплекса «Философский камень»</t>
  </si>
  <si>
    <t>4.3.5.</t>
  </si>
  <si>
    <t>Содействие созданию жилого комплекса «ЛУКОЙЛ»</t>
  </si>
  <si>
    <t>Направление 5. Бережливый регион</t>
  </si>
  <si>
    <t>Задача 1. Внедрение концепции «Бережливый регион»</t>
  </si>
  <si>
    <t>5.1.1.</t>
  </si>
  <si>
    <t xml:space="preserve">Внедрение принципов бережливого производства в структурных подразделениях Администрации города Когалыма </t>
  </si>
  <si>
    <t>5.1.2.</t>
  </si>
  <si>
    <t>Внедрение принципов бережливого производства в муниципальных учреждениях Администрации города Когалыма</t>
  </si>
  <si>
    <t>Направление 6. Гражданское общество</t>
  </si>
  <si>
    <t>Задача 1. Повышение компетентности жителей города в сфере социальных технологий и управления развитием городским сообществом</t>
  </si>
  <si>
    <t>6.1.1.</t>
  </si>
  <si>
    <t>Проведение Гражданского форума</t>
  </si>
  <si>
    <t>Задача 2. Развитие предпринимательской деятельности на базе успешных общественных инициатив</t>
  </si>
  <si>
    <t>6.2.1.</t>
  </si>
  <si>
    <t>Поддержка социального предпринимательства</t>
  </si>
  <si>
    <t>Задача 3. Реализация инициатив, направленных на повышение комфортности городской среды</t>
  </si>
  <si>
    <t>6.3.1.</t>
  </si>
  <si>
    <t>Вовлечение граждан города Когалыма к участию в вопросах благоустройства территорий в рамках приоритетного проекта «Формирование комфортной городской среды»</t>
  </si>
  <si>
    <t>Направление 7. Проектное управление</t>
  </si>
  <si>
    <t>Задача 1. Развитие и совершенствование механизмов проектного управления (одна задача на направление)</t>
  </si>
  <si>
    <t>7.1.1.</t>
  </si>
  <si>
    <t>Внедрение в деятельность муниципальных служащих города Когалыма проектно-ориентированных стимулов – премирование, ориентированное на результат проекта</t>
  </si>
  <si>
    <t xml:space="preserve">Номер мероприятия </t>
  </si>
  <si>
    <t>Достигнутые результаты в 2020 году (показатели запланированные к достижению)</t>
  </si>
  <si>
    <t>Увеличение количества туристов, посетивших город с 4 000 человек в 2018 году до 4 400 человек в 2030 году</t>
  </si>
  <si>
    <t>Увеличение единовременной пропускной способности объектов спорта с 43,6% до 44%</t>
  </si>
  <si>
    <t>Увеличение общей площади жилых помещений, приходящихся в среднем на одного жителя с 16 кв. м в 2018 году до 16,7 кв. м в 2030 году</t>
  </si>
  <si>
    <t>-</t>
  </si>
  <si>
    <t>план на 2020 год</t>
  </si>
  <si>
    <t xml:space="preserve">кассовый расход </t>
  </si>
  <si>
    <t>В городе Когалыме существует дефицит мест в дошкольных образовательных организациях для детей категории от 1,5 лет до 3 лет (2020 год - 450 мест). Остальные дети, желающие посещать детский сад, охвачены дошкольным образованием полностью.</t>
  </si>
  <si>
    <t>Денежные средства направлены на строительство объекта: "Детский сад на 320 мест в 8 микрорайоне города Когалыма".   
По состоянию на 01.01.2021 степень готовности объекта «Детский сад на 320 мест в 8 микрорайоне города Когалыма» ориентировочно составлял 97%. 
Работы велись с отставанием от сетевого графика 2020 года по причине нарушения подрядной организацией сроков выполнения работ, срок выполнения которых, согласно условиям муниципального контракта, составляет по 25.12.2020. В целях устранения указанного отставания в течение 2020 года, подрядной организацией при содействии Администрации города Когалыма, а также муниципального заказчика усилено принимались меры по наращиванию темпов строительства, однако устранить данное отставание от графика, допущенное в 2019 году, в полном объеме не удалось.
1 февраля 2021 года получено разрешение на ввод в эксплуатацию объекта "Детский сад на 320 мест в 8 микрорайоне города Когалыма".</t>
  </si>
  <si>
    <t xml:space="preserve">Доля обучающихся во вторую смену в 2020-2021 учебному году увеличилась по причине необходимости соблюдения санитарно-эпидемиологических требований в условиях профилактики и предотвращения распространения новой коронавирусной инфекции (COVID-19). В общеобразовательных организациях изменен режим работы, составлено динамическое расписание уроков и звонков, изменен график посещения столовой, обеспечивающий максимальную разобщенность классов в течении учебного дня. </t>
  </si>
  <si>
    <t xml:space="preserve">Отчет об исполнении </t>
  </si>
  <si>
    <t>Для развития физической культуры и массового спорта, организации и проведения официальных физкультурно-спортивных мероприятий в городе имеется 139 спортивных сооружений, их количество по отношению к 2019 году увеличилось на 6 единиц (спортивный комплекс «Олимп»; на объекте «Городской пляж» обустроены две волейбольные площадки, мини-футбольная площадка, площадка для игры в настольный теннис, площадка для настольных игр).</t>
  </si>
  <si>
    <t>Создание новых спортивных объектов в 2020 году позволило увеличить единовременную пропускную способность объектов спорта. Уровень обеспеченности населения спортивными сооружениями исходя из единовременной пропускной способности объектов спорта в 2020 году составил 47,6% (2019 год – 46,4%).</t>
  </si>
  <si>
    <t>В рамках национального проекта «Демография» (Спорт – норма жизни) на территории города Когалыма проведена реконструкция здания под размещение спортивного комплекса "Олимп" (ул. Набережная 59). Объем реализованных денежных средств 67 854,5 тыс. рублей.
В 2020 году  на территории городского пляжа обустроены две волейбольные площадки, мини-футбольная площадка и площадка для игры в настольный теннис, площадка для настольных игр. Финансовые средства реализованы в рамках  благоустройства объекта "Городской пляж".</t>
  </si>
  <si>
    <t>Согласно Плану мероприятий по реализации Стратегии реализация указанного  мероприятия предусмотрена с 2025 года.</t>
  </si>
  <si>
    <t>Недостижение значений установленного целевого показателя обусловлено отменой городского конкурса "Лидер XXI века" по причине введения ограничений в условиях сложившейся неблагополучной эпидемиологической обстановки.</t>
  </si>
  <si>
    <t>В рамках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финансовая поддержка была оказана 8 субъектам малого и среднего предпринимательства, осуществляющих деятельность в сфере здравоохранения.</t>
  </si>
  <si>
    <t>В 2020 году  фестиваль отечественного кино «Золотая лента» состоялся в формате кинопоказов. Гостями фестиваля  стали: Заслуженные артисты России Наталья Бондарчук, Тимофей Фёдоров, режиссёры Василий Кузовлев и Александр Цой. Кинопоказы проходили на 5 площадках: филиал Государственного академического Малого театра России, кинотеатр «Галактика», ДК «Сибирь», МЦ «Метро», МБУ «Музейно-выставочный центр».</t>
  </si>
  <si>
    <t>Единый календарный план разработан и размещен на официальном сайте Администрации города Когалыма во вкладке "Туризм".</t>
  </si>
  <si>
    <t>Мероприятие реализуется в рамках основной деятельности.</t>
  </si>
  <si>
    <t>В сфере молодежной политики  были проведены следующие мероприятия:
1. Всероссийский проект «Диалоги с Героями».
2. Всероссийская акция «Письмо Победы», посвященная 75-ой годовщине Победы. 
3. Всероссийская акция «Георгиевская ленточка». 
4. Всероссийская акция «Красная гвоздика».
Запланированные мероприятия в сфере культуры и спорта отменены по причине сложившейся неблагополучной обстановки.</t>
  </si>
  <si>
    <t>Все представленные когалымчанами проекты были разнонаправленными, охватывали разные социальные группы. 11 июня 2020 года были подведены итоги конкурса. Победителями первой, второй и третьей степени стали Апаляева Анастасия, получившая грант в размере 200,0 тыс. рублей на реализацию проекта «Подростковый форум «Академия Skills»; Колеватых Светлана - грант в размере 150,0 тыс. рублей на реализацию проекта «Цикл научных мастер-классов для детей, нуждающихся в социальной поддержке, «Наука для каждого»; Родивилова Юлия -грант в размере 100,0 тыс. рублей на реализацию проекта «Семейный фестиваль бумажного творчества «Югорочка». Фактическая реализация проектов перенесена на 2021 год, в связи со сложившейся неблагоприятной эпидемиологической обстановкой.</t>
  </si>
  <si>
    <t xml:space="preserve">Финансирование мероприятия осуществляется в рамках муниципальной программы  "Развитие образования в городе Когалыме", утвержденной постановлением Администрации города Когалыма от 11.10.2013 №2899. Общая сумма грантовой поддержки из средств местного бюджета в 2020 году составила 450,0 рублей. </t>
  </si>
  <si>
    <t>Предоставление данной услуги не требует финансовых затрат.</t>
  </si>
  <si>
    <t xml:space="preserve">В МАОУ «Средняя школа № 5» продолжает функционировать профильная социально-экономическая группа с предпринимательской направленностью (19 чел.). Учащиеся этой группы осваивают на профильном уровне учебный предмет  «Экономика», курс «Основы предпринимательской деятельности».  В 2020 году учащиеся данной группы приняли участие в олимпиадах разного уровня.                                                                                     </t>
  </si>
  <si>
    <t>Неисполнение сложилось в связи с тем, что в период введения ограничений коллективные средства размещения с апреля по август 2020 года были закрыты.</t>
  </si>
  <si>
    <t>В 2020 году денежные средства не были предусмотрены.</t>
  </si>
  <si>
    <t>Целями проведения мониторинга являются получение информации о состоянии малого и среднего предпринимательства в городе Когалыме, оценки эффективности реализуемых мер государственной поддержки и определения приоритетных направлений развития малого и среднего предпринимательства в городе Когалыме. В 2018 году осуществлялся мониторинг деятельности субъектов малого и среднего предпринимательства  сфере дошкольного и дополнительного образования, а также в сфере общественного питания, следующий запланирован в 2024 году.</t>
  </si>
  <si>
    <t>В 2020 году финансирование мероприятия не предусмотрено.</t>
  </si>
  <si>
    <t>Реализация данного мероприятия не требует финансовых затрат.</t>
  </si>
  <si>
    <t>Финансирование отражено в мероприятии 2.1.1.</t>
  </si>
  <si>
    <t>По сравнению с 2019 годом численность обучающихся в БУ ПО ХМАО – Югры «Когалымский политехнический колледж» увеличилась на 38 человек ( 2019 год  - 589 учащихся).</t>
  </si>
  <si>
    <t>Для улучшения информированности и развития предпринимательства, облегчения доступа инвесторов к инвестиционным проектам города Когалыма и мерам муниципальной поддержки инвестиционной и предпринимательской деятельности, а также доступа к информации о мерах поддержки, реализуемой Правительством Ханты-Мансийского автономного округа – Югры, инфраструктурными организациями автономного округа, в 2020 году создан Инвестиционный портал города Когалыма. http://invest.admkogalym.ru/</t>
  </si>
  <si>
    <t>Финансирование мероприятия осуществляется в рамках муниципальной программы "Социально - экономическое развитие и инвестиции муниципального образования город Когалым", утвержденной постановлением Администрации города Когалыма от 11.10.2013 №2919. Экономия  в размере 514,3 тыс. рублей сложилась в результате проведения конкурсных процедур, в ходе которых заключен муниципальный контракт на разработку ИнвестПортала на сумму 250,0 тыс. рублей.</t>
  </si>
  <si>
    <t>Финансирование мероприятия в 2020 году не осуществлялось.</t>
  </si>
  <si>
    <t>Финансирование в рамках муниципальных программ не предусмотрено.</t>
  </si>
  <si>
    <r>
      <t>Разработка системы мероприятий (проекта)</t>
    </r>
    <r>
      <rPr>
        <sz val="11"/>
        <color rgb="FF000000"/>
        <rFont val="Times New Roman"/>
        <family val="1"/>
        <charset val="204"/>
      </rPr>
      <t xml:space="preserve"> «Когалым: территория умных решений»</t>
    </r>
  </si>
  <si>
    <t>На увеличение показателя в 2020 году повлияло участие  сотрудников Администрации города Когалыма и подведомственных учреждений Администрации города Когалыма, выполняющих функции органов местного самоуправления, в шести национальных проектах и двух муниципальных проектах («Создание лаборатории технического творчества «MIR» и «Разработка и введение в эксплуатацию веб-сайта «Инвестиционный портал города Когалыма»).</t>
  </si>
  <si>
    <t>С 2020 года в городе началась  реализация муниципального проекта «Создание лаборатории технического творчества «MIR», участие в котором принимают 15 сотрудников Администрации города Когалыма и подведомственных учреждений Администрации города Когалыма, выполняющих функции органов местного самоуправления.</t>
  </si>
  <si>
    <t>В связи с сложившейся неблагополучной эпидемиологической обстановкой мероприятие не было реализовано.</t>
  </si>
  <si>
    <t>2019-2025</t>
  </si>
  <si>
    <t>В 2020 году финансирование мероприятия не осуществлялось.</t>
  </si>
  <si>
    <t>Разработка брендбука будет осуществляться с 2021 года.</t>
  </si>
  <si>
    <t>2021-2022</t>
  </si>
  <si>
    <t>в 3,5 раза</t>
  </si>
  <si>
    <t>В 2020 году состоялась сдача - приемка 6 дворовых территорий, а также общественной территории «Городской пляж».</t>
  </si>
  <si>
    <t>В 2020 году состоялась общественная приемка выполненных работ по благоустройству шести дворовых территорий города Когалыма, участие в приемке приняли 17 человек., а также  состоялась общественная приемка выполненных работ по реконструкции общественной территории «Городской пляж», участие в приемке приняли 18 человек..</t>
  </si>
  <si>
    <t>Реализация мероприятия осуществляется в рамках муниципальной программы "Формирование комфортной городской среды в городе Когалыме", утвержденной постановлением Администрации города Когалыма от 14.11.2017 №2354. Начиная с 2017 года Администрация города Когалыма проводит информационную агитацию населения через средства массовой информации, разъяснительную работу по подаче заявок на участие  в мероприятиях по благоустройству дворовых территорий в рамках проекта «Формирование комфортной городской среды». Все больше жителей города Когалыма проявляют интерес к проекту и инициируют других принимать участие в его реализации. Для большего вовлечения жителей в проект проводятся общественные обсуждения мероприятий по благоустройству, организуются трудовые субботники, конкурс рисунков среди учащихся образовательных учреждений и т.д.</t>
  </si>
  <si>
    <t xml:space="preserve">Финансирование мероприятия осуществляется в рамках муниципальной программы "Социально - экономическое развитие и инвестиции муниципального образования город Когалым", утвержденной постановлением Администрации города Когалыма от 11.10.2013 №2919. </t>
  </si>
  <si>
    <t>По причине сложившейся неблагополучной эпидемиологической обстановки, трудовое и финансовое участие граждан в благоустройстве территорий  в 2020 году не осуществлялось.</t>
  </si>
  <si>
    <t>Снижение количества участников Гражданского форума связано с формой проведения: форум был проведен в смешанном формате (офлайн и онлайн) в виду эпидемиологических рисков (угроза распространения новой коронавирусной инфекции).  В рабочие дни форума проведено 3 семинара, 5 мастерских, дискуссионные площадки по 7 темам.  За 9 дней проведения Гражданского форума его участниками стали 100 человек.</t>
  </si>
  <si>
    <t>в 6,6 раз</t>
  </si>
  <si>
    <t xml:space="preserve">Благоустройство дворовых территорий в городе Когалыме </t>
  </si>
  <si>
    <t>Благоустройство объекта "Городской пляж "</t>
  </si>
  <si>
    <t>2019-2024</t>
  </si>
  <si>
    <t>В рамках Соглашения между Правительством ХМАО-Югры и ПАО НК «ЛУКОЙЛ» запланировано строительство социального объекта "Сад тропических растений "Яранга"". На сегодняшний день выделены два земельных участка под строительство объекта общей площадью 8,97 га.</t>
  </si>
  <si>
    <t>плана мероприятий («дорожной карты») по реализации Стратегии социально - экономического развития города Когалыма до 2030 года</t>
  </si>
  <si>
    <t>В 2020 году 85 субъектов малого и среднего предпринимательства города Когалыма получили финансовую поддержку на сумму 7 922,6 тыс. рублей (2019 год 70 получателей – 7 718,13 тыс. рублей).
Также финансовую поддержку получили 94 субъекта МСП, осуществляющих деятельность в отраслях, пострадавших от распространения новой коронавирусной инфекции на сумму 3 282,875 тыс. рублей.</t>
  </si>
  <si>
    <t>в 11,5 р.</t>
  </si>
  <si>
    <t>В течении 2020 года был разработан и реализован план мероприятий по внедрению технологий бережливого производства в Администрации города Когалыма, утвержденный главой города Когалыма.
Организовано обучение по бережливому управлению, в том числе руководителей структурных подразделений и заместителей главы, в рамках которого были изучены основные инструменты и методы бережливого управления, понятия о ценностях и потерях, а также были проведены практические занятия. 
В 2020 году обучение прошли 41 работник Администрации города Когалыма. В дальнейшем запланировано поэтапное обучение всех сотрудников.</t>
  </si>
  <si>
    <t>Реализация мероприятий не требует финансовых затрат.</t>
  </si>
  <si>
    <t>Проведено благоустройство шести дворовых территорий по улицам: Молодежная, Мира, Дружбы народов и Прибалтийская. Выполнены работы по устройству ливневой канализации, асфальтированию, ремонту и устройству тротуаров, ремонту наружного освещения, замене скамеек и урн.</t>
  </si>
  <si>
    <t xml:space="preserve">В 2020 году осуществлялась реконструкция объекта «Городской пляж в городе Когалыме» 2-й этап. Общественная территория выбрана к исполнению в 2020 году по итогам рейтингового голосования, состоявшегося 18.03.2018 и признана победителем («за» проголосовало 4 887 человек).
В рамках исполнения мероприятий, предусмотренных муниципальным контрактом на выполнение работ по благоустройству территории, выполнены следующие работы:
- установка малых архитектурных форм, в том числе биотуалеты, уличный душ, пляжная кабинка для переодевания, питьевой фонтан, велосипедная парковка, урны, скамейки;
- установка водного оборудования, в том числе ограждение зоны купания, стенды с информационными материалами;
- устройство волейбольной и футбольной площадок;
- установка детского игрового комплекса для разных возрастных групп;
- установка системы видеонаблюдения.
</t>
  </si>
  <si>
    <t>в 3,6 р.</t>
  </si>
  <si>
    <t xml:space="preserve">Общий объем промышленной продукции по крупным и средним предприятиям города за 2020 год составил 49 972,7 млн. рублей, или 107,5% к 2019 году в сопоставимых ценах. Определяющее влияние на общие итоги работы промышленного комплекса оказывают предприятия «обрабатывающих производств», доля которых в объеме отгруженной промышленной продукции в 2020 году составила 50,7% (25 305,5 млн. рублей). </t>
  </si>
  <si>
    <t xml:space="preserve">В 2020 году реализовано 2 проекта  относящихся к обрабатывающей промышленности, агропромышленному комплексу:
- «Строительство объекта «Домашняя ферма: Разведение кур несушек и сбыт яиц». 
- «Производство одежды. Создание бренда в г. Когалым». 
Кроме этого на сегодняшний день, на стадии реализации,  находятся 2 проекта:
- «Cоздание и осуществление деятельности по утилизации древесных отходов и производство твердого биотоплива (пеллет)». С 2019 года осуществляется сопровождение данного инвестиционного проекта по принципу «одного окна». На сегодняшний день инвестором возведен каркас здания, поставлены комплектные трансформаторные подстанции. Срок окончания реализации проекта запланирован на 2021 год.  Оценка поступления НДФЛ после ввода в эксплуатацию объекта - 645 тыс.руб./год. Оценка поступления УСН после ввода в эксплуатацию объекта - 1123,2 тыс.руб./год.
- «Строительство теплицы закрытого типа по выращиванию овощей в Ханты-Мансийском автономном округе – Югре».  Срок реализации проекта 2019-2021 годы. Оценка поступления НДФЛ после ввода в эксплуатацию объекта – 597, 0 тыс.руб./год. </t>
  </si>
  <si>
    <t xml:space="preserve">Реализация мероприятия осуществляется в рамках текущей деятельности. </t>
  </si>
  <si>
    <t>Снижение налоговых поступлений в 2020 году по сравнению с 2019 годом связано со снижением дохода предпринимателей в связи со сложившейся экономической ситуацией, связанной с распространением коронавирусной инфекции.</t>
  </si>
  <si>
    <t xml:space="preserve">Целевой показатель по итогам 2020 года достигнут. При планировании бюджета города Когалыма на 2020 год сумма бюджетных ассигнований, направленных на реализацию проектов инициативного бюджетирования была увеличена с 3 млн. руб. до 5 млн. руб., за счет объема поступившей в бюджет города дотации на поощрение городских округов  за развитие практик инициативного бюджетирования, что позволило увеличить количество  реализованных проектов инициативного бюджетирования. </t>
  </si>
  <si>
    <t>Мероприятия направленные на развитие туристического потенциала города Когалыма финансируются за счет средств местного бюджета в рамках муниципальной программы "Культурное пространство города Когалыма", утвержденной постановлением Администрации города Когалыма от 02.10.2013 №2932 в рамках подпрограммы 4. "Развитие туризма". В 2020 году денежные средства на реализацию мероприятий не предусмотрены по причине ограничительных мероприятий, связанных с распространением новой коронавирусной инфекции.
В Муниципальном бюджетном учреждении "Музейно - выставочный центр" (далее - МБУ "МВЦ") осуществляет свою деятельность туристско - информационный центр (далее - центр) целью которого является: 
- создание единого информационного банка данных о туристском потенциале города Когалыма, 
- организация информационного и консультационного обеспечения по вопросам туристской деятельности, 
- продвижение туристского потенциала города и региона на российском и международном туристских рынках.
На сайте МБУ "МВЦ" во вкладке "Туризм" размещена информация о городе Когалыме, о предлагаемых центром экскурсиях, достопримечательностях города, ресторанах, кафе, гостиницах и т.д.</t>
  </si>
  <si>
    <t>Самыми востребованными направлениями сферы туризма сегодня являются: ойл-туризм – туристский познавательный проект, который предполагает посещение нефтяных месторождений, знакомство с историей отрасли; паломнический туризм; этнографический туризм; детский и семейный туризм.
В текущем году специалистами Федерального агентства по туризму был утвержден межмуниципальный тур «Удивительная Югра», в состав которого вошел город Когалым. Данный тур рассчитан на 3 дня и 2 ночи, в настоящее время ведется работа по его брендированию.  Населенные пункты, через которые проходит маршрут: г. Ханты-Мансийск – Пойковский- Нефтеюганск-Сургут – д. Русскинская (Сургутский район) - г. Когалым - г. Сургут. Тур «Удивительная Югра» сегодня может быть приобретен в туристических компаниях как жителями России, так и жителями ближнего и дальнего зарубежья. 
Кроме этого, Туристско - информационным центром при Муниципальном бюджетном учреждении "Музейно - выставочный центр" при поддержке депутата Думы Ханты – Мансийского автономного округа – Югры В.В.Дубова был сформирован тур для людей с ограниченными возможностями здоровья, который планируется реализовать в 2021 году.</t>
  </si>
  <si>
    <t>Финансирование мероприятия по приобретению и монтажу информационных табло осуществляется в рамках муниципальной программы "Развитие транспортной системы города Когалыма" утвержденной постановлением Администрации города Когалыма от 11.10.2013 №2906.</t>
  </si>
  <si>
    <t>На сегодняшний день для строительства объекта выделен земельный участок общей площадью 32 275 кв. м.</t>
  </si>
  <si>
    <t>Муниципальные учреждения города Когалыма используют в своей деятельности инструменты бережливого производства, в том числе электронный документооборот с применением электронной подписи. В целях качественного выполнения поставленных задач, разработана и используется инструкция по согласованию и регистрации писем в системе «Дело», а также шаблоны писем, служебных записок.
К электронному документообороту подключено 30 муниципальных учреждений (дошкольные образовательные, общеобразовательные, дополнительного образования и учреждения культуры и спорта, муниципальное казенное учреждение «Редакция газеты «Когалымский вестник», муниципальное казенное учреждение «Единая дежурная диспетчерская служба города Когалыма», муниципальное бюджетное учреждение «Коммунспецавтотехника», муниципальное казенное учреждение «Обеспечение эксплуатационно-хозяйственной деятельности», муниципальное автономное учреждение «Многофункциональный центр предоставления государственных и муниципальных услуг», муниципальное казенное учреждение «Управление жилищно-коммунального хозяйства города Когалыма», муниципальное казенное учреждение «Управление капитального строительства города Когалыма»,  муниципальное казенное учреждение «Управление обеспечения деятельности органов местного самоуправления»).</t>
  </si>
  <si>
    <t xml:space="preserve">Мероприятие проводится раз в два года. В 2020 году городской гражданский форум «Союз НКО – опора развития города» в смешанном формате (онлайн, офлайн). </t>
  </si>
  <si>
    <t xml:space="preserve">
С  1 по 18 декабря 2020 года проведен городской гражданский форум «Союз НКО – опора развития города» в смешанном формате ( онлайн, офлайн). </t>
  </si>
  <si>
    <t>В 2020 году число граждан, принявших участие в решении вопросов развития городской среды 6957 человек или 12,9%  от общего количества граждан в возрасте от 14 лет, проживающих в муниципальном образовании город Когалым. Не достижение показателя обусловлено отменой мероприятий, связанных со сложившейся неблагополучной эпидемиологической обстановкой.</t>
  </si>
  <si>
    <t>Итого по мероприятиям:</t>
  </si>
  <si>
    <t xml:space="preserve">привлеченные средства </t>
  </si>
  <si>
    <t>На сегодняшний день в городе Когалыме действуют 3 гостиницы (гостиница "Центр досуга и отдыха "Когалым", гостиница "Сибирь", хостел "Галактика") с общим количеством мест для размещения  - 284.</t>
  </si>
  <si>
    <t xml:space="preserve">Одним из самых значимых проектов в области детского и молодежного технического творчества стало открытие в 2020 году  лаборатории технического творчества – «MIR» (Моделируем – Изобретаем – Развиваем). Идея реализуется на базе МАОУ «Средняя школа №3» в рамках регионального проекта «Успех каждого ребенка» национального проекта «Образование».
В сентябре текущего года в образовательной организации был открыт первый модуль этой лаборатории – Робототехника («Робо-MIR»). 
Вскоре в рамках проекта будет организована площадка для сетевого взаимодействия всех участников робототехнического творчества школ города, где планируют проводить обучающие занятия, конференции, соревнования и олимпиады.
Полноценное открытие лаборатории технического творчества состоится в 2021 году. «MIR» будет включать в себя четыре модуля: Робототехника («Робо-MIR»), Мир технологий («Техно-MIR»), Виртуальная реальность («VR-MIR»), Информационные технологии («IT-MIR») 
Кроме этого, на базе МБУ "МКЦ "Феникс" были проведены показательные выступления по ракетомодельному спорту, посвященные Дню космонавтики, Соревнования по авиамодельному спорту в классе метательных моделей планеров, среди юниоров, посвящённых 97-й годовщине образования гражданского воздушного флота России. </t>
  </si>
  <si>
    <t>В связи с ограничительными мерами, вызванными распространением новой коронавирусной инфекции, уменьшилось количество зрителей, по причине наполняемости зала не более 50% (согласно постановлению Губернатора ХМАО - Югры от 01.09.2020 №115 "О переходе к третьему этапу снятия ограничительных мероприятий, действующих в Ханты - Мансийском автономном округе - Югре в период режима повышенной готовности, связанного с распространением  новой коронавирусной инфекции, вызванной COVID - 19)</t>
  </si>
  <si>
    <t>1. Увеличение уровня обеспеченности объектами дошкольного образования с 85,7% в 2018 году до 100% к 2030 году</t>
  </si>
  <si>
    <t>2. Увеличение уровня обеспеченности объектами общего образования с 67,8% в 2018 году до 90% к 2030 году</t>
  </si>
  <si>
    <t>3. Снижение доли учащихся, обучающихся во вторую смену с 23,3% в 2018 году до 0% в 2030 году</t>
  </si>
  <si>
    <t>4. Количество вновь созданных объектов; ед.</t>
  </si>
  <si>
    <t xml:space="preserve">5. Увеличение единовременной пропускной способности объектов спорта с 43,6% до 44% </t>
  </si>
  <si>
    <t>6. Увеличение количества созданных площадок по развитию технического творчества с 12 единиц в 2018 году до 17 единиц к 2030 году</t>
  </si>
  <si>
    <t>7. Увеличение количества детей и молодежи, воспользовавшихся услугами объединений, площадок по развитию технического творчества в течение года с 800 человек в 2018 году до 1 094 человек в 2030 году</t>
  </si>
  <si>
    <t>8. Увеличение числа детей и молодёжи, принявших участие в мероприятиях по развитию надпрофессиональных навыков (лидерство, управление проектами, креативность и т.д.) и социальной ответственности с 480 человек в 2018 году до 1 500 человек в 2030 году</t>
  </si>
  <si>
    <t>9. Увеличение количества проектов в сфере культуры и спорта, опробованных на площадке инкубатора в течение года до 3 единиц к 2030 году</t>
  </si>
  <si>
    <t>10. Увеличение количества проектов, получивших бюджетную поддержку до 3 единиц к 2030 году</t>
  </si>
  <si>
    <t>11. Увеличение количества негосударственных (частных) медицинских организаций, имеющих лицензию на осуществление медицинской деятельности в автономном округе, на 10 тыс. населения с 4,1 в 2018 году до 5 в 2030 году</t>
  </si>
  <si>
    <t>12. Увеличение числа посетителей фестиваля с 
5 840 человек в 2018 году до 6 080 человек в 2030 году</t>
  </si>
  <si>
    <t>13. Наличие актуального календарного плана на год</t>
  </si>
  <si>
    <t>14. Увеличение числа мероприятий в сфере культуры, спорта и молодежной политики окружного и всероссийского уровня с 8 единиц в 2018 году до 12 единиц в 2030 году</t>
  </si>
  <si>
    <t>15. Сохранение количества реализованных проектов на уровне 6 единиц до 2030 года</t>
  </si>
  <si>
    <t>16. Количество реализованных молодежных инициатив (проектов) в количестве 2-х единиц ежегодно (начиная с 2020 года)</t>
  </si>
  <si>
    <t>17. Количество проектов и программ, получивших поддержку</t>
  </si>
  <si>
    <t>18. Увеличение количества созданных новых рабочих мест субъектами малого и среднего предпринимательства с 94 в 2018 году до 343 в 2030 году</t>
  </si>
  <si>
    <t>19. Рост удельного веса занятых в малом бизнесе от всех занятых в экономике с 22,8% в 2018 году до 28,5% в 2030 году</t>
  </si>
  <si>
    <t>21. Увеличение количества мер поддержки, оказанных субъектам малого и среднего предпринимательства, имеющим знак «Сделано в Югре» с 4 в 2019 году до 10 в 2030 году</t>
  </si>
  <si>
    <t>22. Увеличение налоговых поступлений в бюджет города Когалыма от 3 млн. рублей до 5 млн. рублей ежегодно</t>
  </si>
  <si>
    <t>23. Доля муниципальных услуг, предоставленных субъектам малого и среднего предпринимательства в электронном виде 100% (начиная с 2020 года)</t>
  </si>
  <si>
    <t>24. Количество обучающихся, охваченных обучением предпринимательской деятельности в «Предпринимательском классе», в том числе молодёжи – 20 человек ежегодно начиная с 2024 года</t>
  </si>
  <si>
    <t>25. Увеличение количества туристов, посетивших город с 4 000 человек в 2018 году до 4 400 человек в 2030 году</t>
  </si>
  <si>
    <t>26. Количество реализуемых проектов, в том числе получивших поддержку, ед.</t>
  </si>
  <si>
    <t>27. Увеличение количества коллективных средств размещения с 2 до 3 единиц</t>
  </si>
  <si>
    <t>28. Увеличение количества спальных мест в коллективных средствах размещения с 221 до 494 мест</t>
  </si>
  <si>
    <t>В соответствии с постановлением Администрации города Когалыма от 19.10.2018 №2314 "Об утверждении перечня земельных участков, планируемых к предоставлению на торгах в городе Когалыме" (изм. от 22.10.2020 №1907). В перечне значится информация о 13 участках, разрешенных под строительство.</t>
  </si>
  <si>
    <t xml:space="preserve">Субъектам малого и среднего предпринимательства оказываются следующие виды поддержки:
- консультационная (863 субъекта);
- информационная (официальный сайт Администрации города Когалыма, группы в социальных сетях, информирование через мессенджеры «WhatsApp»;
- имущественная (в виде льготной аренды недвижимого имущества 36 субъектам МСП);
- финансовая (179 субъектов МСП на общую сумму 11 205,5 тыс. рублей);
- образовательная (в рамках реализации Регионального проекта «Популяризация предпринимательства» в 2020 году организовано и проведено 3 обучающих мероприятия с участием 58 человек).
В рамках оказания финансовой поддержки наиболее эффективными мерами поддержки предпринимательской деятельности являются возмещение части затрат на аренду нежилых помещений, возмещение части затрат на приобретение оборудования и лицензионных программных продуктов, а также финансовая поддержка начинающих предпринимателей. </t>
  </si>
  <si>
    <t>29. Увеличение количества субъектов малого и среднего предпринимательства, осуществляющих деятельность в определенных мониторингом наиболее востребованных и недостаточно развитых видов деятельности с 11 единиц в 2018 году до 12 единиц в 2030 году</t>
  </si>
  <si>
    <t>30. Сохранение количества сформированных земельных участков для реализации инвестиционных проектов на уровне 11 единиц</t>
  </si>
  <si>
    <t>31. Сохранение количества субъектов малого и среднего предпринимательства, получивших меры поддержки на уровне 50 единиц</t>
  </si>
  <si>
    <t xml:space="preserve">Рабочие места были созданы:
- ИП Петрова О.А.,
- ООО Детский сад «Академия детства»;
- ИП Мирсаяпов Ф.Р.;
- ООО «Виталько»;
- ИП Айдакова Е.А.;
- ООО «ЧумиКо»;
- ООО «Пятьсот очков»;
- ИП Иванова А.М..
</t>
  </si>
  <si>
    <t>32. Создание новых рабочих мест получателями поддержки от 10 до 20 мест ежегодно</t>
  </si>
  <si>
    <t>33. Увеличение числа обучающихся в БУ ПО ХМАО – Югры «Когалымский политехнический колледж» с 931 обучающегося в 2018 году до 1 088 обучающихся в 2030 году</t>
  </si>
  <si>
    <t>34. Увеличение количества посетителей инвестиционного портала с 3 120 человек в 2018 году до 3 350 человек в 2030 году</t>
  </si>
  <si>
    <t>35. Наличие брендбука города Когалыма</t>
  </si>
  <si>
    <t>36. Количество реализованных проектов</t>
  </si>
  <si>
    <t>37. Увеличение объемов промышленного производства с 34 423,8 млн. рублей в 2018 году до 61 846,7 млн. рублей в 2030 году</t>
  </si>
  <si>
    <t>39. Увеличение количества занимающихся физической культурой и спортом с 23 261 человека в 2018 году до 42 140 человек в 2030 году</t>
  </si>
  <si>
    <t>40. Увеличение числа организованных гастролей с 15 единиц в 2018 году до 21 единицы в 2030 году</t>
  </si>
  <si>
    <t>41. Количество проектов, реализованных приглашенными в рамках программы специалистами</t>
  </si>
  <si>
    <t>42. Количество реализованных мероприятий (проектов)</t>
  </si>
  <si>
    <t>43. Количество внедренных технологий, направленных на улучшение качества благоустройства городской среды</t>
  </si>
  <si>
    <t>44. Увеличение общей площади жилых помещений, приходящихся в среднем на одного жителя с 16 кв. м в 2018 году до 16,7 кв. м в 2030 году</t>
  </si>
  <si>
    <t>45. Количество созданных объектов, ед.</t>
  </si>
  <si>
    <t>46. Количество структурных подразделений, реализующих принципы бережливого производства</t>
  </si>
  <si>
    <t>Структурные подразделения Администрации города Когалыма используют в своей деятельности инструменты бережливого производства, в том числе электронный документооборот (письма, служебные записки и т.д.) с применением электронной подписи. Также, в целях оптимизации рабочего времени, при работе в корпоративной среде, структурные подразделения Администрации города Когалыма используют Outlook, который, в свою очередь, дает возможность пользоваться календарем, организовывать собрания, планировать задачи.
Для быстрого и качественного внедрения инструментов бережливого производства и дальнейшего их использования специалистами Администрации, были разработаны подробные инструкции, стандарты (инструкция по работе с календарем Outlook; инструкция по согласованию и регистрации писем в системе «Дело»; стандарт проведения совещания в Администрации города Когалыма; стандарт для субъектов малого и среднего предпринимательства и т.д.), а также стандартные операционные карты (СОК по проведению совещаний, СОК по предоставлению финансовой поддержки субъектам малого и среднего предпринимательства, СОК по процедуре согласования административных регламентов и т.д.).
Кроме того, в кабинетах структурных подразделений Администрации города Когалыма частично организовано рабочее пространство в соответствии со стандартами системы 5 С.</t>
  </si>
  <si>
    <t>47. Количество оптимизированных операционных процессов в структурных подразделениях (нарастающим итогом)</t>
  </si>
  <si>
    <t>48. Количество муниципальных учреждений, реализующих принципы бережливого производства</t>
  </si>
  <si>
    <t>49. Количество оптимизированных операционных процессов в муниципальных учреждениях</t>
  </si>
  <si>
    <t>50. Проведение мероприятия – факт</t>
  </si>
  <si>
    <t>51. Увеличение количества участников Гражданского форума с 200 человек в 2018 году до 240 человек в 2030 году;</t>
  </si>
  <si>
    <t>52. Увеличение количества общественных инициатив с 17 единиц в 2018 году до 30 единиц в 2030 году</t>
  </si>
  <si>
    <t>Общее количество заявок на участие в конкурсах: 35, включая физ.лиц и НКО, общее число победителей - 24, среди них 8 НКО. Проведена консультационная работа, в том числе индивидуальная, широкое освещение в газете, на сайтах,  проведение образовательных семинаров в рамках проекта «Школа актива НКО» на базе МАУ "ИРЦ", специалистами Администрации города Когалыма, посредством подключения к онлайн-площадкам.</t>
  </si>
  <si>
    <t>53. Сохранение количества субъектов малого и среднего предпринимательства, осуществляющих деятельность в социальной сфере, получивших поддержку на уровне 5 единиц</t>
  </si>
  <si>
    <t>54. Увеличение количества граждан, принявших участие к определению направлений деятельности по благоустройству территорий до 15 000 человек к 2030 году</t>
  </si>
  <si>
    <t>55. Увеличение количества граждан, принявших непосредственное (трудовое, финансовое) участие в благоустройстве территорий до 330 человек</t>
  </si>
  <si>
    <t>56. Сохранение количества мероприятий по сдаче-приемке объектов благоустройства, проведенных с непосредственным участием граждан на уровне 2-х единиц</t>
  </si>
  <si>
    <t>57. Увеличение количества граждан, принявших участие в сдаче-приемке объектов благоустройства до 45 человек</t>
  </si>
  <si>
    <t>58. Доля сотрудников Администрации города Когалыма, участвующих в проектной деятельности</t>
  </si>
  <si>
    <t>59. Доля сотрудников Администрации города Когалыма, вовлеченных в межведомственные проекты</t>
  </si>
  <si>
    <r>
      <t xml:space="preserve">В 2020 году проведен конкурс социально значимых проектов, направленный на развитие гражданских инициатив в городе Когалыме, по итогам которого присуждены гранты: </t>
    </r>
    <r>
      <rPr>
        <b/>
        <sz val="10"/>
        <color theme="1"/>
        <rFont val="Times New Roman"/>
        <family val="1"/>
        <charset val="204"/>
      </rPr>
      <t>когалымской городской общественной организации татаро-башкирское национально-культурное общество «НУР»</t>
    </r>
    <r>
      <rPr>
        <sz val="10"/>
        <color theme="1"/>
        <rFont val="Times New Roman"/>
        <family val="1"/>
        <charset val="204"/>
      </rPr>
      <t xml:space="preserve"> за проект «Фестиваль национальной кухни» и </t>
    </r>
    <r>
      <rPr>
        <b/>
        <sz val="10"/>
        <color theme="1"/>
        <rFont val="Times New Roman"/>
        <family val="1"/>
        <charset val="204"/>
      </rPr>
      <t>общественной организации «Первопроходцы Когалыма»</t>
    </r>
    <r>
      <rPr>
        <sz val="10"/>
        <color theme="1"/>
        <rFont val="Times New Roman"/>
        <family val="1"/>
        <charset val="204"/>
      </rPr>
      <t xml:space="preserve"> за проект «Фарфоровый юбилей общественной организации 27.01.2001-27.01.2021» по  200,0 тыс. рублей  каждому и грант в размере 168,8 тыс.рублей присужден м</t>
    </r>
    <r>
      <rPr>
        <b/>
        <sz val="10"/>
        <color theme="1"/>
        <rFont val="Times New Roman"/>
        <family val="1"/>
        <charset val="204"/>
      </rPr>
      <t xml:space="preserve">естной общественной организации «Совет ветеранов войны и труда, инвалидов и пенсионеров города Когалыма» </t>
    </r>
    <r>
      <rPr>
        <sz val="10"/>
        <color theme="1"/>
        <rFont val="Times New Roman"/>
        <family val="1"/>
        <charset val="204"/>
      </rPr>
      <t>за проект «Без срока давности».  Общая сумма грантовой поддержки составила 568,8 тыс. рублей.   
Субсидия в размере 96,55 тыс. рублей (бюджет города Когалыма) перечислена</t>
    </r>
    <r>
      <rPr>
        <b/>
        <sz val="10"/>
        <color theme="1"/>
        <rFont val="Times New Roman"/>
        <family val="1"/>
        <charset val="204"/>
      </rPr>
      <t xml:space="preserve"> Городской общественной организации "Когалымский Боксерский клуб Патриот"</t>
    </r>
    <r>
      <rPr>
        <sz val="10"/>
        <color theme="1"/>
        <rFont val="Times New Roman"/>
        <family val="1"/>
        <charset val="204"/>
      </rPr>
      <t xml:space="preserve">. Остальные денежные средства не реализованы в связи с приостановлением предоставления услуги (работ) по физической культуре и спорту в связи со сложившейся неблагополучной эпидемиологической обстановкой.
</t>
    </r>
  </si>
  <si>
    <t>срок не наступил</t>
  </si>
  <si>
    <t>По состоянию на декабрь 2020 года в городе функционирует 17 площадок для развития технического творчества детей и молодежи:
- 7 площадок на базе общеобразовательных организаций;
- 7 площадки на базе дошкольных образовательных организаций;
- 1 площадка на базе МАУ ДО «ДДТ»;
- 1 площадка – «Школа робототехники и моделизма» (индивидуальный предприниматель по сертифицированным программам в рамках системы персонифицированного финансирования дополнительного образования);
- 1 площадка на базе МБУ "МКЦ "Феникс".</t>
  </si>
  <si>
    <r>
      <t xml:space="preserve">Кроме поддержки оказанной за счет средств местного бюджета, некоторые социально - значимые проекты, представленные от города Когалыма, одержали победу и получили поддержку на региональном и федеральном уровнях. Так, Татьяна Тиссен, куратор движения «Серебряные волонтеры города Когалыма» (БУ «Когалымский комплексный центр социального обслуживания населения») с </t>
    </r>
    <r>
      <rPr>
        <b/>
        <sz val="10"/>
        <color theme="1"/>
        <rFont val="Times New Roman"/>
        <family val="1"/>
        <charset val="204"/>
      </rPr>
      <t>проектом «По зову сердца»</t>
    </r>
    <r>
      <rPr>
        <sz val="10"/>
        <color theme="1"/>
        <rFont val="Times New Roman"/>
        <family val="1"/>
        <charset val="204"/>
      </rPr>
      <t xml:space="preserve"> одержала победу на Всероссийском грантовом конкурсе «Молоды душой» по двум направлениям – «Волонтерские центры» и «Социальные проекты». 
Диана Бабинец получила федеральную поддержку по итогам всероссийского конкурса «Доброволец России – 2020» на реализацию </t>
    </r>
    <r>
      <rPr>
        <b/>
        <sz val="10"/>
        <color theme="1"/>
        <rFont val="Times New Roman"/>
        <family val="1"/>
        <charset val="204"/>
      </rPr>
      <t>проекта «Глубины дарят надежды»</t>
    </r>
    <r>
      <rPr>
        <sz val="10"/>
        <color theme="1"/>
        <rFont val="Times New Roman"/>
        <family val="1"/>
        <charset val="204"/>
      </rPr>
      <t>.
«Когалымская городская федерация инвалидного спорта» стала получателем гранта Губернатора ХМАО - Югры</t>
    </r>
    <r>
      <rPr>
        <b/>
        <sz val="10"/>
        <color theme="1"/>
        <rFont val="Times New Roman"/>
        <family val="1"/>
        <charset val="204"/>
      </rPr>
      <t xml:space="preserve"> на развитие секции по паралимпийской игре бочча для людей с инвалидностью</t>
    </r>
    <r>
      <rPr>
        <sz val="10"/>
        <color theme="1"/>
        <rFont val="Times New Roman"/>
        <family val="1"/>
        <charset val="204"/>
      </rPr>
      <t xml:space="preserve">.
Добровольцы города Когалыма принимали активное участие в многочисленных акциях и проектах, посвященных празднованию 75-летия Победы в Великой Отечественной войне; в федеральном проекте «Волонтеры Конституции»; во всероссийской акции взаимопомощи «Мы вместе». </t>
    </r>
  </si>
  <si>
    <t>По состоянию на 01.01.2021 года жилищный фонд города Когалыма составляет –         1 072,3 тыс. кв. м, обеспеченность жильем составила 15,7 кв. м на одного жителя. 
Всего в 2020 году в городе Когалыме введено 23 331 кв.м жилья, из них 14 132 кв.м многоквартирного жилого фонда (5 МКД).</t>
  </si>
  <si>
    <t>100% и выше</t>
  </si>
  <si>
    <t>В целях улучшения качества предоставления услуг по перевозке пассажиров транспортом общего пользования по маршрутной сети города Когалыма продолжены работы по установке информационных табло на остановках (в 2020 году установлено 33 табло, всего установлено 45 табло). Также для информирования населения города о работе общественного транспорта в информационно-телекоммуникационной сети «Интернет» с декабря 2019 года функционирует приложение «Умный транспорт», позволяющее в реальном времени отслеживать на карте города движение автобусов, находящихся на маршруте, определять их местоположение и прогнозировать прибытие на конкретную остановку.</t>
  </si>
  <si>
    <t>Поддержка субъектов малого и среднего предпринимательства осуществляется в рамках муниципальной программы "Социально - экономическое развитие и инвестиции муниципального образования город Когалым", утвержденной постановлением Администрации города Когалыма от 11.10.2013 №2919. Администрацией города Когалыма была оказана информационная, консультационная, образовательная, имущественная и финансовая поддержка. 
В 2020 году 85 субъектов малого и среднего предпринимательства города Когалыма получили финансовую поддержку на сумму 7 922,6 тыс. рублей (2019 год 70 получателей – 7 718,13 тыс. рублей).
Также финансовую поддержку получили 94 субъекта МСП, осуществляющих деятельность в отраслях, пострадавших от распространения новой коронавирусной инфекции на сумму 3 282,875 тыс. рублей.</t>
  </si>
  <si>
    <t>По итогам заседания конкурсной комиссии по проведению конкурсного отбора проектов инициатив граждан по вопросам местного значения «Твоя инициатива» запланированные в бюджете города Когалыма денежные средства в размере 5 000, тыс. руб. были полностью распределены между поступившими на конкурс проектами.  Неполное освоение средств бюджета города по итогам 2020 года сложилось по причине отмены культурно - массовых мероприятий, из за  действующих в Ханты – Мансийском автономном округе – Югре ограничительных мер, связанных с распространением новой коронавирусной инфекции, вызванной COVID-19. Объем софинансирования  проектов со стороны организаций, индивидуальных предпринимателей, граждан составил 709,4 тыс. рублей (15,2% от общего объема финансирования).</t>
  </si>
  <si>
    <t>В рамках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финансовая поддержка была оказана 33 субъектам малого и среднего предпринимательства, осуществляющих деятельность в социальной сфере. В это число вошли субъекты, которым была оказана поддержка как наиболее пострадавшим. 
На конец 2020 года 10 субъектов малого и среднего предпринимательства получили статус социального предприятия.</t>
  </si>
  <si>
    <t>Всего запланировано показателей:</t>
  </si>
  <si>
    <t xml:space="preserve">не достигнуто плановое значение </t>
  </si>
  <si>
    <t xml:space="preserve">В 2020 году МАУ «Культурно-досуговый комплекс «АРТ-Праздник» организовано 14 гастролей. Количество посетителей – 3 580 человек. </t>
  </si>
  <si>
    <t xml:space="preserve">В рамках программы «Электронный гражданин» в центре общественного доступа МБУ «Централизованная библиотечная» проведено 26 занятий, которые посетили 100 человек. Прошли тестирование и получили Сертификат 6 горожан. 
Также для сотрудников бюджетной сферы прошли Интернет-уроки «Цифровая экономика» по программе «Ресурсы и сервисы цифровой экономики». Всего прошло 12 занятий, которые посетили 27 человек. По окончании курса 6 человек прошли онлайн-тестирование и получили Сертификаты.
Кроме этого, на официальном сайте Администрации города Когалыма функционирует информационный чат-бот "ViKi", с помощью которого можно узнать о ценах на топливо на АЗС города Когалыма, действующих спортивных секциях, узнать свой медицинский участок, очередь в детский сад и многое другое.
</t>
  </si>
  <si>
    <t>В 2020 году общая численность работающих в малом бизнесе составила 6 723 человека, численность занятых в экономике, по предварительным данным, составила    34 274 человека. Снижение удельного веса занятых в малом бизнесе связано с мировой пандемией коронавируса, в результате распространения которой, некоторые субъекты малого и среднего предпринимательства прекратили свою деятельность.</t>
  </si>
  <si>
    <t>Реализация проекта ведется в соответствии с соглашением о сотрудничестве между Минспортом Российской Федерации, правительством Югры и ПАО "НК "ЛУКОЙЛ"" и в рамках регионального проекта "Спорт - норма жизни" национального проекта "Демография". В целях обеспечения населения объектами спорта, увеличения количества занимающихся зимними видами спорта в 2019 году завершены работы по проектированию объекта.
В соответствии с Распоряжением Правительства ХМАО-Югры от 31.05.2019 №264-рп дальнейшая реализация мероприятия по созданию Объекта  осуществляется заказчиком Казенным учреждением ХМАО-Югры "Управление капитального строительства". 
Проектом предусмотрено: общая площадь здания 12 482,4 кв.м, вместимость зрительских трибун 450 мест, две ледовые арены для занятий хоккеем с шайбой, следж - хоккеем, фигурным катанием, шорт-треком, кёрлингом, массовым катанием на коньках.</t>
  </si>
  <si>
    <t xml:space="preserve">Сложившийся уровень обеспеченности объектами общего образования, обусловлен увеличением демографической численности детей в возрасте от 7 до 17 лет (2019 год - 9 991, 2020 год - 10 395). В соответствии с региональным проектом "Современная школа", государственной программы ХМАО - Югры "Развитие образования", утвержденной постановлением Правительства ХМАО - Югры от 05.10.2018 №338-п предусмотрено строительство "Общеобразовательной организации с универсальной безбарьерной средой", сроки строительства которой перенесены с 2020 года на 2024-2026 гг, что позволит увеличить уровень обеспеченности объектами общего образования в городе Когалыме. </t>
  </si>
  <si>
    <r>
      <t>Всего в реестре лицензий на медицинскую деятельность, выданных органом государственной власти Ханты-Мансийского автономного округа – Югры,  в с</t>
    </r>
    <r>
      <rPr>
        <sz val="11"/>
        <rFont val="Times New Roman"/>
        <family val="1"/>
        <charset val="204"/>
      </rPr>
      <t xml:space="preserve">фере охраны здоровья по городу Когалыму действуют 33 </t>
    </r>
    <r>
      <rPr>
        <sz val="11"/>
        <color theme="1"/>
        <rFont val="Times New Roman"/>
        <family val="1"/>
        <charset val="204"/>
      </rPr>
      <t>объекта негосударственного сектора.</t>
    </r>
  </si>
  <si>
    <r>
      <t xml:space="preserve">В рамках регионального проекта «Формирование комфортной городской среды» портфеля проектов «Жилье и городская среда», осуществлено благоустройство одного общественного пространства, а именно объекта </t>
    </r>
    <r>
      <rPr>
        <b/>
        <sz val="11"/>
        <color theme="1"/>
        <rFont val="Times New Roman"/>
        <family val="1"/>
        <charset val="204"/>
      </rPr>
      <t>«Городской пляж»</t>
    </r>
    <r>
      <rPr>
        <sz val="11"/>
        <color theme="1"/>
        <rFont val="Times New Roman"/>
        <family val="1"/>
        <charset val="204"/>
      </rPr>
      <t>. Реконструкция объекта осуществлялась в 2 этапа (2018-2019 - проектно-изыскательские работы, 2019-2020 годы – строительно – монтажные работы. Объект введен в эксплуатацию.</t>
    </r>
  </si>
  <si>
    <r>
      <t>Реализация мероприятия предусмотрена с 2021 года. 
Финансирование мероприятия осуществляется в рамках муниципальной программы "Развитие образования в городе Когалыме", утвержденной постановлением Администрации города Когалыма от 11.10.2013 №2899. В рамках доведенных финансовых средств по распоряжению Правительства Тюменской области осуществлялось финансирование проекта лаборатория технического творчества "MIR" (Моделируем - Изобрет</t>
    </r>
    <r>
      <rPr>
        <sz val="11"/>
        <rFont val="Times New Roman"/>
        <family val="1"/>
        <charset val="204"/>
      </rPr>
      <t>аем - Развиваем) - 1320,4 тыс. рублей. Кроме этого, 259,52 тыс. рублей средств местного бюджета</t>
    </r>
    <r>
      <rPr>
        <sz val="11"/>
        <color rgb="FFC00000"/>
        <rFont val="Times New Roman"/>
        <family val="1"/>
        <charset val="204"/>
      </rPr>
      <t xml:space="preserve"> </t>
    </r>
    <r>
      <rPr>
        <sz val="11"/>
        <rFont val="Times New Roman"/>
        <family val="1"/>
        <charset val="204"/>
      </rPr>
      <t>направлены на организацию мероприятий на базе МБУ "МКЦ "Феникс" (ракетомодельный спорт).</t>
    </r>
  </si>
  <si>
    <r>
      <t xml:space="preserve">Одним из проектов, позволяющих осуществить профессиональную пробу в новых сферах, получить дополнительные навыки, является окружной проект </t>
    </r>
    <r>
      <rPr>
        <b/>
        <sz val="11"/>
        <color theme="1"/>
        <rFont val="Times New Roman"/>
        <family val="1"/>
        <charset val="204"/>
      </rPr>
      <t>«Молодёжная лига управленцев Югры»</t>
    </r>
    <r>
      <rPr>
        <sz val="11"/>
        <color theme="1"/>
        <rFont val="Times New Roman"/>
        <family val="1"/>
        <charset val="204"/>
      </rPr>
      <t xml:space="preserve">. В 2020 году муниципальный этап проекта был организован в Когалыме в третий раз и охватил 88 когалымчан. Участник муниципального этапа проекта Раиль Фаритов стал победителем регионального этапа проекта в номинации «Государственное и муниципальное управление» и был удостоен премии Губернатора ХМАО-Югры для талантливой молодёжи.
Впервые в онлайн-формате в городе Когалыме состоялся городской </t>
    </r>
    <r>
      <rPr>
        <b/>
        <sz val="11"/>
        <color theme="1"/>
        <rFont val="Times New Roman"/>
        <family val="1"/>
        <charset val="204"/>
      </rPr>
      <t>молодёжный форум «Когалым – территория равных»</t>
    </r>
    <r>
      <rPr>
        <sz val="11"/>
        <color theme="1"/>
        <rFont val="Times New Roman"/>
        <family val="1"/>
        <charset val="204"/>
      </rPr>
      <t>. Ведущими (спикерами) площадок форума стали гости федерального, регионального уровня. 
Спикерами и гостями «в студии» были также и молодые когалымчане, которые делились с аудиторией своим опытом и наработками в сфере социального проектирования, предпринимательства, добровольчества. Участниками форума стали  не только представители города Когалыма, но и городов Покачи и Радужный.
Городской конкурс</t>
    </r>
    <r>
      <rPr>
        <b/>
        <sz val="11"/>
        <color theme="1"/>
        <rFont val="Times New Roman"/>
        <family val="1"/>
        <charset val="204"/>
      </rPr>
      <t xml:space="preserve"> "Лидер XXI века"</t>
    </r>
    <r>
      <rPr>
        <sz val="11"/>
        <color theme="1"/>
        <rFont val="Times New Roman"/>
        <family val="1"/>
        <charset val="204"/>
      </rPr>
      <t xml:space="preserve"> в 2020 году не состоялся в связи с введенными ограничениями в условиях сложившейся неблагополучной эпидемиологической обстановки.
Неполное освоение денежных средств связано с проведением мероприятий в онлайн формате.</t>
    </r>
  </si>
  <si>
    <r>
      <t>В 2020 году объем производства сельскохозяйственной продукции вырос</t>
    </r>
    <r>
      <rPr>
        <sz val="10"/>
        <rFont val="Times New Roman"/>
        <family val="1"/>
        <charset val="204"/>
      </rPr>
      <t xml:space="preserve">  на 0,2 млн.</t>
    </r>
    <r>
      <rPr>
        <sz val="10"/>
        <color rgb="FFC00000"/>
        <rFont val="Times New Roman"/>
        <family val="1"/>
        <charset val="204"/>
      </rPr>
      <t xml:space="preserve"> </t>
    </r>
    <r>
      <rPr>
        <sz val="10"/>
        <rFont val="Times New Roman"/>
        <family val="1"/>
        <charset val="204"/>
      </rPr>
      <t xml:space="preserve">рублей по сравнению с 2019 годом. Для привлечения новых сельскохозяйственных </t>
    </r>
    <r>
      <rPr>
        <sz val="10"/>
        <color theme="1"/>
        <rFont val="Times New Roman"/>
        <family val="1"/>
        <charset val="204"/>
      </rPr>
      <t xml:space="preserve">товаропроизводителей осуществляется информационно - разъяснительная работа среди населения города, путем размещения информации о финансовых и имущественных поддержках агропромышленного комплекса на официальном сайте Администрации города Когалыма в информационно - телекоммуникационной сети «Интернет», в печатном издании «Когалымский вестник», а также при личных консультациях, в том числе с выездом в хозяйства. </t>
    </r>
  </si>
  <si>
    <t>2018-2021</t>
  </si>
  <si>
    <t>В 2020 году продолжено строительство социального объекта "Гостиница Ибис Стайлс". Ввод объекта в эксплуатацию запланирован в 2021 году.</t>
  </si>
  <si>
    <t>2019-2023</t>
  </si>
  <si>
    <r>
      <rPr>
        <sz val="11"/>
        <rFont val="Times New Roman"/>
        <family val="1"/>
        <charset val="204"/>
      </rPr>
      <t>Строительство объекта осуществляется ООО «ЛУКОЙЛ - Западная Сибирь». Исполнение этапа проектирования - 2019 - 2020 годы. Ввод объекта планируется в 2023 году (сроки строительства 2021-2023, площадь объекта 38 400 кв. метров, 4 этажа, 380 учащихся).</t>
    </r>
    <r>
      <rPr>
        <sz val="11"/>
        <color rgb="FFFF0000"/>
        <rFont val="Times New Roman"/>
        <family val="1"/>
        <charset val="204"/>
      </rPr>
      <t xml:space="preserve">
</t>
    </r>
  </si>
  <si>
    <t xml:space="preserve">В 2020 году с связи с выделением финансовых средств для субъектов МСП на получение новой меры поддержки для субъектов, как наиболее пострадавших от распространения новой коронавирусной инфекции и несмотря на активную информационную кампанию о возможности подачи заявок в электронном виде, часть индивидуальных предпринимателей, в том числе впервые претендующие на получение мер поддержки, представили документы в бумажном виде или через МАУ "Мои документы". </t>
  </si>
  <si>
    <t xml:space="preserve">38. Увеличение налоговых поступлений в бюджет города Когалыма от реализации проектов в обрабатывающем производстве, агропромышленном комплексе города Когалыма, тыс.руб. </t>
  </si>
  <si>
    <t>20. Увеличение объема производства продукции сельского хозяйства  до 100,91 млн. рублей в 2030 году</t>
  </si>
  <si>
    <t>В число вновь созданных рабочих мест вошли рабочие места созданные субъектами малого и среднего предпринимательства, получившие все виды муниципальной поддержки - 26 субъектов, а также субъекты малого и среднего предпринимательства вновь созданные в 2020 году - 184 субъекта.</t>
  </si>
  <si>
    <t>В 2020 году помощь была оказана 7 товаропроизводителям города Когалыма в получении знака "Сделано в ЮГРЕ".
Таким образом, 8 товаропроизводителей имеют право использовать товарный знак:
1. ООО «МС Аутсорсинг» (2019 год);
2.  ООО «МИСНЭ»;
3. ООО «Хлебопродукт»; 
4. ИП О.А.Петрова;
5. ИП М.Э.Андреева;
6. ИП Леонтьев В.В.;
7. ИП Мирсаяпов Ф.Р.;
8. ИП Рахимова З.Я. пекарня "Колобок".</t>
  </si>
  <si>
    <t xml:space="preserve">Снижение налоговых поступлений в бюджет связано со сложившейся экономической ситуацией, по причине распространения коронавирусной инфекции, в том числе. </t>
  </si>
  <si>
    <r>
      <rPr>
        <sz val="10"/>
        <rFont val="Times New Roman"/>
        <family val="1"/>
        <charset val="204"/>
      </rPr>
      <t xml:space="preserve">В рамках муниципальной программы "Развитие агропромышленного комплекса и рынков сельскохозяйственной продукции, сырья и продовольствия в городе Когалыме", утвержденной постановлением Администрации города Когалыма от 11.10.2013 №2900 местным товаропроизводителям сельскохозяйственной продукции, была оказана поддержка по переработке и реализации продуктов животноводства, в части возмещения затрат, связанных с реализацией продуктов животноводства (в том числе в части расходов по аренде торговых мест) 2 крестьянским (фермерским) хозяйствам  за счет средств бюджета Ханты-Мансийского автономного округа – Югры в размере 3 504,0 тыс. рублей и 1 крестьянское (фермерское) хозяйство получило субсидию  из бюджета города Когалыма в размере 652,7 тыс. рублей. Субсидия носит заявительный характер из 8 потенциальных заявителей на конец 2020 года условием получения субсидии соответствовал лишь 1 фермер. Остальные заявители на 2020 года имели задолженность перед бюджетом, в связи с чем не могли стать получателями субсидий.
</t>
    </r>
    <r>
      <rPr>
        <sz val="10"/>
        <color rgb="FFFF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</si>
</sst>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164" formatCode="0.0"/>
    <numFmt numFmtId="165" formatCode="#,##0.00\ _₽"/>
    <numFmt numFmtId="166" formatCode="#,##0.0\ _₽"/>
    <numFmt numFmtId="167" formatCode="#,##0\ _₽"/>
    <numFmt numFmtId="168" formatCode="0.0%"/>
    <numFmt numFmtId="169" formatCode="#,##0.0"/>
    <numFmt numFmtId="170" formatCode="_-* #,##0.0\ _₽_-;\-* #,##0.0\ _₽_-;_-* &quot;-&quot;??\ _₽_-;_-@_-"/>
  </numFmts>
  <fonts count="26" x14ac:knownFonts="1">
    <font>
      <sz val="11"/>
      <color theme="1"/>
      <name val="Calibri"/>
      <family val="2"/>
      <scheme val="minor"/>
    </font>
    <font>
      <sz val="11"/>
      <color theme="1"/>
      <name val="Times New Roman"/>
      <family val="1"/>
      <charset val="204"/>
    </font>
    <font>
      <sz val="14"/>
      <color theme="1"/>
      <name val="Times New Roman"/>
      <family val="1"/>
      <charset val="204"/>
    </font>
    <font>
      <b/>
      <sz val="14"/>
      <color theme="1"/>
      <name val="Times New Roman"/>
      <family val="1"/>
      <charset val="204"/>
    </font>
    <font>
      <b/>
      <sz val="11"/>
      <color theme="1"/>
      <name val="Times New Roman"/>
      <family val="1"/>
      <charset val="204"/>
    </font>
    <font>
      <b/>
      <sz val="13"/>
      <color theme="1"/>
      <name val="Times New Roman"/>
      <family val="1"/>
      <charset val="204"/>
    </font>
    <font>
      <sz val="11"/>
      <color rgb="FF000000"/>
      <name val="Times New Roman"/>
      <family val="1"/>
      <charset val="204"/>
    </font>
    <font>
      <sz val="10"/>
      <color theme="1"/>
      <name val="Times New Roman"/>
      <family val="1"/>
      <charset val="204"/>
    </font>
    <font>
      <sz val="11"/>
      <color theme="1"/>
      <name val="Calibri"/>
      <family val="2"/>
      <scheme val="minor"/>
    </font>
    <font>
      <b/>
      <sz val="11"/>
      <name val="Times New Roman"/>
      <family val="1"/>
      <charset val="204"/>
    </font>
    <font>
      <sz val="10"/>
      <color theme="1"/>
      <name val="Calibri"/>
      <family val="2"/>
      <scheme val="minor"/>
    </font>
    <font>
      <b/>
      <sz val="11"/>
      <color theme="1"/>
      <name val="Calibri"/>
      <family val="2"/>
      <charset val="204"/>
      <scheme val="minor"/>
    </font>
    <font>
      <b/>
      <sz val="10"/>
      <color theme="1"/>
      <name val="Times New Roman"/>
      <family val="1"/>
      <charset val="204"/>
    </font>
    <font>
      <sz val="9"/>
      <color indexed="81"/>
      <name val="Tahoma"/>
      <family val="2"/>
      <charset val="204"/>
    </font>
    <font>
      <b/>
      <sz val="9"/>
      <color indexed="81"/>
      <name val="Tahoma"/>
      <family val="2"/>
      <charset val="204"/>
    </font>
    <font>
      <sz val="10"/>
      <color rgb="FFFF0000"/>
      <name val="Times New Roman"/>
      <family val="1"/>
      <charset val="204"/>
    </font>
    <font>
      <sz val="10"/>
      <name val="Times New Roman"/>
      <family val="1"/>
      <charset val="204"/>
    </font>
    <font>
      <sz val="11"/>
      <name val="Times New Roman"/>
      <family val="1"/>
      <charset val="204"/>
    </font>
    <font>
      <sz val="11"/>
      <color rgb="FFFF0000"/>
      <name val="Calibri"/>
      <family val="2"/>
      <scheme val="minor"/>
    </font>
    <font>
      <sz val="11"/>
      <name val="Calibri"/>
      <family val="2"/>
      <scheme val="minor"/>
    </font>
    <font>
      <b/>
      <sz val="12"/>
      <color theme="1"/>
      <name val="Times New Roman"/>
      <family val="1"/>
      <charset val="204"/>
    </font>
    <font>
      <b/>
      <sz val="13"/>
      <color rgb="FFC00000"/>
      <name val="Calibri"/>
      <family val="2"/>
      <charset val="204"/>
      <scheme val="minor"/>
    </font>
    <font>
      <sz val="10"/>
      <color rgb="FFC00000"/>
      <name val="Times New Roman"/>
      <family val="1"/>
      <charset val="204"/>
    </font>
    <font>
      <sz val="12"/>
      <color theme="1"/>
      <name val="Times New Roman"/>
      <family val="1"/>
      <charset val="204"/>
    </font>
    <font>
      <sz val="11"/>
      <color rgb="FFC00000"/>
      <name val="Times New Roman"/>
      <family val="1"/>
      <charset val="204"/>
    </font>
    <font>
      <sz val="11"/>
      <color rgb="FFFF0000"/>
      <name val="Times New Roman"/>
      <family val="1"/>
      <charset val="204"/>
    </font>
  </fonts>
  <fills count="3">
    <fill>
      <patternFill patternType="none"/>
    </fill>
    <fill>
      <patternFill patternType="gray125"/>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9" fontId="8" fillId="0" borderId="0" applyFont="0" applyFill="0" applyBorder="0" applyAlignment="0" applyProtection="0"/>
    <xf numFmtId="44" fontId="8" fillId="0" borderId="0" applyFont="0" applyFill="0" applyBorder="0" applyAlignment="0" applyProtection="0"/>
  </cellStyleXfs>
  <cellXfs count="313">
    <xf numFmtId="0" fontId="0" fillId="0" borderId="0" xfId="0"/>
    <xf numFmtId="0" fontId="2" fillId="0" borderId="0" xfId="0" applyFont="1" applyAlignment="1"/>
    <xf numFmtId="0" fontId="3" fillId="0" borderId="0" xfId="0" applyFont="1" applyAlignment="1"/>
    <xf numFmtId="0" fontId="10" fillId="0" borderId="0" xfId="0" applyFont="1"/>
    <xf numFmtId="165" fontId="1" fillId="0" borderId="1" xfId="0" applyNumberFormat="1" applyFont="1" applyFill="1" applyBorder="1" applyAlignment="1">
      <alignment horizontal="center"/>
    </xf>
    <xf numFmtId="165" fontId="9" fillId="0" borderId="1" xfId="0" applyNumberFormat="1" applyFont="1" applyFill="1" applyBorder="1" applyAlignment="1">
      <alignment horizont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165" fontId="9" fillId="0" borderId="1" xfId="0" applyNumberFormat="1" applyFont="1" applyFill="1" applyBorder="1" applyAlignment="1">
      <alignment horizontal="center"/>
    </xf>
    <xf numFmtId="0" fontId="4"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1" fillId="0" borderId="1" xfId="0" applyNumberFormat="1" applyFont="1" applyBorder="1" applyAlignment="1">
      <alignment horizontal="center" vertical="center"/>
    </xf>
    <xf numFmtId="0" fontId="0" fillId="0" borderId="1" xfId="0" applyBorder="1" applyAlignment="1">
      <alignment horizontal="center" vertical="center"/>
    </xf>
    <xf numFmtId="168" fontId="4" fillId="0" borderId="1" xfId="0" applyNumberFormat="1" applyFont="1" applyBorder="1" applyAlignment="1">
      <alignment horizontal="center" vertical="center"/>
    </xf>
    <xf numFmtId="164" fontId="9" fillId="0" borderId="1" xfId="0" applyNumberFormat="1" applyFont="1" applyFill="1" applyBorder="1" applyAlignment="1">
      <alignment horizontal="left" vertical="center" wrapText="1"/>
    </xf>
    <xf numFmtId="9" fontId="9" fillId="0" borderId="1" xfId="1" applyFont="1" applyFill="1" applyBorder="1" applyAlignment="1">
      <alignment horizontal="center" vertical="center"/>
    </xf>
    <xf numFmtId="166" fontId="1" fillId="0" borderId="1" xfId="0" applyNumberFormat="1" applyFont="1" applyFill="1" applyBorder="1" applyAlignment="1">
      <alignment horizontal="center" vertical="center"/>
    </xf>
    <xf numFmtId="168" fontId="1"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2"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0" fillId="0" borderId="6" xfId="0" applyBorder="1" applyAlignment="1">
      <alignment horizontal="center" vertical="center"/>
    </xf>
    <xf numFmtId="0" fontId="4" fillId="0" borderId="1" xfId="0" applyFont="1" applyFill="1" applyBorder="1" applyAlignment="1">
      <alignment horizontal="center" vertical="center" wrapText="1"/>
    </xf>
    <xf numFmtId="168" fontId="4" fillId="0" borderId="6" xfId="0" applyNumberFormat="1" applyFont="1" applyBorder="1" applyAlignment="1">
      <alignment horizontal="center" vertical="center"/>
    </xf>
    <xf numFmtId="168" fontId="4" fillId="0" borderId="1" xfId="0" applyNumberFormat="1" applyFont="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168" fontId="1" fillId="0" borderId="2" xfId="1" applyNumberFormat="1" applyFont="1" applyFill="1" applyBorder="1" applyAlignment="1">
      <alignment horizontal="center" vertical="center"/>
    </xf>
    <xf numFmtId="165" fontId="1" fillId="0" borderId="2"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165" fontId="1" fillId="0" borderId="1" xfId="0" applyNumberFormat="1" applyFont="1" applyFill="1" applyBorder="1" applyAlignment="1">
      <alignment horizontal="center" vertical="center"/>
    </xf>
    <xf numFmtId="9" fontId="1" fillId="0" borderId="1" xfId="1" applyFont="1" applyFill="1" applyBorder="1" applyAlignment="1">
      <alignment horizontal="center" vertical="center"/>
    </xf>
    <xf numFmtId="167" fontId="9" fillId="0" borderId="1" xfId="0" applyNumberFormat="1" applyFont="1" applyFill="1" applyBorder="1" applyAlignment="1">
      <alignment horizontal="center" vertical="center"/>
    </xf>
    <xf numFmtId="166" fontId="9" fillId="0" borderId="1" xfId="0" applyNumberFormat="1" applyFont="1" applyFill="1" applyBorder="1" applyAlignment="1">
      <alignment horizontal="center" vertical="center"/>
    </xf>
    <xf numFmtId="165" fontId="9" fillId="0" borderId="1" xfId="0" applyNumberFormat="1" applyFont="1" applyFill="1" applyBorder="1" applyAlignment="1">
      <alignment horizontal="center" vertical="center"/>
    </xf>
    <xf numFmtId="168" fontId="4" fillId="0" borderId="1" xfId="0" applyNumberFormat="1" applyFont="1" applyBorder="1" applyAlignment="1">
      <alignment horizontal="center" vertical="center"/>
    </xf>
    <xf numFmtId="167" fontId="9"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65" fontId="1" fillId="0" borderId="1" xfId="0" applyNumberFormat="1" applyFont="1" applyFill="1" applyBorder="1" applyAlignment="1">
      <alignment horizontal="center" vertical="center"/>
    </xf>
    <xf numFmtId="9" fontId="1" fillId="0" borderId="1" xfId="1" applyFont="1" applyFill="1" applyBorder="1" applyAlignment="1">
      <alignment horizontal="center" vertical="center"/>
    </xf>
    <xf numFmtId="0" fontId="1" fillId="0" borderId="2" xfId="0" applyFont="1" applyFill="1" applyBorder="1" applyAlignment="1">
      <alignment vertical="center" wrapText="1"/>
    </xf>
    <xf numFmtId="168" fontId="4" fillId="0" borderId="1" xfId="0" applyNumberFormat="1" applyFont="1" applyFill="1" applyBorder="1" applyAlignment="1">
      <alignment horizontal="center" vertical="center" wrapText="1"/>
    </xf>
    <xf numFmtId="0" fontId="18" fillId="0" borderId="0" xfId="0" applyFont="1"/>
    <xf numFmtId="0" fontId="0" fillId="0" borderId="0" xfId="0" applyAlignment="1">
      <alignment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168" fontId="9" fillId="0" borderId="6" xfId="0" applyNumberFormat="1"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166" fontId="4" fillId="0" borderId="1" xfId="0" applyNumberFormat="1" applyFont="1" applyFill="1" applyBorder="1" applyAlignment="1">
      <alignment horizontal="center" vertical="center" wrapText="1"/>
    </xf>
    <xf numFmtId="168" fontId="4" fillId="0" borderId="1" xfId="0" applyNumberFormat="1" applyFont="1" applyFill="1" applyBorder="1" applyAlignment="1">
      <alignment horizontal="center" vertical="center"/>
    </xf>
    <xf numFmtId="168" fontId="9" fillId="0" borderId="1" xfId="1" applyNumberFormat="1" applyFont="1" applyFill="1" applyBorder="1" applyAlignment="1">
      <alignment horizontal="center"/>
    </xf>
    <xf numFmtId="168" fontId="9" fillId="0" borderId="1" xfId="1" applyNumberFormat="1" applyFont="1" applyFill="1" applyBorder="1" applyAlignment="1">
      <alignment horizontal="center" vertical="center"/>
    </xf>
    <xf numFmtId="0" fontId="4" fillId="0" borderId="8" xfId="0" applyFont="1" applyBorder="1" applyAlignment="1">
      <alignment horizontal="center" vertical="center"/>
    </xf>
    <xf numFmtId="168" fontId="4"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8" fontId="1" fillId="0" borderId="1" xfId="1" applyNumberFormat="1" applyFont="1" applyFill="1" applyBorder="1" applyAlignment="1">
      <alignment horizontal="center"/>
    </xf>
    <xf numFmtId="0" fontId="2" fillId="0" borderId="0" xfId="0" applyFont="1" applyAlignment="1">
      <alignment wrapText="1"/>
    </xf>
    <xf numFmtId="0" fontId="21" fillId="0" borderId="0" xfId="0" applyFont="1"/>
    <xf numFmtId="169" fontId="4"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69" fontId="9" fillId="0" borderId="1" xfId="0" applyNumberFormat="1" applyFont="1" applyFill="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65" fontId="1" fillId="0" borderId="1" xfId="0" applyNumberFormat="1" applyFont="1" applyFill="1" applyBorder="1" applyAlignment="1">
      <alignment horizontal="center" vertical="center"/>
    </xf>
    <xf numFmtId="166" fontId="9" fillId="0" borderId="1" xfId="0" applyNumberFormat="1" applyFont="1" applyFill="1" applyBorder="1" applyAlignment="1">
      <alignment horizontal="center" vertical="center"/>
    </xf>
    <xf numFmtId="0" fontId="23" fillId="0" borderId="0" xfId="0" applyFont="1" applyAlignment="1">
      <alignment wrapText="1"/>
    </xf>
    <xf numFmtId="168" fontId="4" fillId="2" borderId="1" xfId="1" applyNumberFormat="1" applyFont="1" applyFill="1" applyBorder="1" applyAlignment="1">
      <alignment horizontal="center" vertical="center"/>
    </xf>
    <xf numFmtId="168" fontId="1" fillId="0" borderId="1" xfId="1" applyNumberFormat="1" applyFont="1" applyBorder="1" applyAlignment="1">
      <alignment horizontal="center" vertical="center"/>
    </xf>
    <xf numFmtId="0" fontId="4" fillId="0"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xf>
    <xf numFmtId="168" fontId="4" fillId="0" borderId="1" xfId="0" applyNumberFormat="1" applyFont="1" applyFill="1" applyBorder="1" applyAlignment="1">
      <alignment horizontal="center" vertical="center"/>
    </xf>
    <xf numFmtId="168" fontId="1" fillId="0" borderId="1" xfId="1" applyNumberFormat="1" applyFont="1" applyFill="1" applyBorder="1" applyAlignment="1">
      <alignment horizontal="center" vertical="center"/>
    </xf>
    <xf numFmtId="0" fontId="23" fillId="0" borderId="1" xfId="0" applyFont="1" applyBorder="1"/>
    <xf numFmtId="0" fontId="23" fillId="0" borderId="1" xfId="0" applyFont="1" applyBorder="1" applyAlignment="1">
      <alignment wrapText="1"/>
    </xf>
    <xf numFmtId="0" fontId="20" fillId="2" borderId="1" xfId="0" applyFont="1" applyFill="1" applyBorder="1"/>
    <xf numFmtId="0" fontId="1" fillId="0" borderId="8" xfId="0" applyFont="1" applyFill="1" applyBorder="1" applyAlignment="1">
      <alignment vertical="center" wrapText="1"/>
    </xf>
    <xf numFmtId="168" fontId="1" fillId="0" borderId="6" xfId="1" applyNumberFormat="1" applyFont="1" applyFill="1" applyBorder="1" applyAlignment="1">
      <alignment horizontal="center" vertical="center"/>
    </xf>
    <xf numFmtId="0" fontId="0" fillId="0" borderId="1" xfId="0" applyBorder="1"/>
    <xf numFmtId="0" fontId="2" fillId="0" borderId="1" xfId="0" applyFont="1" applyBorder="1" applyAlignment="1">
      <alignment wrapText="1"/>
    </xf>
    <xf numFmtId="167" fontId="9" fillId="0" borderId="1" xfId="0" applyNumberFormat="1" applyFont="1" applyFill="1" applyBorder="1" applyAlignment="1">
      <alignment horizontal="center" vertical="center"/>
    </xf>
    <xf numFmtId="168" fontId="4" fillId="0" borderId="1" xfId="0" applyNumberFormat="1" applyFont="1" applyFill="1" applyBorder="1" applyAlignment="1">
      <alignment horizontal="center" vertical="center"/>
    </xf>
    <xf numFmtId="167" fontId="9"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65"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left" vertical="center" wrapText="1"/>
    </xf>
    <xf numFmtId="0" fontId="0" fillId="0" borderId="1" xfId="0" applyBorder="1" applyAlignment="1">
      <alignment horizontal="center" vertical="center"/>
    </xf>
    <xf numFmtId="168" fontId="9" fillId="0" borderId="1" xfId="1"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9" fontId="1" fillId="0" borderId="1" xfId="1" applyFont="1" applyFill="1" applyBorder="1" applyAlignment="1">
      <alignment horizontal="center" vertical="center"/>
    </xf>
    <xf numFmtId="0" fontId="4" fillId="0" borderId="1" xfId="0" applyFont="1" applyBorder="1" applyAlignment="1">
      <alignment horizontal="center" vertical="center"/>
    </xf>
    <xf numFmtId="169" fontId="1" fillId="0" borderId="1" xfId="0" applyNumberFormat="1" applyFont="1" applyFill="1" applyBorder="1" applyAlignment="1">
      <alignment horizontal="center" vertical="center"/>
    </xf>
    <xf numFmtId="168" fontId="1" fillId="0" borderId="1" xfId="1" applyNumberFormat="1" applyFont="1" applyFill="1" applyBorder="1" applyAlignment="1">
      <alignment horizontal="center" vertical="center"/>
    </xf>
    <xf numFmtId="168" fontId="4" fillId="0" borderId="2" xfId="0" applyNumberFormat="1" applyFont="1" applyBorder="1" applyAlignment="1">
      <alignment horizontal="center" vertical="center"/>
    </xf>
    <xf numFmtId="0" fontId="4" fillId="0" borderId="1" xfId="0" applyFont="1" applyBorder="1" applyAlignment="1">
      <alignment horizontal="center" vertical="center"/>
    </xf>
    <xf numFmtId="168" fontId="4" fillId="0" borderId="1" xfId="0" applyNumberFormat="1" applyFont="1" applyBorder="1" applyAlignment="1">
      <alignment horizontal="center" vertical="center"/>
    </xf>
    <xf numFmtId="0" fontId="4" fillId="0" borderId="2" xfId="0" applyFont="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170" fontId="4" fillId="2" borderId="1" xfId="2" applyNumberFormat="1" applyFont="1" applyFill="1" applyBorder="1" applyAlignment="1">
      <alignment horizontal="center" vertical="center"/>
    </xf>
    <xf numFmtId="170" fontId="1" fillId="0" borderId="1" xfId="2" applyNumberFormat="1" applyFont="1" applyBorder="1" applyAlignment="1">
      <alignment horizontal="center" vertical="center"/>
    </xf>
    <xf numFmtId="0" fontId="1" fillId="0" borderId="10"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0" xfId="0" applyFont="1" applyFill="1" applyBorder="1" applyAlignment="1">
      <alignment horizontal="center" wrapText="1"/>
    </xf>
    <xf numFmtId="0" fontId="1" fillId="0" borderId="14" xfId="0" applyFont="1" applyFill="1" applyBorder="1" applyAlignment="1">
      <alignment horizontal="center" wrapText="1"/>
    </xf>
    <xf numFmtId="0" fontId="1" fillId="0" borderId="9" xfId="0" applyFont="1" applyFill="1" applyBorder="1" applyAlignment="1">
      <alignment horizontal="center" wrapText="1"/>
    </xf>
    <xf numFmtId="0" fontId="1" fillId="0" borderId="5" xfId="0" applyFont="1" applyFill="1" applyBorder="1" applyAlignment="1">
      <alignment horizontal="center" wrapText="1"/>
    </xf>
    <xf numFmtId="0" fontId="1" fillId="0" borderId="15" xfId="0" applyFont="1" applyFill="1" applyBorder="1" applyAlignment="1">
      <alignment horizont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1" xfId="0" applyBorder="1" applyAlignment="1">
      <alignment horizontal="center"/>
    </xf>
    <xf numFmtId="0" fontId="20" fillId="2" borderId="1" xfId="0" applyFont="1" applyFill="1" applyBorder="1" applyAlignment="1">
      <alignment horizontal="right" vertical="center"/>
    </xf>
    <xf numFmtId="0" fontId="7" fillId="0" borderId="1" xfId="0" applyFont="1" applyBorder="1" applyAlignment="1">
      <alignment horizontal="right" vertical="center"/>
    </xf>
    <xf numFmtId="0" fontId="7" fillId="0" borderId="1" xfId="0" applyFont="1" applyBorder="1" applyAlignment="1">
      <alignment horizontal="right" wrapText="1"/>
    </xf>
    <xf numFmtId="0" fontId="7" fillId="0" borderId="1" xfId="0" applyFont="1" applyBorder="1" applyAlignment="1">
      <alignment horizontal="center" wrapText="1"/>
    </xf>
    <xf numFmtId="0" fontId="1" fillId="0" borderId="1" xfId="0" applyFont="1" applyFill="1" applyBorder="1" applyAlignment="1">
      <alignment horizontal="justify"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justify" vertical="center" wrapText="1"/>
    </xf>
    <xf numFmtId="164" fontId="17" fillId="0" borderId="1" xfId="0" applyNumberFormat="1" applyFont="1" applyFill="1" applyBorder="1" applyAlignment="1">
      <alignment horizontal="center" vertical="center" wrapText="1"/>
    </xf>
    <xf numFmtId="164" fontId="9" fillId="0" borderId="10" xfId="0" applyNumberFormat="1" applyFont="1" applyFill="1" applyBorder="1" applyAlignment="1">
      <alignment horizontal="center" vertical="center" wrapText="1"/>
    </xf>
    <xf numFmtId="164" fontId="9" fillId="0" borderId="13" xfId="0" applyNumberFormat="1" applyFont="1" applyFill="1" applyBorder="1" applyAlignment="1">
      <alignment horizontal="center" vertical="center" wrapText="1"/>
    </xf>
    <xf numFmtId="164" fontId="9" fillId="0" borderId="9" xfId="0" applyNumberFormat="1" applyFont="1" applyFill="1" applyBorder="1" applyAlignment="1">
      <alignment horizontal="center" vertical="center" wrapText="1"/>
    </xf>
    <xf numFmtId="164" fontId="17" fillId="0" borderId="10" xfId="0" applyNumberFormat="1" applyFont="1" applyFill="1" applyBorder="1" applyAlignment="1">
      <alignment horizontal="center" vertical="center" wrapText="1"/>
    </xf>
    <xf numFmtId="164" fontId="17" fillId="0" borderId="11" xfId="0" applyNumberFormat="1" applyFont="1" applyFill="1" applyBorder="1" applyAlignment="1">
      <alignment horizontal="center" vertical="center" wrapText="1"/>
    </xf>
    <xf numFmtId="164" fontId="17" fillId="0" borderId="12" xfId="0" applyNumberFormat="1" applyFont="1" applyFill="1" applyBorder="1" applyAlignment="1">
      <alignment horizontal="center" vertical="center" wrapText="1"/>
    </xf>
    <xf numFmtId="164" fontId="17" fillId="0" borderId="13" xfId="0" applyNumberFormat="1" applyFont="1" applyFill="1" applyBorder="1" applyAlignment="1">
      <alignment horizontal="center" vertical="center" wrapText="1"/>
    </xf>
    <xf numFmtId="164" fontId="17" fillId="0" borderId="0" xfId="0" applyNumberFormat="1" applyFont="1" applyFill="1" applyBorder="1" applyAlignment="1">
      <alignment horizontal="center" vertical="center" wrapText="1"/>
    </xf>
    <xf numFmtId="164" fontId="17" fillId="0" borderId="14"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9" fillId="0" borderId="3" xfId="0" applyFont="1" applyFill="1" applyBorder="1" applyAlignment="1">
      <alignment horizontal="justify" vertical="center" wrapText="1"/>
    </xf>
    <xf numFmtId="0" fontId="9" fillId="0" borderId="9" xfId="0" applyFont="1" applyFill="1" applyBorder="1" applyAlignment="1">
      <alignment horizontal="justify" vertical="center" wrapText="1"/>
    </xf>
    <xf numFmtId="0" fontId="4" fillId="0" borderId="1" xfId="0" applyFont="1" applyFill="1" applyBorder="1" applyAlignment="1">
      <alignment horizontal="center" vertical="center" wrapText="1"/>
    </xf>
    <xf numFmtId="168" fontId="4" fillId="0" borderId="1" xfId="0" applyNumberFormat="1" applyFont="1" applyBorder="1" applyAlignment="1">
      <alignment horizontal="center" vertical="center"/>
    </xf>
    <xf numFmtId="164" fontId="17" fillId="0" borderId="9" xfId="0" applyNumberFormat="1" applyFont="1" applyFill="1" applyBorder="1" applyAlignment="1">
      <alignment horizontal="center" vertical="center" wrapText="1"/>
    </xf>
    <xf numFmtId="164" fontId="17" fillId="0" borderId="5" xfId="0" applyNumberFormat="1" applyFont="1" applyFill="1" applyBorder="1" applyAlignment="1">
      <alignment horizontal="center" vertical="center" wrapText="1"/>
    </xf>
    <xf numFmtId="164" fontId="17" fillId="0" borderId="15"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6" fillId="0" borderId="4" xfId="0" applyFont="1" applyFill="1" applyBorder="1" applyAlignment="1">
      <alignment horizontal="center" vertical="center"/>
    </xf>
    <xf numFmtId="0" fontId="7" fillId="0" borderId="2"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3" xfId="0" applyFont="1" applyFill="1" applyBorder="1" applyAlignment="1">
      <alignment horizontal="justify" vertical="top" wrapText="1"/>
    </xf>
    <xf numFmtId="0" fontId="1" fillId="0" borderId="2"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4" fillId="0" borderId="3"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6" xfId="0" applyFont="1" applyFill="1" applyBorder="1" applyAlignment="1">
      <alignment horizontal="center" wrapText="1"/>
    </xf>
    <xf numFmtId="0" fontId="1" fillId="0" borderId="7" xfId="0" applyFont="1" applyFill="1" applyBorder="1" applyAlignment="1">
      <alignment horizontal="center" wrapText="1"/>
    </xf>
    <xf numFmtId="0" fontId="1" fillId="0" borderId="8" xfId="0" applyFont="1" applyFill="1" applyBorder="1" applyAlignment="1">
      <alignment horizont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 fillId="0" borderId="2" xfId="0" applyFont="1" applyFill="1" applyBorder="1" applyAlignment="1">
      <alignment horizontal="justify" vertical="center" wrapText="1"/>
    </xf>
    <xf numFmtId="0" fontId="1" fillId="0" borderId="4" xfId="0" applyFont="1" applyFill="1" applyBorder="1" applyAlignment="1">
      <alignment horizontal="justify" vertical="center" wrapText="1"/>
    </xf>
    <xf numFmtId="164" fontId="17" fillId="0" borderId="2" xfId="0" applyNumberFormat="1" applyFont="1" applyFill="1" applyBorder="1" applyAlignment="1">
      <alignment horizontal="justify" vertical="center" wrapText="1"/>
    </xf>
    <xf numFmtId="164" fontId="17" fillId="0" borderId="4" xfId="0" applyNumberFormat="1" applyFont="1" applyFill="1" applyBorder="1" applyAlignment="1">
      <alignment horizontal="justify" vertical="center" wrapText="1"/>
    </xf>
    <xf numFmtId="164" fontId="17" fillId="0" borderId="3" xfId="0" applyNumberFormat="1" applyFont="1" applyFill="1" applyBorder="1" applyAlignment="1">
      <alignment horizontal="justify" vertical="center" wrapTex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8" xfId="0" applyFont="1" applyFill="1" applyBorder="1" applyAlignment="1">
      <alignment horizontal="left" wrapText="1"/>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2" xfId="0" applyFont="1" applyFill="1" applyBorder="1" applyAlignment="1">
      <alignment horizontal="justify" vertical="top" wrapText="1"/>
    </xf>
    <xf numFmtId="0" fontId="1" fillId="0" borderId="4" xfId="0" applyFont="1" applyFill="1" applyBorder="1" applyAlignment="1">
      <alignment horizontal="justify" vertical="top" wrapText="1"/>
    </xf>
    <xf numFmtId="0" fontId="1" fillId="0" borderId="3" xfId="0" applyFont="1" applyFill="1" applyBorder="1" applyAlignment="1">
      <alignment horizontal="justify" vertical="top" wrapText="1"/>
    </xf>
    <xf numFmtId="0" fontId="17" fillId="0" borderId="2" xfId="0" applyFont="1" applyFill="1" applyBorder="1" applyAlignment="1">
      <alignment horizontal="justify" vertical="center" wrapText="1"/>
    </xf>
    <xf numFmtId="0" fontId="17" fillId="0" borderId="3"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165" fontId="1" fillId="0" borderId="2" xfId="0" applyNumberFormat="1" applyFont="1" applyFill="1" applyBorder="1" applyAlignment="1">
      <alignment horizontal="center" vertical="center"/>
    </xf>
    <xf numFmtId="165" fontId="1" fillId="0" borderId="3" xfId="0" applyNumberFormat="1" applyFont="1" applyFill="1" applyBorder="1" applyAlignment="1">
      <alignment horizontal="center" vertical="center"/>
    </xf>
    <xf numFmtId="168" fontId="1" fillId="0" borderId="2" xfId="1" applyNumberFormat="1" applyFont="1" applyFill="1" applyBorder="1" applyAlignment="1">
      <alignment horizontal="center" vertical="center"/>
    </xf>
    <xf numFmtId="168" fontId="1" fillId="0" borderId="3" xfId="1" applyNumberFormat="1" applyFont="1" applyFill="1" applyBorder="1" applyAlignment="1">
      <alignment horizontal="center" vertical="center"/>
    </xf>
    <xf numFmtId="0" fontId="4" fillId="0" borderId="1" xfId="0" applyFont="1" applyFill="1" applyBorder="1" applyAlignment="1">
      <alignment horizontal="lef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15" xfId="0" applyBorder="1" applyAlignment="1">
      <alignment horizontal="center"/>
    </xf>
    <xf numFmtId="0" fontId="17" fillId="0" borderId="4" xfId="0" applyFont="1" applyFill="1" applyBorder="1" applyAlignment="1">
      <alignment horizontal="justify" vertical="center" wrapText="1"/>
    </xf>
    <xf numFmtId="0" fontId="18" fillId="0" borderId="9" xfId="0" applyFont="1" applyBorder="1" applyAlignment="1">
      <alignment horizontal="center"/>
    </xf>
    <xf numFmtId="0" fontId="18" fillId="0" borderId="5" xfId="0" applyFont="1" applyBorder="1" applyAlignment="1">
      <alignment horizontal="center"/>
    </xf>
    <xf numFmtId="0" fontId="18" fillId="0" borderId="15" xfId="0" applyFont="1" applyBorder="1" applyAlignment="1">
      <alignment horizontal="center"/>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9" fillId="0" borderId="1" xfId="0" applyFont="1" applyFill="1" applyBorder="1" applyAlignment="1">
      <alignment horizontal="justify" vertical="center" wrapText="1"/>
    </xf>
    <xf numFmtId="0" fontId="9" fillId="0" borderId="6" xfId="0" applyFont="1" applyFill="1" applyBorder="1" applyAlignment="1">
      <alignment horizontal="justify" vertical="center" wrapText="1"/>
    </xf>
    <xf numFmtId="0" fontId="17" fillId="0" borderId="4" xfId="0" applyNumberFormat="1" applyFont="1" applyFill="1" applyBorder="1" applyAlignment="1">
      <alignment horizontal="center" vertical="center"/>
    </xf>
    <xf numFmtId="0" fontId="17"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Border="1" applyAlignment="1">
      <alignment horizontal="center" vertical="center" wrapText="1"/>
    </xf>
    <xf numFmtId="164" fontId="9" fillId="0" borderId="1" xfId="0" applyNumberFormat="1" applyFont="1" applyFill="1" applyBorder="1" applyAlignment="1">
      <alignment horizontal="left" vertical="center" wrapText="1"/>
    </xf>
    <xf numFmtId="4" fontId="4" fillId="0" borderId="1" xfId="0" applyNumberFormat="1" applyFont="1" applyBorder="1" applyAlignment="1">
      <alignment horizontal="center" vertical="center" wrapText="1"/>
    </xf>
    <xf numFmtId="168" fontId="4" fillId="0" borderId="1" xfId="1" applyNumberFormat="1" applyFont="1" applyBorder="1" applyAlignment="1">
      <alignment horizontal="center" vertical="center" wrapText="1"/>
    </xf>
    <xf numFmtId="0" fontId="1" fillId="0" borderId="1" xfId="0" applyFont="1" applyBorder="1" applyAlignment="1">
      <alignment horizontal="justify" vertical="center" wrapText="1"/>
    </xf>
    <xf numFmtId="166" fontId="9" fillId="0" borderId="1" xfId="0" applyNumberFormat="1" applyFont="1" applyFill="1" applyBorder="1" applyAlignment="1">
      <alignment horizontal="center" vertical="center"/>
    </xf>
    <xf numFmtId="0" fontId="0" fillId="0" borderId="1" xfId="0" applyBorder="1" applyAlignment="1">
      <alignment horizontal="center" vertical="center"/>
    </xf>
    <xf numFmtId="167" fontId="9" fillId="0" borderId="1" xfId="0" applyNumberFormat="1" applyFont="1" applyFill="1" applyBorder="1" applyAlignment="1">
      <alignment horizontal="center" vertical="center"/>
    </xf>
    <xf numFmtId="168" fontId="9" fillId="0" borderId="1" xfId="1" applyNumberFormat="1" applyFont="1" applyFill="1" applyBorder="1" applyAlignment="1">
      <alignment horizontal="center" vertical="center" wrapText="1"/>
    </xf>
    <xf numFmtId="0" fontId="4" fillId="0" borderId="10"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7" fillId="0" borderId="1" xfId="0" applyFont="1" applyFill="1" applyBorder="1" applyAlignment="1">
      <alignment horizontal="center" vertical="center" wrapText="1"/>
    </xf>
    <xf numFmtId="165" fontId="9" fillId="0" borderId="1" xfId="0" applyNumberFormat="1" applyFont="1" applyFill="1" applyBorder="1" applyAlignment="1">
      <alignment horizontal="center" vertical="center"/>
    </xf>
    <xf numFmtId="0" fontId="25"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2" fillId="0" borderId="0" xfId="0" applyFont="1" applyAlignment="1">
      <alignment horizontal="center"/>
    </xf>
    <xf numFmtId="0" fontId="3" fillId="0" borderId="5" xfId="0" applyFont="1" applyBorder="1" applyAlignment="1">
      <alignment horizontal="center"/>
    </xf>
    <xf numFmtId="0" fontId="1"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wrapText="1"/>
    </xf>
    <xf numFmtId="165" fontId="1" fillId="0" borderId="1" xfId="0" applyNumberFormat="1" applyFont="1" applyFill="1" applyBorder="1" applyAlignment="1">
      <alignment horizontal="center" vertical="center"/>
    </xf>
    <xf numFmtId="9" fontId="1" fillId="0" borderId="1" xfId="1" applyFont="1" applyFill="1" applyBorder="1" applyAlignment="1">
      <alignment horizontal="center" vertical="center"/>
    </xf>
    <xf numFmtId="0" fontId="5" fillId="0" borderId="3" xfId="0" applyFont="1" applyBorder="1" applyAlignment="1">
      <alignment horizontal="center" vertical="center"/>
    </xf>
    <xf numFmtId="0" fontId="16" fillId="0" borderId="1" xfId="0" applyFont="1" applyFill="1" applyBorder="1" applyAlignment="1">
      <alignment horizontal="justify" vertical="center" wrapText="1"/>
    </xf>
    <xf numFmtId="0" fontId="7" fillId="0" borderId="1" xfId="0" applyFont="1" applyFill="1" applyBorder="1" applyAlignment="1">
      <alignment horizontal="justify" vertical="top" wrapText="1"/>
    </xf>
    <xf numFmtId="168" fontId="9" fillId="0" borderId="1" xfId="1" applyNumberFormat="1" applyFont="1" applyFill="1" applyBorder="1" applyAlignment="1">
      <alignment horizontal="center" vertical="center"/>
    </xf>
    <xf numFmtId="0" fontId="1" fillId="0" borderId="1" xfId="0" applyFont="1" applyFill="1" applyBorder="1" applyAlignment="1">
      <alignment horizontal="center" wrapText="1"/>
    </xf>
    <xf numFmtId="165" fontId="1" fillId="0" borderId="4" xfId="0" applyNumberFormat="1" applyFont="1" applyFill="1" applyBorder="1" applyAlignment="1">
      <alignment horizontal="center" vertical="center"/>
    </xf>
    <xf numFmtId="9" fontId="1" fillId="0" borderId="2" xfId="1" applyFont="1" applyFill="1" applyBorder="1" applyAlignment="1">
      <alignment horizontal="center" vertical="center"/>
    </xf>
    <xf numFmtId="9" fontId="1" fillId="0" borderId="4" xfId="1" applyFont="1" applyFill="1" applyBorder="1" applyAlignment="1">
      <alignment horizontal="center" vertical="center"/>
    </xf>
    <xf numFmtId="9" fontId="1" fillId="0" borderId="3" xfId="1" applyFont="1" applyFill="1" applyBorder="1" applyAlignment="1">
      <alignment horizontal="center" vertical="center"/>
    </xf>
    <xf numFmtId="0" fontId="4" fillId="0" borderId="1" xfId="0" applyFont="1" applyBorder="1" applyAlignment="1">
      <alignment horizontal="center" vertical="center"/>
    </xf>
    <xf numFmtId="0" fontId="9" fillId="0" borderId="1" xfId="0" applyFont="1" applyFill="1" applyBorder="1" applyAlignment="1">
      <alignment horizontal="center" vertical="center"/>
    </xf>
    <xf numFmtId="168" fontId="9" fillId="0" borderId="1" xfId="0" applyNumberFormat="1" applyFont="1" applyBorder="1" applyAlignment="1">
      <alignment horizontal="center" vertical="center"/>
    </xf>
    <xf numFmtId="169" fontId="1" fillId="0" borderId="1" xfId="0" applyNumberFormat="1" applyFont="1" applyFill="1" applyBorder="1" applyAlignment="1">
      <alignment horizontal="center" vertical="center"/>
    </xf>
    <xf numFmtId="168" fontId="1" fillId="0" borderId="1" xfId="1" applyNumberFormat="1" applyFont="1" applyFill="1" applyBorder="1" applyAlignment="1">
      <alignment horizontal="center" vertical="center"/>
    </xf>
    <xf numFmtId="0" fontId="7" fillId="0" borderId="0" xfId="0" applyFont="1" applyFill="1" applyBorder="1" applyAlignment="1">
      <alignment horizontal="justify" vertical="top" wrapText="1"/>
    </xf>
    <xf numFmtId="0" fontId="7" fillId="0" borderId="0" xfId="0" applyFont="1" applyFill="1" applyBorder="1" applyAlignment="1">
      <alignment horizontal="center" vertical="top" wrapText="1"/>
    </xf>
    <xf numFmtId="0" fontId="7" fillId="0" borderId="5" xfId="0" applyFont="1" applyFill="1" applyBorder="1" applyAlignment="1">
      <alignment horizontal="center" vertical="top" wrapText="1"/>
    </xf>
    <xf numFmtId="0" fontId="4" fillId="0" borderId="1" xfId="0" applyFont="1" applyFill="1" applyBorder="1" applyAlignment="1">
      <alignment horizontal="center" vertical="center"/>
    </xf>
    <xf numFmtId="168" fontId="4" fillId="0" borderId="1"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5" xfId="0" applyFont="1" applyFill="1" applyBorder="1" applyAlignment="1">
      <alignment horizontal="center" vertical="center" wrapText="1"/>
    </xf>
    <xf numFmtId="164" fontId="17" fillId="0" borderId="2" xfId="0" applyNumberFormat="1" applyFont="1" applyFill="1" applyBorder="1" applyAlignment="1">
      <alignment horizontal="center" vertical="center" wrapText="1"/>
    </xf>
    <xf numFmtId="164" fontId="17" fillId="0" borderId="4" xfId="0" applyNumberFormat="1" applyFont="1" applyFill="1" applyBorder="1" applyAlignment="1">
      <alignment horizontal="center" vertical="center" wrapText="1"/>
    </xf>
    <xf numFmtId="164" fontId="17" fillId="0" borderId="3" xfId="0" applyNumberFormat="1" applyFont="1" applyFill="1" applyBorder="1" applyAlignment="1">
      <alignment horizontal="center" vertical="center" wrapText="1"/>
    </xf>
    <xf numFmtId="0" fontId="1" fillId="0" borderId="3" xfId="0" applyFont="1" applyFill="1" applyBorder="1" applyAlignment="1">
      <alignment horizontal="justify" vertical="center" wrapText="1"/>
    </xf>
    <xf numFmtId="0" fontId="0" fillId="0" borderId="0" xfId="0" applyBorder="1" applyAlignment="1">
      <alignment horizontal="center"/>
    </xf>
    <xf numFmtId="0" fontId="17" fillId="0" borderId="2" xfId="0" applyNumberFormat="1" applyFont="1" applyFill="1" applyBorder="1" applyAlignment="1">
      <alignment horizontal="center" vertical="center"/>
    </xf>
    <xf numFmtId="0" fontId="17" fillId="0" borderId="3" xfId="0" applyFont="1" applyFill="1" applyBorder="1" applyAlignment="1">
      <alignment horizontal="left" vertical="center" wrapText="1"/>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3" xfId="0" applyFont="1" applyFill="1" applyBorder="1" applyAlignment="1">
      <alignment horizontal="center" vertical="center"/>
    </xf>
    <xf numFmtId="0" fontId="4" fillId="0" borderId="13"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14" xfId="0" applyFont="1" applyFill="1" applyBorder="1" applyAlignment="1">
      <alignment horizontal="justify" vertical="center" wrapText="1"/>
    </xf>
    <xf numFmtId="164" fontId="9" fillId="0" borderId="2" xfId="0" applyNumberFormat="1" applyFont="1" applyFill="1" applyBorder="1" applyAlignment="1">
      <alignment horizontal="left" vertical="center" wrapText="1"/>
    </xf>
    <xf numFmtId="164" fontId="9" fillId="0" borderId="4" xfId="0" applyNumberFormat="1" applyFont="1" applyFill="1" applyBorder="1" applyAlignment="1">
      <alignment horizontal="left" vertical="center" wrapText="1"/>
    </xf>
    <xf numFmtId="164" fontId="9" fillId="0" borderId="3" xfId="0" applyNumberFormat="1" applyFont="1" applyFill="1" applyBorder="1" applyAlignment="1">
      <alignment horizontal="left" vertical="center" wrapText="1"/>
    </xf>
    <xf numFmtId="165" fontId="9" fillId="0" borderId="2" xfId="0" applyNumberFormat="1" applyFont="1" applyFill="1" applyBorder="1" applyAlignment="1">
      <alignment horizontal="center" vertical="center"/>
    </xf>
    <xf numFmtId="165" fontId="9" fillId="0" borderId="4" xfId="0" applyNumberFormat="1" applyFont="1" applyFill="1" applyBorder="1" applyAlignment="1">
      <alignment horizontal="center" vertical="center"/>
    </xf>
    <xf numFmtId="165" fontId="9" fillId="0" borderId="3" xfId="0" applyNumberFormat="1" applyFont="1" applyFill="1" applyBorder="1" applyAlignment="1">
      <alignment horizontal="center" vertical="center"/>
    </xf>
    <xf numFmtId="168" fontId="9" fillId="0" borderId="2" xfId="1" applyNumberFormat="1" applyFont="1" applyFill="1" applyBorder="1" applyAlignment="1">
      <alignment horizontal="center" vertical="center"/>
    </xf>
    <xf numFmtId="168" fontId="9" fillId="0" borderId="4" xfId="1" applyNumberFormat="1" applyFont="1" applyFill="1" applyBorder="1" applyAlignment="1">
      <alignment horizontal="center" vertical="center"/>
    </xf>
    <xf numFmtId="168" fontId="9" fillId="0" borderId="3" xfId="1" applyNumberFormat="1" applyFont="1" applyFill="1" applyBorder="1" applyAlignment="1">
      <alignment horizontal="center" vertical="center"/>
    </xf>
    <xf numFmtId="0" fontId="15" fillId="0" borderId="2" xfId="0" applyFont="1" applyFill="1" applyBorder="1" applyAlignment="1">
      <alignment horizontal="justify" vertical="top" wrapText="1"/>
    </xf>
    <xf numFmtId="0" fontId="15" fillId="0" borderId="4" xfId="0" applyFont="1" applyFill="1" applyBorder="1" applyAlignment="1">
      <alignment horizontal="justify" vertical="top" wrapText="1"/>
    </xf>
    <xf numFmtId="0" fontId="15" fillId="0" borderId="3" xfId="0" applyFont="1" applyFill="1" applyBorder="1" applyAlignment="1">
      <alignment horizontal="justify" vertical="top"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164" fontId="9" fillId="0" borderId="11" xfId="0" applyNumberFormat="1" applyFont="1" applyFill="1" applyBorder="1" applyAlignment="1">
      <alignment horizontal="center" vertical="center" wrapText="1"/>
    </xf>
    <xf numFmtId="164" fontId="9" fillId="0" borderId="12" xfId="0" applyNumberFormat="1" applyFont="1" applyFill="1" applyBorder="1" applyAlignment="1">
      <alignment horizontal="center" vertical="center" wrapText="1"/>
    </xf>
    <xf numFmtId="164" fontId="9" fillId="0" borderId="0" xfId="0" applyNumberFormat="1" applyFont="1" applyFill="1" applyBorder="1" applyAlignment="1">
      <alignment horizontal="center" vertical="center" wrapText="1"/>
    </xf>
    <xf numFmtId="164" fontId="9" fillId="0" borderId="14"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4" fontId="9" fillId="0" borderId="5" xfId="0" applyNumberFormat="1" applyFont="1" applyFill="1" applyBorder="1" applyAlignment="1">
      <alignment horizontal="center" vertical="center" wrapText="1"/>
    </xf>
    <xf numFmtId="164" fontId="9" fillId="0" borderId="15" xfId="0" applyNumberFormat="1" applyFont="1" applyFill="1" applyBorder="1" applyAlignment="1">
      <alignment horizontal="center" vertical="center" wrapText="1"/>
    </xf>
    <xf numFmtId="0" fontId="4" fillId="0" borderId="7" xfId="0" applyFont="1" applyFill="1" applyBorder="1" applyAlignment="1">
      <alignment horizontal="justify" vertical="center" wrapText="1"/>
    </xf>
  </cellXfs>
  <cellStyles count="3">
    <cellStyle name="Денежный" xfId="2" builtinId="4"/>
    <cellStyle name="Обычный" xfId="0" builtinId="0"/>
    <cellStyle name="Процентный"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O246"/>
  <sheetViews>
    <sheetView tabSelected="1" view="pageBreakPreview" zoomScale="80" zoomScaleNormal="80" zoomScaleSheetLayoutView="80" workbookViewId="0">
      <pane ySplit="6" topLeftCell="A230" activePane="bottomLeft" state="frozen"/>
      <selection pane="bottomLeft" activeCell="J238" sqref="J238"/>
    </sheetView>
  </sheetViews>
  <sheetFormatPr defaultRowHeight="15" x14ac:dyDescent="0.25"/>
  <cols>
    <col min="1" max="1" width="14.140625" style="3" customWidth="1"/>
    <col min="2" max="2" width="27.28515625" style="3" customWidth="1"/>
    <col min="3" max="3" width="19.7109375" customWidth="1"/>
    <col min="4" max="4" width="25.42578125" customWidth="1"/>
    <col min="5" max="5" width="17.140625" customWidth="1"/>
    <col min="6" max="6" width="16.140625" customWidth="1"/>
    <col min="7" max="7" width="15" customWidth="1"/>
    <col min="8" max="8" width="64.5703125" customWidth="1"/>
    <col min="9" max="9" width="20.85546875" customWidth="1"/>
    <col min="10" max="10" width="18.7109375" customWidth="1"/>
    <col min="11" max="11" width="16" customWidth="1"/>
    <col min="12" max="12" width="76.5703125" customWidth="1"/>
  </cols>
  <sheetData>
    <row r="2" spans="1:13" ht="21.75" customHeight="1" x14ac:dyDescent="0.3">
      <c r="A2" s="240" t="s">
        <v>139</v>
      </c>
      <c r="B2" s="240"/>
      <c r="C2" s="240"/>
      <c r="D2" s="240"/>
      <c r="E2" s="240"/>
      <c r="F2" s="240"/>
      <c r="G2" s="240"/>
      <c r="H2" s="240"/>
      <c r="I2" s="240"/>
      <c r="J2" s="240"/>
      <c r="K2" s="240"/>
      <c r="L2" s="240"/>
    </row>
    <row r="3" spans="1:13" ht="18.75" x14ac:dyDescent="0.3">
      <c r="A3" s="240" t="s">
        <v>185</v>
      </c>
      <c r="B3" s="240"/>
      <c r="C3" s="240"/>
      <c r="D3" s="240"/>
      <c r="E3" s="240"/>
      <c r="F3" s="240"/>
      <c r="G3" s="240"/>
      <c r="H3" s="240"/>
      <c r="I3" s="240"/>
      <c r="J3" s="240"/>
      <c r="K3" s="240"/>
      <c r="L3" s="240"/>
      <c r="M3" s="1"/>
    </row>
    <row r="4" spans="1:13" ht="18.75" x14ac:dyDescent="0.3">
      <c r="A4" s="241" t="s">
        <v>14</v>
      </c>
      <c r="B4" s="241"/>
      <c r="C4" s="241"/>
      <c r="D4" s="241"/>
      <c r="E4" s="241"/>
      <c r="F4" s="241"/>
      <c r="G4" s="241"/>
      <c r="H4" s="241"/>
      <c r="I4" s="241"/>
      <c r="J4" s="241"/>
      <c r="K4" s="241"/>
      <c r="L4" s="241"/>
      <c r="M4" s="2"/>
    </row>
    <row r="5" spans="1:13" ht="35.25" customHeight="1" x14ac:dyDescent="0.25">
      <c r="A5" s="222" t="s">
        <v>128</v>
      </c>
      <c r="B5" s="222" t="s">
        <v>12</v>
      </c>
      <c r="C5" s="222" t="s">
        <v>0</v>
      </c>
      <c r="D5" s="222" t="s">
        <v>1</v>
      </c>
      <c r="E5" s="222" t="s">
        <v>13</v>
      </c>
      <c r="F5" s="222"/>
      <c r="G5" s="222"/>
      <c r="H5" s="222" t="s">
        <v>4</v>
      </c>
      <c r="I5" s="222" t="s">
        <v>129</v>
      </c>
      <c r="J5" s="222"/>
      <c r="K5" s="222"/>
      <c r="L5" s="222" t="s">
        <v>4</v>
      </c>
    </row>
    <row r="6" spans="1:13" ht="30" customHeight="1" x14ac:dyDescent="0.25">
      <c r="A6" s="222"/>
      <c r="B6" s="222"/>
      <c r="C6" s="222"/>
      <c r="D6" s="222"/>
      <c r="E6" s="29" t="s">
        <v>134</v>
      </c>
      <c r="F6" s="29" t="s">
        <v>135</v>
      </c>
      <c r="G6" s="29" t="s">
        <v>11</v>
      </c>
      <c r="H6" s="222"/>
      <c r="I6" s="6" t="s">
        <v>2</v>
      </c>
      <c r="J6" s="6" t="s">
        <v>3</v>
      </c>
      <c r="K6" s="29" t="s">
        <v>11</v>
      </c>
      <c r="L6" s="222"/>
    </row>
    <row r="7" spans="1:13" ht="21.75" customHeight="1" x14ac:dyDescent="0.25">
      <c r="A7" s="29">
        <v>1</v>
      </c>
      <c r="B7" s="29">
        <v>2</v>
      </c>
      <c r="C7" s="29">
        <v>3</v>
      </c>
      <c r="D7" s="29">
        <v>4</v>
      </c>
      <c r="E7" s="6">
        <v>5</v>
      </c>
      <c r="F7" s="6">
        <v>6</v>
      </c>
      <c r="G7" s="29">
        <v>7</v>
      </c>
      <c r="H7" s="29">
        <v>8</v>
      </c>
      <c r="I7" s="6">
        <v>9</v>
      </c>
      <c r="J7" s="6">
        <v>10</v>
      </c>
      <c r="K7" s="29">
        <v>11</v>
      </c>
      <c r="L7" s="29">
        <v>12</v>
      </c>
    </row>
    <row r="8" spans="1:13" ht="20.25" customHeight="1" x14ac:dyDescent="0.25">
      <c r="A8" s="243" t="s">
        <v>32</v>
      </c>
      <c r="B8" s="243"/>
      <c r="C8" s="243"/>
      <c r="D8" s="243"/>
      <c r="E8" s="243"/>
      <c r="F8" s="243"/>
      <c r="G8" s="243"/>
      <c r="H8" s="243"/>
      <c r="I8" s="243"/>
      <c r="J8" s="243"/>
      <c r="K8" s="243"/>
      <c r="L8" s="243"/>
    </row>
    <row r="9" spans="1:13" ht="20.25" customHeight="1" x14ac:dyDescent="0.25">
      <c r="A9" s="128" t="s">
        <v>33</v>
      </c>
      <c r="B9" s="128"/>
      <c r="C9" s="128"/>
      <c r="D9" s="128"/>
      <c r="E9" s="128"/>
      <c r="F9" s="128"/>
      <c r="G9" s="128"/>
      <c r="H9" s="128"/>
      <c r="I9" s="128"/>
      <c r="J9" s="128"/>
      <c r="K9" s="128"/>
      <c r="L9" s="128"/>
    </row>
    <row r="10" spans="1:13" ht="60" customHeight="1" x14ac:dyDescent="0.25">
      <c r="A10" s="221" t="s">
        <v>5</v>
      </c>
      <c r="B10" s="150" t="s">
        <v>15</v>
      </c>
      <c r="C10" s="120" t="s">
        <v>16</v>
      </c>
      <c r="D10" s="223" t="s">
        <v>6</v>
      </c>
      <c r="E10" s="224">
        <f>E12+E13+E14</f>
        <v>475347.06</v>
      </c>
      <c r="F10" s="224">
        <f>F12+F13+F14</f>
        <v>464971.62</v>
      </c>
      <c r="G10" s="225">
        <f>F10/E10</f>
        <v>0.97817291643709758</v>
      </c>
      <c r="H10" s="226" t="s">
        <v>137</v>
      </c>
      <c r="I10" s="140" t="s">
        <v>211</v>
      </c>
      <c r="J10" s="140"/>
      <c r="K10" s="140"/>
      <c r="L10" s="226" t="s">
        <v>136</v>
      </c>
    </row>
    <row r="11" spans="1:13" ht="33" customHeight="1" x14ac:dyDescent="0.25">
      <c r="A11" s="221"/>
      <c r="B11" s="151"/>
      <c r="C11" s="120"/>
      <c r="D11" s="223"/>
      <c r="E11" s="222"/>
      <c r="F11" s="222"/>
      <c r="G11" s="225"/>
      <c r="H11" s="226"/>
      <c r="I11" s="34">
        <v>85.6</v>
      </c>
      <c r="J11" s="34">
        <v>93.1</v>
      </c>
      <c r="K11" s="53">
        <f>J11/I11</f>
        <v>1.0876168224299065</v>
      </c>
      <c r="L11" s="226"/>
    </row>
    <row r="12" spans="1:13" ht="92.25" customHeight="1" x14ac:dyDescent="0.25">
      <c r="A12" s="221"/>
      <c r="B12" s="151"/>
      <c r="C12" s="120"/>
      <c r="D12" s="10" t="s">
        <v>10</v>
      </c>
      <c r="E12" s="31">
        <v>14977</v>
      </c>
      <c r="F12" s="31">
        <v>14977</v>
      </c>
      <c r="G12" s="74">
        <f>F12/E12</f>
        <v>1</v>
      </c>
      <c r="H12" s="226"/>
      <c r="I12" s="140" t="s">
        <v>212</v>
      </c>
      <c r="J12" s="140"/>
      <c r="K12" s="140"/>
      <c r="L12" s="226" t="s">
        <v>289</v>
      </c>
    </row>
    <row r="13" spans="1:13" ht="57" customHeight="1" x14ac:dyDescent="0.25">
      <c r="A13" s="221"/>
      <c r="B13" s="151"/>
      <c r="C13" s="120"/>
      <c r="D13" s="10" t="s">
        <v>7</v>
      </c>
      <c r="E13" s="31">
        <v>394187.3</v>
      </c>
      <c r="F13" s="31">
        <v>389272.53</v>
      </c>
      <c r="G13" s="74">
        <f>F13/E13</f>
        <v>0.98753189156525345</v>
      </c>
      <c r="H13" s="226"/>
      <c r="I13" s="34">
        <v>65.599999999999994</v>
      </c>
      <c r="J13" s="67">
        <v>61.9</v>
      </c>
      <c r="K13" s="53">
        <f>J13/I13</f>
        <v>0.94359756097560976</v>
      </c>
      <c r="L13" s="226"/>
    </row>
    <row r="14" spans="1:13" ht="62.25" customHeight="1" x14ac:dyDescent="0.25">
      <c r="A14" s="221"/>
      <c r="B14" s="151"/>
      <c r="C14" s="120"/>
      <c r="D14" s="10" t="s">
        <v>8</v>
      </c>
      <c r="E14" s="72">
        <v>66182.759999999995</v>
      </c>
      <c r="F14" s="72">
        <v>60722.09</v>
      </c>
      <c r="G14" s="74">
        <f>F14/E14</f>
        <v>0.91749105053944568</v>
      </c>
      <c r="H14" s="226"/>
      <c r="I14" s="140" t="s">
        <v>213</v>
      </c>
      <c r="J14" s="140"/>
      <c r="K14" s="140"/>
      <c r="L14" s="226" t="s">
        <v>138</v>
      </c>
    </row>
    <row r="15" spans="1:13" ht="46.5" customHeight="1" x14ac:dyDescent="0.25">
      <c r="A15" s="221"/>
      <c r="B15" s="152"/>
      <c r="C15" s="120"/>
      <c r="D15" s="117"/>
      <c r="E15" s="117"/>
      <c r="F15" s="117"/>
      <c r="G15" s="117"/>
      <c r="H15" s="226"/>
      <c r="I15" s="34">
        <v>26.5</v>
      </c>
      <c r="J15" s="34">
        <v>31.4</v>
      </c>
      <c r="K15" s="53">
        <f>I15/J15</f>
        <v>0.8439490445859873</v>
      </c>
      <c r="L15" s="226"/>
    </row>
    <row r="16" spans="1:13" ht="64.5" customHeight="1" x14ac:dyDescent="0.25">
      <c r="A16" s="221" t="s">
        <v>17</v>
      </c>
      <c r="B16" s="239" t="s">
        <v>18</v>
      </c>
      <c r="C16" s="120" t="s">
        <v>19</v>
      </c>
      <c r="D16" s="14" t="s">
        <v>6</v>
      </c>
      <c r="E16" s="35">
        <f>E19+E20</f>
        <v>67854.5</v>
      </c>
      <c r="F16" s="35">
        <f>F19+F20</f>
        <v>67854.5</v>
      </c>
      <c r="G16" s="15">
        <f>F16/E16</f>
        <v>1</v>
      </c>
      <c r="H16" s="127" t="s">
        <v>142</v>
      </c>
      <c r="I16" s="140" t="s">
        <v>214</v>
      </c>
      <c r="J16" s="140"/>
      <c r="K16" s="140"/>
      <c r="L16" s="127" t="s">
        <v>140</v>
      </c>
    </row>
    <row r="17" spans="1:13" ht="36.75" customHeight="1" x14ac:dyDescent="0.25">
      <c r="A17" s="221"/>
      <c r="B17" s="239"/>
      <c r="C17" s="120"/>
      <c r="D17" s="10" t="s">
        <v>10</v>
      </c>
      <c r="E17" s="31"/>
      <c r="F17" s="31"/>
      <c r="G17" s="32"/>
      <c r="H17" s="127"/>
      <c r="I17" s="33" t="s">
        <v>133</v>
      </c>
      <c r="J17" s="33">
        <v>6</v>
      </c>
      <c r="K17" s="11" t="s">
        <v>133</v>
      </c>
      <c r="L17" s="127"/>
    </row>
    <row r="18" spans="1:13" ht="49.5" customHeight="1" x14ac:dyDescent="0.25">
      <c r="A18" s="221"/>
      <c r="B18" s="239"/>
      <c r="C18" s="120"/>
      <c r="D18" s="10" t="s">
        <v>7</v>
      </c>
      <c r="E18" s="31"/>
      <c r="F18" s="31"/>
      <c r="G18" s="32"/>
      <c r="H18" s="127"/>
      <c r="I18" s="140" t="s">
        <v>215</v>
      </c>
      <c r="J18" s="140"/>
      <c r="K18" s="140"/>
      <c r="L18" s="127" t="s">
        <v>141</v>
      </c>
    </row>
    <row r="19" spans="1:13" ht="30.75" customHeight="1" x14ac:dyDescent="0.25">
      <c r="A19" s="221"/>
      <c r="B19" s="239"/>
      <c r="C19" s="120"/>
      <c r="D19" s="10" t="s">
        <v>8</v>
      </c>
      <c r="E19" s="31">
        <v>51.5</v>
      </c>
      <c r="F19" s="31">
        <v>51.5</v>
      </c>
      <c r="G19" s="32">
        <f>F19/E19</f>
        <v>1</v>
      </c>
      <c r="H19" s="127"/>
      <c r="I19" s="227">
        <v>43.8</v>
      </c>
      <c r="J19" s="227">
        <v>47.6</v>
      </c>
      <c r="K19" s="230">
        <f>J19/I19</f>
        <v>1.08675799086758</v>
      </c>
      <c r="L19" s="127"/>
    </row>
    <row r="20" spans="1:13" ht="3" customHeight="1" x14ac:dyDescent="0.25">
      <c r="A20" s="221"/>
      <c r="B20" s="239"/>
      <c r="C20" s="120"/>
      <c r="D20" s="239" t="s">
        <v>9</v>
      </c>
      <c r="E20" s="245">
        <v>67803</v>
      </c>
      <c r="F20" s="245">
        <v>67803</v>
      </c>
      <c r="G20" s="246">
        <f>F20/E20</f>
        <v>1</v>
      </c>
      <c r="H20" s="127"/>
      <c r="I20" s="227"/>
      <c r="J20" s="227"/>
      <c r="K20" s="230"/>
      <c r="L20" s="127"/>
    </row>
    <row r="21" spans="1:13" ht="18" customHeight="1" x14ac:dyDescent="0.25">
      <c r="A21" s="221"/>
      <c r="B21" s="239"/>
      <c r="C21" s="120"/>
      <c r="D21" s="239"/>
      <c r="E21" s="245"/>
      <c r="F21" s="245"/>
      <c r="G21" s="246"/>
      <c r="H21" s="127"/>
      <c r="I21" s="227"/>
      <c r="J21" s="227"/>
      <c r="K21" s="230"/>
      <c r="L21" s="127"/>
    </row>
    <row r="22" spans="1:13" ht="94.5" customHeight="1" x14ac:dyDescent="0.3">
      <c r="A22" s="221" t="s">
        <v>20</v>
      </c>
      <c r="B22" s="239" t="s">
        <v>21</v>
      </c>
      <c r="C22" s="120" t="s">
        <v>22</v>
      </c>
      <c r="D22" s="14" t="s">
        <v>6</v>
      </c>
      <c r="E22" s="35">
        <f>E24+E26</f>
        <v>1320.4</v>
      </c>
      <c r="F22" s="35">
        <f>F24+F26</f>
        <v>1320.4</v>
      </c>
      <c r="G22" s="15">
        <f>F22/E22</f>
        <v>1</v>
      </c>
      <c r="H22" s="127" t="s">
        <v>292</v>
      </c>
      <c r="I22" s="140" t="s">
        <v>216</v>
      </c>
      <c r="J22" s="140"/>
      <c r="K22" s="140"/>
      <c r="L22" s="239" t="s">
        <v>275</v>
      </c>
      <c r="M22" s="59"/>
    </row>
    <row r="23" spans="1:13" ht="47.25" customHeight="1" x14ac:dyDescent="0.25">
      <c r="A23" s="221"/>
      <c r="B23" s="239"/>
      <c r="C23" s="120"/>
      <c r="D23" s="10" t="s">
        <v>10</v>
      </c>
      <c r="E23" s="31"/>
      <c r="F23" s="31"/>
      <c r="G23" s="32"/>
      <c r="H23" s="127"/>
      <c r="I23" s="37">
        <v>14</v>
      </c>
      <c r="J23" s="37">
        <v>17</v>
      </c>
      <c r="K23" s="36">
        <f>J23/I23</f>
        <v>1.2142857142857142</v>
      </c>
      <c r="L23" s="239"/>
    </row>
    <row r="24" spans="1:13" ht="75.75" customHeight="1" x14ac:dyDescent="0.25">
      <c r="A24" s="221"/>
      <c r="B24" s="239"/>
      <c r="C24" s="120"/>
      <c r="D24" s="10" t="s">
        <v>7</v>
      </c>
      <c r="E24" s="31">
        <f>320.4</f>
        <v>320.39999999999998</v>
      </c>
      <c r="F24" s="31">
        <f>320.4</f>
        <v>320.39999999999998</v>
      </c>
      <c r="G24" s="32">
        <f>F24/E24</f>
        <v>1</v>
      </c>
      <c r="H24" s="127"/>
      <c r="I24" s="140" t="s">
        <v>217</v>
      </c>
      <c r="J24" s="140"/>
      <c r="K24" s="140"/>
      <c r="L24" s="127" t="s">
        <v>209</v>
      </c>
    </row>
    <row r="25" spans="1:13" ht="60" customHeight="1" x14ac:dyDescent="0.25">
      <c r="A25" s="221"/>
      <c r="B25" s="239"/>
      <c r="C25" s="120"/>
      <c r="D25" s="10" t="s">
        <v>8</v>
      </c>
      <c r="E25" s="66">
        <v>259.52</v>
      </c>
      <c r="F25" s="66">
        <v>259.52</v>
      </c>
      <c r="G25" s="32">
        <f>F25/E25</f>
        <v>1</v>
      </c>
      <c r="H25" s="127"/>
      <c r="I25" s="82">
        <v>870</v>
      </c>
      <c r="J25" s="84">
        <v>1264</v>
      </c>
      <c r="K25" s="83">
        <f>J25/I25</f>
        <v>1.4528735632183909</v>
      </c>
      <c r="L25" s="127"/>
    </row>
    <row r="26" spans="1:13" ht="64.5" customHeight="1" x14ac:dyDescent="0.25">
      <c r="A26" s="221"/>
      <c r="B26" s="239"/>
      <c r="C26" s="120"/>
      <c r="D26" s="10" t="s">
        <v>9</v>
      </c>
      <c r="E26" s="31">
        <v>1000</v>
      </c>
      <c r="F26" s="31">
        <v>1000</v>
      </c>
      <c r="G26" s="32">
        <f>F26/E26</f>
        <v>1</v>
      </c>
      <c r="H26" s="127"/>
      <c r="I26" s="122"/>
      <c r="J26" s="122"/>
      <c r="K26" s="122"/>
      <c r="L26" s="127"/>
    </row>
    <row r="27" spans="1:13" ht="115.5" customHeight="1" x14ac:dyDescent="0.25">
      <c r="A27" s="221"/>
      <c r="B27" s="239"/>
      <c r="C27" s="120"/>
      <c r="D27" s="251"/>
      <c r="E27" s="251"/>
      <c r="F27" s="251"/>
      <c r="G27" s="251"/>
      <c r="H27" s="127"/>
      <c r="I27" s="122"/>
      <c r="J27" s="122"/>
      <c r="K27" s="122"/>
      <c r="L27" s="127"/>
    </row>
    <row r="28" spans="1:13" ht="46.5" customHeight="1" x14ac:dyDescent="0.25">
      <c r="A28" s="221" t="s">
        <v>23</v>
      </c>
      <c r="B28" s="239" t="s">
        <v>24</v>
      </c>
      <c r="C28" s="120" t="s">
        <v>22</v>
      </c>
      <c r="D28" s="14" t="s">
        <v>6</v>
      </c>
      <c r="E28" s="35">
        <f>E29</f>
        <v>231.6</v>
      </c>
      <c r="F28" s="35">
        <f>F29</f>
        <v>99.13</v>
      </c>
      <c r="G28" s="15">
        <f>F28/E28</f>
        <v>0.42802245250431781</v>
      </c>
      <c r="H28" s="127" t="s">
        <v>293</v>
      </c>
      <c r="I28" s="231" t="s">
        <v>218</v>
      </c>
      <c r="J28" s="232"/>
      <c r="K28" s="233"/>
      <c r="L28" s="127" t="s">
        <v>144</v>
      </c>
    </row>
    <row r="29" spans="1:13" ht="41.25" customHeight="1" x14ac:dyDescent="0.25">
      <c r="A29" s="221"/>
      <c r="B29" s="239"/>
      <c r="C29" s="120"/>
      <c r="D29" s="150" t="s">
        <v>8</v>
      </c>
      <c r="E29" s="197">
        <v>231.6</v>
      </c>
      <c r="F29" s="197">
        <v>99.13</v>
      </c>
      <c r="G29" s="253">
        <f>F29/E29</f>
        <v>0.42802245250431781</v>
      </c>
      <c r="H29" s="127"/>
      <c r="I29" s="161"/>
      <c r="J29" s="234"/>
      <c r="K29" s="235"/>
      <c r="L29" s="127"/>
    </row>
    <row r="30" spans="1:13" ht="3" customHeight="1" x14ac:dyDescent="0.25">
      <c r="A30" s="221"/>
      <c r="B30" s="239"/>
      <c r="C30" s="120"/>
      <c r="D30" s="151"/>
      <c r="E30" s="252"/>
      <c r="F30" s="252"/>
      <c r="G30" s="254"/>
      <c r="H30" s="127"/>
      <c r="I30" s="229">
        <v>520</v>
      </c>
      <c r="J30" s="229">
        <v>453</v>
      </c>
      <c r="K30" s="146">
        <f>J30/I30</f>
        <v>0.87115384615384617</v>
      </c>
      <c r="L30" s="127"/>
    </row>
    <row r="31" spans="1:13" ht="24.75" customHeight="1" x14ac:dyDescent="0.25">
      <c r="A31" s="221"/>
      <c r="B31" s="239"/>
      <c r="C31" s="120"/>
      <c r="D31" s="152"/>
      <c r="E31" s="198"/>
      <c r="F31" s="198"/>
      <c r="G31" s="255"/>
      <c r="H31" s="127"/>
      <c r="I31" s="229"/>
      <c r="J31" s="229"/>
      <c r="K31" s="146"/>
      <c r="L31" s="127"/>
    </row>
    <row r="32" spans="1:13" ht="240" customHeight="1" x14ac:dyDescent="0.25">
      <c r="A32" s="221"/>
      <c r="B32" s="239"/>
      <c r="C32" s="120"/>
      <c r="D32" s="251"/>
      <c r="E32" s="251"/>
      <c r="F32" s="251"/>
      <c r="G32" s="251"/>
      <c r="H32" s="127"/>
      <c r="I32" s="229"/>
      <c r="J32" s="229"/>
      <c r="K32" s="229"/>
      <c r="L32" s="127"/>
    </row>
    <row r="33" spans="1:12" ht="27.75" customHeight="1" x14ac:dyDescent="0.25">
      <c r="A33" s="221" t="s">
        <v>25</v>
      </c>
      <c r="B33" s="239" t="s">
        <v>26</v>
      </c>
      <c r="C33" s="120" t="s">
        <v>27</v>
      </c>
      <c r="D33" s="134" t="s">
        <v>170</v>
      </c>
      <c r="E33" s="135"/>
      <c r="F33" s="135"/>
      <c r="G33" s="136"/>
      <c r="H33" s="127" t="s">
        <v>143</v>
      </c>
      <c r="I33" s="140" t="s">
        <v>219</v>
      </c>
      <c r="J33" s="140"/>
      <c r="K33" s="140"/>
      <c r="L33" s="228" t="s">
        <v>133</v>
      </c>
    </row>
    <row r="34" spans="1:12" ht="34.5" customHeight="1" x14ac:dyDescent="0.25">
      <c r="A34" s="221"/>
      <c r="B34" s="239"/>
      <c r="C34" s="120"/>
      <c r="D34" s="137"/>
      <c r="E34" s="138"/>
      <c r="F34" s="138"/>
      <c r="G34" s="139"/>
      <c r="H34" s="127"/>
      <c r="I34" s="140"/>
      <c r="J34" s="140"/>
      <c r="K34" s="140"/>
      <c r="L34" s="228"/>
    </row>
    <row r="35" spans="1:12" ht="30" customHeight="1" x14ac:dyDescent="0.25">
      <c r="A35" s="221"/>
      <c r="B35" s="239"/>
      <c r="C35" s="120"/>
      <c r="D35" s="137"/>
      <c r="E35" s="138"/>
      <c r="F35" s="138"/>
      <c r="G35" s="139"/>
      <c r="H35" s="127"/>
      <c r="I35" s="12" t="s">
        <v>133</v>
      </c>
      <c r="J35" s="63" t="s">
        <v>133</v>
      </c>
      <c r="K35" s="63" t="s">
        <v>133</v>
      </c>
      <c r="L35" s="228"/>
    </row>
    <row r="36" spans="1:12" ht="46.5" customHeight="1" x14ac:dyDescent="0.25">
      <c r="A36" s="221"/>
      <c r="B36" s="239"/>
      <c r="C36" s="120"/>
      <c r="D36" s="137"/>
      <c r="E36" s="138"/>
      <c r="F36" s="138"/>
      <c r="G36" s="139"/>
      <c r="H36" s="127"/>
      <c r="I36" s="140" t="s">
        <v>220</v>
      </c>
      <c r="J36" s="140"/>
      <c r="K36" s="140"/>
      <c r="L36" s="228"/>
    </row>
    <row r="37" spans="1:12" ht="15" customHeight="1" x14ac:dyDescent="0.25">
      <c r="A37" s="221"/>
      <c r="B37" s="239"/>
      <c r="C37" s="120"/>
      <c r="D37" s="137"/>
      <c r="E37" s="138"/>
      <c r="F37" s="138"/>
      <c r="G37" s="139"/>
      <c r="H37" s="127"/>
      <c r="I37" s="228" t="s">
        <v>133</v>
      </c>
      <c r="J37" s="228" t="s">
        <v>133</v>
      </c>
      <c r="K37" s="228" t="s">
        <v>133</v>
      </c>
      <c r="L37" s="228"/>
    </row>
    <row r="38" spans="1:12" x14ac:dyDescent="0.25">
      <c r="A38" s="221"/>
      <c r="B38" s="239"/>
      <c r="C38" s="120"/>
      <c r="D38" s="147"/>
      <c r="E38" s="148"/>
      <c r="F38" s="148"/>
      <c r="G38" s="149"/>
      <c r="H38" s="127"/>
      <c r="I38" s="228"/>
      <c r="J38" s="228"/>
      <c r="K38" s="228"/>
      <c r="L38" s="228"/>
    </row>
    <row r="39" spans="1:12" ht="38.25" customHeight="1" x14ac:dyDescent="0.25">
      <c r="A39" s="221" t="s">
        <v>28</v>
      </c>
      <c r="B39" s="239" t="s">
        <v>29</v>
      </c>
      <c r="C39" s="120" t="s">
        <v>16</v>
      </c>
      <c r="D39" s="14" t="s">
        <v>6</v>
      </c>
      <c r="E39" s="35">
        <f>E41+E42</f>
        <v>554.1</v>
      </c>
      <c r="F39" s="35">
        <f>F41+F42</f>
        <v>554.1</v>
      </c>
      <c r="G39" s="15">
        <f>F39/E39</f>
        <v>1</v>
      </c>
      <c r="H39" s="127" t="s">
        <v>145</v>
      </c>
      <c r="I39" s="140" t="s">
        <v>221</v>
      </c>
      <c r="J39" s="140"/>
      <c r="K39" s="140"/>
      <c r="L39" s="127" t="s">
        <v>290</v>
      </c>
    </row>
    <row r="40" spans="1:12" ht="35.25" customHeight="1" x14ac:dyDescent="0.25">
      <c r="A40" s="221"/>
      <c r="B40" s="239"/>
      <c r="C40" s="120"/>
      <c r="D40" s="10" t="s">
        <v>10</v>
      </c>
      <c r="E40" s="31"/>
      <c r="F40" s="31"/>
      <c r="G40" s="32"/>
      <c r="H40" s="127"/>
      <c r="I40" s="140"/>
      <c r="J40" s="140"/>
      <c r="K40" s="140"/>
      <c r="L40" s="127"/>
    </row>
    <row r="41" spans="1:12" ht="30" x14ac:dyDescent="0.25">
      <c r="A41" s="221"/>
      <c r="B41" s="239"/>
      <c r="C41" s="120"/>
      <c r="D41" s="10" t="s">
        <v>7</v>
      </c>
      <c r="E41" s="31">
        <v>365.1</v>
      </c>
      <c r="F41" s="31">
        <v>365.1</v>
      </c>
      <c r="G41" s="32">
        <f>F41/E41</f>
        <v>1</v>
      </c>
      <c r="H41" s="127"/>
      <c r="I41" s="237">
        <v>4.0999999999999996</v>
      </c>
      <c r="J41" s="237">
        <v>4.8</v>
      </c>
      <c r="K41" s="146">
        <f>J41/I41</f>
        <v>1.1707317073170733</v>
      </c>
      <c r="L41" s="127"/>
    </row>
    <row r="42" spans="1:12" ht="22.5" customHeight="1" x14ac:dyDescent="0.25">
      <c r="A42" s="221"/>
      <c r="B42" s="239"/>
      <c r="C42" s="120"/>
      <c r="D42" s="10" t="s">
        <v>8</v>
      </c>
      <c r="E42" s="31">
        <v>189</v>
      </c>
      <c r="F42" s="31">
        <v>189</v>
      </c>
      <c r="G42" s="32">
        <f>F42/E42</f>
        <v>1</v>
      </c>
      <c r="H42" s="127"/>
      <c r="I42" s="237"/>
      <c r="J42" s="237"/>
      <c r="K42" s="146"/>
      <c r="L42" s="127"/>
    </row>
    <row r="43" spans="1:12" x14ac:dyDescent="0.25">
      <c r="A43" s="221"/>
      <c r="B43" s="239"/>
      <c r="C43" s="120"/>
      <c r="D43" s="239" t="s">
        <v>9</v>
      </c>
      <c r="E43" s="245"/>
      <c r="F43" s="245"/>
      <c r="G43" s="246"/>
      <c r="H43" s="127"/>
      <c r="I43" s="237"/>
      <c r="J43" s="237"/>
      <c r="K43" s="146"/>
      <c r="L43" s="127"/>
    </row>
    <row r="44" spans="1:12" ht="15" customHeight="1" x14ac:dyDescent="0.25">
      <c r="A44" s="221"/>
      <c r="B44" s="239"/>
      <c r="C44" s="120"/>
      <c r="D44" s="239"/>
      <c r="E44" s="245"/>
      <c r="F44" s="245"/>
      <c r="G44" s="246"/>
      <c r="H44" s="127"/>
      <c r="I44" s="237"/>
      <c r="J44" s="237"/>
      <c r="K44" s="146"/>
      <c r="L44" s="127"/>
    </row>
    <row r="45" spans="1:12" ht="34.5" customHeight="1" x14ac:dyDescent="0.25">
      <c r="A45" s="221" t="s">
        <v>30</v>
      </c>
      <c r="B45" s="239" t="s">
        <v>31</v>
      </c>
      <c r="C45" s="120" t="s">
        <v>297</v>
      </c>
      <c r="D45" s="134" t="s">
        <v>133</v>
      </c>
      <c r="E45" s="135"/>
      <c r="F45" s="135"/>
      <c r="G45" s="136"/>
      <c r="H45" s="238" t="s">
        <v>298</v>
      </c>
      <c r="I45" s="236" t="s">
        <v>133</v>
      </c>
      <c r="J45" s="236"/>
      <c r="K45" s="236"/>
      <c r="L45" s="236" t="s">
        <v>133</v>
      </c>
    </row>
    <row r="46" spans="1:12" ht="39.75" customHeight="1" x14ac:dyDescent="0.25">
      <c r="A46" s="221"/>
      <c r="B46" s="239"/>
      <c r="C46" s="120"/>
      <c r="D46" s="137"/>
      <c r="E46" s="138"/>
      <c r="F46" s="138"/>
      <c r="G46" s="139"/>
      <c r="H46" s="238"/>
      <c r="I46" s="236"/>
      <c r="J46" s="236"/>
      <c r="K46" s="236"/>
      <c r="L46" s="236"/>
    </row>
    <row r="47" spans="1:12" ht="35.25" customHeight="1" x14ac:dyDescent="0.25">
      <c r="A47" s="221"/>
      <c r="B47" s="239"/>
      <c r="C47" s="120"/>
      <c r="D47" s="137"/>
      <c r="E47" s="138"/>
      <c r="F47" s="138"/>
      <c r="G47" s="139"/>
      <c r="H47" s="238"/>
      <c r="I47" s="236"/>
      <c r="J47" s="236"/>
      <c r="K47" s="236"/>
      <c r="L47" s="236"/>
    </row>
    <row r="48" spans="1:12" ht="30.75" customHeight="1" x14ac:dyDescent="0.25">
      <c r="A48" s="221"/>
      <c r="B48" s="239"/>
      <c r="C48" s="120"/>
      <c r="D48" s="137"/>
      <c r="E48" s="138"/>
      <c r="F48" s="138"/>
      <c r="G48" s="139"/>
      <c r="H48" s="238"/>
      <c r="I48" s="236"/>
      <c r="J48" s="236"/>
      <c r="K48" s="236"/>
      <c r="L48" s="236"/>
    </row>
    <row r="49" spans="1:12" ht="24" customHeight="1" x14ac:dyDescent="0.25">
      <c r="A49" s="221"/>
      <c r="B49" s="239"/>
      <c r="C49" s="120"/>
      <c r="D49" s="137"/>
      <c r="E49" s="138"/>
      <c r="F49" s="138"/>
      <c r="G49" s="139"/>
      <c r="H49" s="238"/>
      <c r="I49" s="236"/>
      <c r="J49" s="236"/>
      <c r="K49" s="236"/>
      <c r="L49" s="236"/>
    </row>
    <row r="50" spans="1:12" ht="11.25" customHeight="1" x14ac:dyDescent="0.25">
      <c r="A50" s="221"/>
      <c r="B50" s="239"/>
      <c r="C50" s="120"/>
      <c r="D50" s="147"/>
      <c r="E50" s="148"/>
      <c r="F50" s="148"/>
      <c r="G50" s="149"/>
      <c r="H50" s="238"/>
      <c r="I50" s="236"/>
      <c r="J50" s="236"/>
      <c r="K50" s="236"/>
      <c r="L50" s="236"/>
    </row>
    <row r="51" spans="1:12" ht="18" customHeight="1" x14ac:dyDescent="0.25">
      <c r="A51" s="243" t="s">
        <v>34</v>
      </c>
      <c r="B51" s="243"/>
      <c r="C51" s="243"/>
      <c r="D51" s="243"/>
      <c r="E51" s="243"/>
      <c r="F51" s="243"/>
      <c r="G51" s="243"/>
      <c r="H51" s="243"/>
      <c r="I51" s="243"/>
      <c r="J51" s="243"/>
      <c r="K51" s="243"/>
      <c r="L51" s="243"/>
    </row>
    <row r="52" spans="1:12" ht="47.25" customHeight="1" x14ac:dyDescent="0.25">
      <c r="A52" s="242" t="s">
        <v>35</v>
      </c>
      <c r="B52" s="239" t="s">
        <v>36</v>
      </c>
      <c r="C52" s="120" t="s">
        <v>19</v>
      </c>
      <c r="D52" s="14" t="s">
        <v>6</v>
      </c>
      <c r="E52" s="35">
        <f>E55+E56</f>
        <v>669.43</v>
      </c>
      <c r="F52" s="35">
        <f>F55+F56</f>
        <v>669.43</v>
      </c>
      <c r="G52" s="15">
        <f>F52/E52</f>
        <v>1</v>
      </c>
      <c r="H52" s="127" t="s">
        <v>146</v>
      </c>
      <c r="I52" s="140" t="s">
        <v>222</v>
      </c>
      <c r="J52" s="140"/>
      <c r="K52" s="140"/>
      <c r="L52" s="127" t="s">
        <v>210</v>
      </c>
    </row>
    <row r="53" spans="1:12" ht="39" customHeight="1" x14ac:dyDescent="0.25">
      <c r="A53" s="242"/>
      <c r="B53" s="239"/>
      <c r="C53" s="120"/>
      <c r="D53" s="30" t="s">
        <v>10</v>
      </c>
      <c r="E53" s="31"/>
      <c r="F53" s="31"/>
      <c r="G53" s="32"/>
      <c r="H53" s="127"/>
      <c r="I53" s="6">
        <v>5880</v>
      </c>
      <c r="J53" s="6">
        <v>5044</v>
      </c>
      <c r="K53" s="36">
        <f>J53/I53</f>
        <v>0.85782312925170068</v>
      </c>
      <c r="L53" s="127"/>
    </row>
    <row r="54" spans="1:12" ht="35.25" customHeight="1" x14ac:dyDescent="0.25">
      <c r="A54" s="242"/>
      <c r="B54" s="239"/>
      <c r="C54" s="120"/>
      <c r="D54" s="30" t="s">
        <v>7</v>
      </c>
      <c r="E54" s="31"/>
      <c r="F54" s="31"/>
      <c r="G54" s="32"/>
      <c r="H54" s="127"/>
      <c r="I54" s="244"/>
      <c r="J54" s="244"/>
      <c r="K54" s="244"/>
      <c r="L54" s="127"/>
    </row>
    <row r="55" spans="1:12" ht="36.75" customHeight="1" x14ac:dyDescent="0.25">
      <c r="A55" s="242"/>
      <c r="B55" s="239"/>
      <c r="C55" s="120"/>
      <c r="D55" s="30" t="s">
        <v>8</v>
      </c>
      <c r="E55" s="31">
        <v>569.42999999999995</v>
      </c>
      <c r="F55" s="31">
        <v>569.42999999999995</v>
      </c>
      <c r="G55" s="32">
        <f>F55/E55</f>
        <v>1</v>
      </c>
      <c r="H55" s="127"/>
      <c r="I55" s="244"/>
      <c r="J55" s="244"/>
      <c r="K55" s="244"/>
      <c r="L55" s="127"/>
    </row>
    <row r="56" spans="1:12" ht="5.25" customHeight="1" x14ac:dyDescent="0.25">
      <c r="A56" s="242"/>
      <c r="B56" s="239"/>
      <c r="C56" s="120"/>
      <c r="D56" s="239" t="s">
        <v>9</v>
      </c>
      <c r="E56" s="245">
        <v>100</v>
      </c>
      <c r="F56" s="245">
        <v>100</v>
      </c>
      <c r="G56" s="246">
        <f>F56/E56</f>
        <v>1</v>
      </c>
      <c r="H56" s="127"/>
      <c r="I56" s="244"/>
      <c r="J56" s="244"/>
      <c r="K56" s="244"/>
      <c r="L56" s="127"/>
    </row>
    <row r="57" spans="1:12" ht="5.25" customHeight="1" x14ac:dyDescent="0.25">
      <c r="A57" s="242"/>
      <c r="B57" s="239"/>
      <c r="C57" s="120"/>
      <c r="D57" s="239"/>
      <c r="E57" s="245"/>
      <c r="F57" s="245"/>
      <c r="G57" s="246"/>
      <c r="H57" s="127"/>
      <c r="I57" s="244"/>
      <c r="J57" s="244"/>
      <c r="K57" s="244"/>
      <c r="L57" s="127"/>
    </row>
    <row r="58" spans="1:12" ht="15" customHeight="1" x14ac:dyDescent="0.25">
      <c r="A58" s="242"/>
      <c r="B58" s="239"/>
      <c r="C58" s="120"/>
      <c r="D58" s="239"/>
      <c r="E58" s="245"/>
      <c r="F58" s="245"/>
      <c r="G58" s="246"/>
      <c r="H58" s="127"/>
      <c r="I58" s="244"/>
      <c r="J58" s="244"/>
      <c r="K58" s="244"/>
      <c r="L58" s="127"/>
    </row>
    <row r="59" spans="1:12" ht="40.5" customHeight="1" x14ac:dyDescent="0.25">
      <c r="A59" s="242" t="s">
        <v>37</v>
      </c>
      <c r="B59" s="239" t="s">
        <v>38</v>
      </c>
      <c r="C59" s="120" t="s">
        <v>16</v>
      </c>
      <c r="D59" s="130" t="s">
        <v>148</v>
      </c>
      <c r="E59" s="130"/>
      <c r="F59" s="130"/>
      <c r="G59" s="130"/>
      <c r="H59" s="130"/>
      <c r="I59" s="140" t="s">
        <v>223</v>
      </c>
      <c r="J59" s="140"/>
      <c r="K59" s="140"/>
      <c r="L59" s="127" t="s">
        <v>147</v>
      </c>
    </row>
    <row r="60" spans="1:12" ht="26.25" customHeight="1" x14ac:dyDescent="0.25">
      <c r="A60" s="242"/>
      <c r="B60" s="239"/>
      <c r="C60" s="120"/>
      <c r="D60" s="130"/>
      <c r="E60" s="130"/>
      <c r="F60" s="130"/>
      <c r="G60" s="130"/>
      <c r="H60" s="130"/>
      <c r="I60" s="6">
        <v>1</v>
      </c>
      <c r="J60" s="6">
        <v>1</v>
      </c>
      <c r="K60" s="36">
        <f>J60/I60</f>
        <v>1</v>
      </c>
      <c r="L60" s="127"/>
    </row>
    <row r="61" spans="1:12" ht="15" customHeight="1" x14ac:dyDescent="0.25">
      <c r="A61" s="242"/>
      <c r="B61" s="239"/>
      <c r="C61" s="120"/>
      <c r="D61" s="130"/>
      <c r="E61" s="130"/>
      <c r="F61" s="130"/>
      <c r="G61" s="130"/>
      <c r="H61" s="130"/>
      <c r="I61" s="122"/>
      <c r="J61" s="122"/>
      <c r="K61" s="122"/>
      <c r="L61" s="127"/>
    </row>
    <row r="62" spans="1:12" ht="36.75" customHeight="1" x14ac:dyDescent="0.25">
      <c r="A62" s="242"/>
      <c r="B62" s="239"/>
      <c r="C62" s="120"/>
      <c r="D62" s="130"/>
      <c r="E62" s="130"/>
      <c r="F62" s="130"/>
      <c r="G62" s="130"/>
      <c r="H62" s="130"/>
      <c r="I62" s="122"/>
      <c r="J62" s="122"/>
      <c r="K62" s="122"/>
      <c r="L62" s="127"/>
    </row>
    <row r="63" spans="1:12" ht="16.5" customHeight="1" x14ac:dyDescent="0.25">
      <c r="A63" s="242"/>
      <c r="B63" s="239"/>
      <c r="C63" s="120"/>
      <c r="D63" s="130"/>
      <c r="E63" s="130"/>
      <c r="F63" s="130"/>
      <c r="G63" s="130"/>
      <c r="H63" s="130"/>
      <c r="I63" s="122"/>
      <c r="J63" s="122"/>
      <c r="K63" s="122"/>
      <c r="L63" s="127"/>
    </row>
    <row r="64" spans="1:12" ht="71.25" customHeight="1" x14ac:dyDescent="0.25">
      <c r="A64" s="242" t="s">
        <v>39</v>
      </c>
      <c r="B64" s="239" t="s">
        <v>40</v>
      </c>
      <c r="C64" s="120" t="s">
        <v>16</v>
      </c>
      <c r="D64" s="130" t="s">
        <v>148</v>
      </c>
      <c r="E64" s="130"/>
      <c r="F64" s="130"/>
      <c r="G64" s="130"/>
      <c r="H64" s="130"/>
      <c r="I64" s="140" t="s">
        <v>224</v>
      </c>
      <c r="J64" s="140"/>
      <c r="K64" s="140"/>
      <c r="L64" s="127" t="s">
        <v>149</v>
      </c>
    </row>
    <row r="65" spans="1:12" ht="48.75" customHeight="1" x14ac:dyDescent="0.25">
      <c r="A65" s="242"/>
      <c r="B65" s="239"/>
      <c r="C65" s="120"/>
      <c r="D65" s="130"/>
      <c r="E65" s="130"/>
      <c r="F65" s="130"/>
      <c r="G65" s="130"/>
      <c r="H65" s="130"/>
      <c r="I65" s="97">
        <v>8</v>
      </c>
      <c r="J65" s="97">
        <v>4</v>
      </c>
      <c r="K65" s="98">
        <f>J65/I65</f>
        <v>0.5</v>
      </c>
      <c r="L65" s="127"/>
    </row>
    <row r="66" spans="1:12" ht="5.25" hidden="1" customHeight="1" x14ac:dyDescent="0.25">
      <c r="A66" s="242"/>
      <c r="B66" s="239"/>
      <c r="C66" s="120"/>
      <c r="D66" s="130"/>
      <c r="E66" s="130"/>
      <c r="F66" s="130"/>
      <c r="G66" s="130"/>
      <c r="H66" s="130"/>
      <c r="I66" s="122"/>
      <c r="J66" s="122"/>
      <c r="K66" s="122"/>
      <c r="L66" s="127"/>
    </row>
    <row r="67" spans="1:12" ht="12.75" hidden="1" customHeight="1" x14ac:dyDescent="0.25">
      <c r="A67" s="242"/>
      <c r="B67" s="239"/>
      <c r="C67" s="120"/>
      <c r="D67" s="130"/>
      <c r="E67" s="130"/>
      <c r="F67" s="130"/>
      <c r="G67" s="130"/>
      <c r="H67" s="130"/>
      <c r="I67" s="122"/>
      <c r="J67" s="122"/>
      <c r="K67" s="122"/>
      <c r="L67" s="127"/>
    </row>
    <row r="68" spans="1:12" ht="40.5" customHeight="1" x14ac:dyDescent="0.25">
      <c r="A68" s="242" t="s">
        <v>41</v>
      </c>
      <c r="B68" s="239" t="s">
        <v>42</v>
      </c>
      <c r="C68" s="120" t="s">
        <v>16</v>
      </c>
      <c r="D68" s="14" t="s">
        <v>6</v>
      </c>
      <c r="E68" s="35">
        <f>E71+E72</f>
        <v>5250</v>
      </c>
      <c r="F68" s="35">
        <f>F71+F72</f>
        <v>4657.8</v>
      </c>
      <c r="G68" s="15">
        <f>F68/E68</f>
        <v>0.88719999999999999</v>
      </c>
      <c r="H68" s="129" t="s">
        <v>281</v>
      </c>
      <c r="I68" s="140" t="s">
        <v>225</v>
      </c>
      <c r="J68" s="140"/>
      <c r="K68" s="140"/>
      <c r="L68" s="127" t="s">
        <v>197</v>
      </c>
    </row>
    <row r="69" spans="1:12" ht="22.5" customHeight="1" x14ac:dyDescent="0.25">
      <c r="A69" s="242"/>
      <c r="B69" s="239"/>
      <c r="C69" s="120"/>
      <c r="D69" s="10" t="s">
        <v>10</v>
      </c>
      <c r="E69" s="31"/>
      <c r="F69" s="31"/>
      <c r="G69" s="32"/>
      <c r="H69" s="129"/>
      <c r="I69" s="6">
        <v>6</v>
      </c>
      <c r="J69" s="6">
        <v>8</v>
      </c>
      <c r="K69" s="36">
        <f>J69/I69</f>
        <v>1.3333333333333333</v>
      </c>
      <c r="L69" s="127"/>
    </row>
    <row r="70" spans="1:12" ht="39" customHeight="1" x14ac:dyDescent="0.25">
      <c r="A70" s="242"/>
      <c r="B70" s="239"/>
      <c r="C70" s="120"/>
      <c r="D70" s="10" t="s">
        <v>7</v>
      </c>
      <c r="E70" s="31"/>
      <c r="F70" s="31"/>
      <c r="G70" s="32"/>
      <c r="H70" s="129"/>
      <c r="I70" s="122"/>
      <c r="J70" s="122"/>
      <c r="K70" s="122"/>
      <c r="L70" s="127"/>
    </row>
    <row r="71" spans="1:12" ht="39.75" customHeight="1" x14ac:dyDescent="0.25">
      <c r="A71" s="242"/>
      <c r="B71" s="239"/>
      <c r="C71" s="120"/>
      <c r="D71" s="10" t="s">
        <v>8</v>
      </c>
      <c r="E71" s="31">
        <v>5000</v>
      </c>
      <c r="F71" s="31">
        <v>3948.4</v>
      </c>
      <c r="G71" s="32">
        <f>F71/E71</f>
        <v>0.78968000000000005</v>
      </c>
      <c r="H71" s="129"/>
      <c r="I71" s="122"/>
      <c r="J71" s="122"/>
      <c r="K71" s="122"/>
      <c r="L71" s="127"/>
    </row>
    <row r="72" spans="1:12" ht="25.5" customHeight="1" x14ac:dyDescent="0.25">
      <c r="A72" s="242"/>
      <c r="B72" s="239"/>
      <c r="C72" s="120"/>
      <c r="D72" s="38" t="s">
        <v>9</v>
      </c>
      <c r="E72" s="39">
        <v>250</v>
      </c>
      <c r="F72" s="39">
        <v>709.4</v>
      </c>
      <c r="G72" s="40">
        <f>F72/E72</f>
        <v>2.8376000000000001</v>
      </c>
      <c r="H72" s="129"/>
      <c r="I72" s="122"/>
      <c r="J72" s="122"/>
      <c r="K72" s="122"/>
      <c r="L72" s="127"/>
    </row>
    <row r="73" spans="1:12" ht="26.25" customHeight="1" x14ac:dyDescent="0.25">
      <c r="A73" s="128" t="s">
        <v>43</v>
      </c>
      <c r="B73" s="128"/>
      <c r="C73" s="128"/>
      <c r="D73" s="128"/>
      <c r="E73" s="128"/>
      <c r="F73" s="128"/>
      <c r="G73" s="128"/>
      <c r="H73" s="128"/>
      <c r="I73" s="128"/>
      <c r="J73" s="128"/>
      <c r="K73" s="128"/>
      <c r="L73" s="128"/>
    </row>
    <row r="74" spans="1:12" ht="52.5" customHeight="1" x14ac:dyDescent="0.25">
      <c r="A74" s="242" t="s">
        <v>44</v>
      </c>
      <c r="B74" s="239" t="s">
        <v>45</v>
      </c>
      <c r="C74" s="120" t="s">
        <v>19</v>
      </c>
      <c r="D74" s="14" t="s">
        <v>6</v>
      </c>
      <c r="E74" s="35">
        <f>E77</f>
        <v>450</v>
      </c>
      <c r="F74" s="35">
        <f t="shared" ref="F74" si="0">F77</f>
        <v>450</v>
      </c>
      <c r="G74" s="53">
        <f>F74/E74</f>
        <v>1</v>
      </c>
      <c r="H74" s="129" t="s">
        <v>151</v>
      </c>
      <c r="I74" s="140" t="s">
        <v>226</v>
      </c>
      <c r="J74" s="140"/>
      <c r="K74" s="140"/>
      <c r="L74" s="129" t="s">
        <v>150</v>
      </c>
    </row>
    <row r="75" spans="1:12" ht="27.75" customHeight="1" x14ac:dyDescent="0.25">
      <c r="A75" s="242"/>
      <c r="B75" s="239"/>
      <c r="C75" s="120"/>
      <c r="D75" s="10" t="s">
        <v>10</v>
      </c>
      <c r="E75" s="31"/>
      <c r="F75" s="31"/>
      <c r="G75" s="32"/>
      <c r="H75" s="129"/>
      <c r="I75" s="6">
        <v>2</v>
      </c>
      <c r="J75" s="6">
        <v>3</v>
      </c>
      <c r="K75" s="36">
        <f>J75/I75</f>
        <v>1.5</v>
      </c>
      <c r="L75" s="129"/>
    </row>
    <row r="76" spans="1:12" ht="34.5" customHeight="1" x14ac:dyDescent="0.25">
      <c r="A76" s="242"/>
      <c r="B76" s="239"/>
      <c r="C76" s="120"/>
      <c r="D76" s="10" t="s">
        <v>7</v>
      </c>
      <c r="E76" s="31"/>
      <c r="F76" s="31"/>
      <c r="G76" s="32"/>
      <c r="H76" s="129"/>
      <c r="I76" s="122"/>
      <c r="J76" s="122"/>
      <c r="K76" s="122"/>
      <c r="L76" s="129"/>
    </row>
    <row r="77" spans="1:12" ht="36.75" customHeight="1" x14ac:dyDescent="0.25">
      <c r="A77" s="242"/>
      <c r="B77" s="239"/>
      <c r="C77" s="120"/>
      <c r="D77" s="10" t="s">
        <v>8</v>
      </c>
      <c r="E77" s="16">
        <v>450</v>
      </c>
      <c r="F77" s="16">
        <v>450</v>
      </c>
      <c r="G77" s="17">
        <f>F77/E77</f>
        <v>1</v>
      </c>
      <c r="H77" s="129"/>
      <c r="I77" s="122"/>
      <c r="J77" s="122"/>
      <c r="K77" s="122"/>
      <c r="L77" s="129"/>
    </row>
    <row r="78" spans="1:12" ht="122.25" customHeight="1" x14ac:dyDescent="0.25">
      <c r="A78" s="242" t="s">
        <v>46</v>
      </c>
      <c r="B78" s="239" t="s">
        <v>47</v>
      </c>
      <c r="C78" s="120" t="s">
        <v>16</v>
      </c>
      <c r="D78" s="223" t="s">
        <v>6</v>
      </c>
      <c r="E78" s="227">
        <f>E80</f>
        <v>938.59999999999991</v>
      </c>
      <c r="F78" s="227">
        <f t="shared" ref="F78" si="1">F80</f>
        <v>683.3</v>
      </c>
      <c r="G78" s="250">
        <f>F78/E78</f>
        <v>0.72799914766673768</v>
      </c>
      <c r="H78" s="249" t="s">
        <v>273</v>
      </c>
      <c r="I78" s="140" t="s">
        <v>227</v>
      </c>
      <c r="J78" s="140"/>
      <c r="K78" s="140"/>
      <c r="L78" s="249" t="s">
        <v>276</v>
      </c>
    </row>
    <row r="79" spans="1:12" ht="57" customHeight="1" x14ac:dyDescent="0.25">
      <c r="A79" s="242"/>
      <c r="B79" s="239"/>
      <c r="C79" s="120"/>
      <c r="D79" s="223"/>
      <c r="E79" s="227"/>
      <c r="F79" s="227"/>
      <c r="G79" s="250"/>
      <c r="H79" s="249"/>
      <c r="I79" s="6" t="s">
        <v>133</v>
      </c>
      <c r="J79" s="6">
        <v>7</v>
      </c>
      <c r="K79" s="12" t="s">
        <v>133</v>
      </c>
      <c r="L79" s="249"/>
    </row>
    <row r="80" spans="1:12" ht="75" customHeight="1" x14ac:dyDescent="0.25">
      <c r="A80" s="242"/>
      <c r="B80" s="239"/>
      <c r="C80" s="120"/>
      <c r="D80" s="10" t="s">
        <v>8</v>
      </c>
      <c r="E80" s="16">
        <f>351.8+586.8</f>
        <v>938.59999999999991</v>
      </c>
      <c r="F80" s="16">
        <f>96.5+586.8</f>
        <v>683.3</v>
      </c>
      <c r="G80" s="17">
        <f>F80/E80</f>
        <v>0.72799914766673768</v>
      </c>
      <c r="H80" s="249"/>
      <c r="I80" s="122"/>
      <c r="J80" s="122"/>
      <c r="K80" s="122"/>
      <c r="L80" s="249"/>
    </row>
    <row r="81" spans="1:12" ht="24.75" customHeight="1" x14ac:dyDescent="0.25">
      <c r="A81" s="247" t="s">
        <v>48</v>
      </c>
      <c r="B81" s="247"/>
      <c r="C81" s="247"/>
      <c r="D81" s="247"/>
      <c r="E81" s="247"/>
      <c r="F81" s="247"/>
      <c r="G81" s="247"/>
      <c r="H81" s="247"/>
      <c r="I81" s="247"/>
      <c r="J81" s="247"/>
      <c r="K81" s="247"/>
      <c r="L81" s="247"/>
    </row>
    <row r="82" spans="1:12" ht="28.5" customHeight="1" x14ac:dyDescent="0.25">
      <c r="A82" s="128" t="s">
        <v>49</v>
      </c>
      <c r="B82" s="128"/>
      <c r="C82" s="128"/>
      <c r="D82" s="128"/>
      <c r="E82" s="128"/>
      <c r="F82" s="128"/>
      <c r="G82" s="128"/>
      <c r="H82" s="128"/>
      <c r="I82" s="128"/>
      <c r="J82" s="128"/>
      <c r="K82" s="128"/>
      <c r="L82" s="128"/>
    </row>
    <row r="83" spans="1:12" ht="68.25" customHeight="1" x14ac:dyDescent="0.25">
      <c r="A83" s="157" t="s">
        <v>50</v>
      </c>
      <c r="B83" s="150" t="s">
        <v>51</v>
      </c>
      <c r="C83" s="121" t="s">
        <v>16</v>
      </c>
      <c r="D83" s="88" t="s">
        <v>6</v>
      </c>
      <c r="E83" s="60">
        <f>E84+E85</f>
        <v>11205.5</v>
      </c>
      <c r="F83" s="60">
        <f>F84+F85</f>
        <v>11205.5</v>
      </c>
      <c r="G83" s="55">
        <f t="shared" ref="G83:G88" si="2">F83/E83</f>
        <v>1</v>
      </c>
      <c r="H83" s="248" t="s">
        <v>280</v>
      </c>
      <c r="I83" s="140" t="s">
        <v>228</v>
      </c>
      <c r="J83" s="140"/>
      <c r="K83" s="140"/>
      <c r="L83" s="162" t="s">
        <v>302</v>
      </c>
    </row>
    <row r="84" spans="1:12" ht="58.5" customHeight="1" x14ac:dyDescent="0.25">
      <c r="A84" s="158"/>
      <c r="B84" s="151"/>
      <c r="C84" s="153"/>
      <c r="D84" s="86" t="s">
        <v>7</v>
      </c>
      <c r="E84" s="61">
        <f>3858.1+2626.3</f>
        <v>6484.4</v>
      </c>
      <c r="F84" s="61">
        <f>3858.1+2626.3</f>
        <v>6484.4</v>
      </c>
      <c r="G84" s="56">
        <f t="shared" si="2"/>
        <v>1</v>
      </c>
      <c r="H84" s="248"/>
      <c r="I84" s="264">
        <v>109</v>
      </c>
      <c r="J84" s="257">
        <v>210</v>
      </c>
      <c r="K84" s="265">
        <f>J84/I84</f>
        <v>1.926605504587156</v>
      </c>
      <c r="L84" s="163"/>
    </row>
    <row r="85" spans="1:12" ht="63" customHeight="1" x14ac:dyDescent="0.25">
      <c r="A85" s="158"/>
      <c r="B85" s="151"/>
      <c r="C85" s="153"/>
      <c r="D85" s="86" t="s">
        <v>8</v>
      </c>
      <c r="E85" s="61">
        <f>4064.53+656.57</f>
        <v>4721.1000000000004</v>
      </c>
      <c r="F85" s="61">
        <f>4064.53+656.57</f>
        <v>4721.1000000000004</v>
      </c>
      <c r="G85" s="56">
        <f t="shared" si="2"/>
        <v>1</v>
      </c>
      <c r="H85" s="248"/>
      <c r="I85" s="264"/>
      <c r="J85" s="257"/>
      <c r="K85" s="265"/>
      <c r="L85" s="164"/>
    </row>
    <row r="86" spans="1:12" ht="39" customHeight="1" x14ac:dyDescent="0.25">
      <c r="A86" s="158"/>
      <c r="B86" s="151"/>
      <c r="C86" s="153"/>
      <c r="D86" s="88" t="s">
        <v>6</v>
      </c>
      <c r="E86" s="62">
        <f>E87+E88</f>
        <v>4454</v>
      </c>
      <c r="F86" s="62">
        <f>F87+F88</f>
        <v>4156.68</v>
      </c>
      <c r="G86" s="90">
        <f t="shared" si="2"/>
        <v>0.93324651998203867</v>
      </c>
      <c r="H86" s="154" t="s">
        <v>305</v>
      </c>
      <c r="I86" s="140" t="s">
        <v>229</v>
      </c>
      <c r="J86" s="140"/>
      <c r="K86" s="140"/>
      <c r="L86" s="162" t="s">
        <v>287</v>
      </c>
    </row>
    <row r="87" spans="1:12" ht="26.25" customHeight="1" x14ac:dyDescent="0.25">
      <c r="A87" s="158"/>
      <c r="B87" s="151"/>
      <c r="C87" s="153"/>
      <c r="D87" s="86" t="s">
        <v>7</v>
      </c>
      <c r="E87" s="94">
        <v>3504</v>
      </c>
      <c r="F87" s="94">
        <v>3504</v>
      </c>
      <c r="G87" s="95">
        <f t="shared" si="2"/>
        <v>1</v>
      </c>
      <c r="H87" s="155"/>
      <c r="I87" s="140"/>
      <c r="J87" s="140"/>
      <c r="K87" s="140"/>
      <c r="L87" s="163"/>
    </row>
    <row r="88" spans="1:12" ht="34.5" customHeight="1" x14ac:dyDescent="0.25">
      <c r="A88" s="158"/>
      <c r="B88" s="151"/>
      <c r="C88" s="153"/>
      <c r="D88" s="239" t="s">
        <v>8</v>
      </c>
      <c r="E88" s="259">
        <v>950</v>
      </c>
      <c r="F88" s="259">
        <v>652.67999999999995</v>
      </c>
      <c r="G88" s="260">
        <f t="shared" si="2"/>
        <v>0.68703157894736833</v>
      </c>
      <c r="H88" s="155"/>
      <c r="I88" s="256">
        <v>24.7</v>
      </c>
      <c r="J88" s="257">
        <v>19.600000000000001</v>
      </c>
      <c r="K88" s="258">
        <f>J88/I88</f>
        <v>0.79352226720647778</v>
      </c>
      <c r="L88" s="163"/>
    </row>
    <row r="89" spans="1:12" ht="4.5" hidden="1" customHeight="1" x14ac:dyDescent="0.25">
      <c r="A89" s="158"/>
      <c r="B89" s="151"/>
      <c r="C89" s="153"/>
      <c r="D89" s="239"/>
      <c r="E89" s="259"/>
      <c r="F89" s="259"/>
      <c r="G89" s="260"/>
      <c r="H89" s="155"/>
      <c r="I89" s="256"/>
      <c r="J89" s="257"/>
      <c r="K89" s="258"/>
      <c r="L89" s="164"/>
    </row>
    <row r="90" spans="1:12" ht="62.25" customHeight="1" x14ac:dyDescent="0.25">
      <c r="A90" s="158"/>
      <c r="B90" s="151"/>
      <c r="C90" s="153"/>
      <c r="D90" s="184"/>
      <c r="E90" s="185"/>
      <c r="F90" s="185"/>
      <c r="G90" s="186"/>
      <c r="H90" s="261"/>
      <c r="I90" s="140" t="s">
        <v>301</v>
      </c>
      <c r="J90" s="140"/>
      <c r="K90" s="140"/>
      <c r="L90" s="129" t="s">
        <v>294</v>
      </c>
    </row>
    <row r="91" spans="1:12" ht="52.5" customHeight="1" x14ac:dyDescent="0.25">
      <c r="A91" s="158"/>
      <c r="B91" s="151"/>
      <c r="C91" s="153"/>
      <c r="D91" s="187"/>
      <c r="E91" s="188"/>
      <c r="F91" s="188"/>
      <c r="G91" s="189"/>
      <c r="H91" s="261"/>
      <c r="I91" s="99">
        <v>43.6</v>
      </c>
      <c r="J91" s="99">
        <v>43.6</v>
      </c>
      <c r="K91" s="96">
        <f>J91/I91</f>
        <v>1</v>
      </c>
      <c r="L91" s="162"/>
    </row>
    <row r="92" spans="1:12" ht="78" customHeight="1" x14ac:dyDescent="0.25">
      <c r="A92" s="158"/>
      <c r="B92" s="151"/>
      <c r="C92" s="153"/>
      <c r="D92" s="187"/>
      <c r="E92" s="188"/>
      <c r="F92" s="188"/>
      <c r="G92" s="189"/>
      <c r="H92" s="262"/>
      <c r="I92" s="140" t="s">
        <v>230</v>
      </c>
      <c r="J92" s="140"/>
      <c r="K92" s="140"/>
      <c r="L92" s="129" t="s">
        <v>303</v>
      </c>
    </row>
    <row r="93" spans="1:12" ht="70.5" customHeight="1" x14ac:dyDescent="0.25">
      <c r="A93" s="158"/>
      <c r="B93" s="151"/>
      <c r="C93" s="153"/>
      <c r="D93" s="187"/>
      <c r="E93" s="188"/>
      <c r="F93" s="188"/>
      <c r="G93" s="189"/>
      <c r="H93" s="262"/>
      <c r="I93" s="85">
        <v>6</v>
      </c>
      <c r="J93" s="85">
        <v>8</v>
      </c>
      <c r="K93" s="18">
        <f>J93/I93</f>
        <v>1.3333333333333333</v>
      </c>
      <c r="L93" s="129"/>
    </row>
    <row r="94" spans="1:12" ht="52.5" customHeight="1" x14ac:dyDescent="0.25">
      <c r="A94" s="158"/>
      <c r="B94" s="151"/>
      <c r="C94" s="153"/>
      <c r="D94" s="187"/>
      <c r="E94" s="188"/>
      <c r="F94" s="188"/>
      <c r="G94" s="189"/>
      <c r="H94" s="262"/>
      <c r="I94" s="217" t="s">
        <v>231</v>
      </c>
      <c r="J94" s="217"/>
      <c r="K94" s="217"/>
      <c r="L94" s="127" t="s">
        <v>196</v>
      </c>
    </row>
    <row r="95" spans="1:12" ht="28.5" customHeight="1" x14ac:dyDescent="0.25">
      <c r="A95" s="159"/>
      <c r="B95" s="152"/>
      <c r="C95" s="119"/>
      <c r="D95" s="266"/>
      <c r="E95" s="267"/>
      <c r="F95" s="267"/>
      <c r="G95" s="268"/>
      <c r="H95" s="263"/>
      <c r="I95" s="45">
        <v>3951.1</v>
      </c>
      <c r="J95" s="103">
        <v>-9711</v>
      </c>
      <c r="K95" s="45" t="s">
        <v>133</v>
      </c>
      <c r="L95" s="127"/>
    </row>
    <row r="96" spans="1:12" ht="79.5" customHeight="1" x14ac:dyDescent="0.25">
      <c r="A96" s="158" t="s">
        <v>52</v>
      </c>
      <c r="B96" s="151" t="s">
        <v>53</v>
      </c>
      <c r="C96" s="153" t="s">
        <v>16</v>
      </c>
      <c r="D96" s="137" t="s">
        <v>152</v>
      </c>
      <c r="E96" s="138"/>
      <c r="F96" s="138"/>
      <c r="G96" s="138"/>
      <c r="H96" s="139"/>
      <c r="I96" s="160" t="s">
        <v>232</v>
      </c>
      <c r="J96" s="160"/>
      <c r="K96" s="161"/>
      <c r="L96" s="272" t="s">
        <v>299</v>
      </c>
    </row>
    <row r="97" spans="1:12" ht="30.75" customHeight="1" x14ac:dyDescent="0.25">
      <c r="A97" s="158"/>
      <c r="B97" s="151"/>
      <c r="C97" s="153"/>
      <c r="D97" s="137"/>
      <c r="E97" s="138"/>
      <c r="F97" s="138"/>
      <c r="G97" s="138"/>
      <c r="H97" s="139"/>
      <c r="I97" s="19">
        <v>100</v>
      </c>
      <c r="J97" s="19">
        <v>78.2</v>
      </c>
      <c r="K97" s="100">
        <f>J97/I97</f>
        <v>0.78200000000000003</v>
      </c>
      <c r="L97" s="127"/>
    </row>
    <row r="98" spans="1:12" ht="48" customHeight="1" x14ac:dyDescent="0.25">
      <c r="A98" s="158"/>
      <c r="B98" s="151"/>
      <c r="C98" s="153"/>
      <c r="D98" s="137"/>
      <c r="E98" s="138"/>
      <c r="F98" s="138"/>
      <c r="G98" s="138"/>
      <c r="H98" s="139"/>
      <c r="I98" s="202"/>
      <c r="J98" s="203"/>
      <c r="K98" s="203"/>
      <c r="L98" s="127"/>
    </row>
    <row r="99" spans="1:12" ht="8.25" hidden="1" customHeight="1" x14ac:dyDescent="0.25">
      <c r="A99" s="158"/>
      <c r="B99" s="151"/>
      <c r="C99" s="153"/>
      <c r="D99" s="137"/>
      <c r="E99" s="138"/>
      <c r="F99" s="138"/>
      <c r="G99" s="138"/>
      <c r="H99" s="139"/>
      <c r="I99" s="205"/>
      <c r="J99" s="206"/>
      <c r="K99" s="206"/>
      <c r="L99" s="127"/>
    </row>
    <row r="100" spans="1:12" ht="79.5" customHeight="1" x14ac:dyDescent="0.25">
      <c r="A100" s="157" t="s">
        <v>54</v>
      </c>
      <c r="B100" s="150" t="s">
        <v>55</v>
      </c>
      <c r="C100" s="121" t="s">
        <v>19</v>
      </c>
      <c r="D100" s="134" t="s">
        <v>148</v>
      </c>
      <c r="E100" s="135"/>
      <c r="F100" s="135"/>
      <c r="G100" s="135"/>
      <c r="H100" s="136"/>
      <c r="I100" s="140" t="s">
        <v>233</v>
      </c>
      <c r="J100" s="140"/>
      <c r="K100" s="141"/>
      <c r="L100" s="174" t="s">
        <v>153</v>
      </c>
    </row>
    <row r="101" spans="1:12" ht="30" customHeight="1" x14ac:dyDescent="0.25">
      <c r="A101" s="158"/>
      <c r="B101" s="151"/>
      <c r="C101" s="153"/>
      <c r="D101" s="137"/>
      <c r="E101" s="138"/>
      <c r="F101" s="138"/>
      <c r="G101" s="138"/>
      <c r="H101" s="139"/>
      <c r="I101" s="20" t="s">
        <v>133</v>
      </c>
      <c r="J101" s="6">
        <v>19</v>
      </c>
      <c r="K101" s="20" t="s">
        <v>133</v>
      </c>
      <c r="L101" s="175"/>
    </row>
    <row r="102" spans="1:12" ht="30" customHeight="1" x14ac:dyDescent="0.25">
      <c r="A102" s="158"/>
      <c r="B102" s="151"/>
      <c r="C102" s="153"/>
      <c r="D102" s="137"/>
      <c r="E102" s="138"/>
      <c r="F102" s="138"/>
      <c r="G102" s="138"/>
      <c r="H102" s="139"/>
      <c r="I102" s="202"/>
      <c r="J102" s="203"/>
      <c r="K102" s="203"/>
      <c r="L102" s="175"/>
    </row>
    <row r="103" spans="1:12" ht="18.75" customHeight="1" x14ac:dyDescent="0.25">
      <c r="A103" s="158"/>
      <c r="B103" s="151"/>
      <c r="C103" s="153"/>
      <c r="D103" s="137"/>
      <c r="E103" s="138"/>
      <c r="F103" s="138"/>
      <c r="G103" s="138"/>
      <c r="H103" s="139"/>
      <c r="I103" s="205"/>
      <c r="J103" s="206"/>
      <c r="K103" s="206"/>
      <c r="L103" s="175"/>
    </row>
    <row r="104" spans="1:12" ht="12.75" hidden="1" customHeight="1" x14ac:dyDescent="0.25">
      <c r="A104" s="158"/>
      <c r="B104" s="151"/>
      <c r="C104" s="153"/>
      <c r="D104" s="147"/>
      <c r="E104" s="148"/>
      <c r="F104" s="148"/>
      <c r="G104" s="148"/>
      <c r="H104" s="149"/>
      <c r="I104" s="208"/>
      <c r="J104" s="209"/>
      <c r="K104" s="209"/>
      <c r="L104" s="272"/>
    </row>
    <row r="105" spans="1:12" ht="16.5" customHeight="1" x14ac:dyDescent="0.25">
      <c r="A105" s="128" t="s">
        <v>56</v>
      </c>
      <c r="B105" s="128"/>
      <c r="C105" s="128"/>
      <c r="D105" s="128"/>
      <c r="E105" s="128"/>
      <c r="F105" s="128"/>
      <c r="G105" s="128"/>
      <c r="H105" s="128"/>
      <c r="I105" s="128"/>
      <c r="J105" s="128"/>
      <c r="K105" s="128"/>
      <c r="L105" s="128"/>
    </row>
    <row r="106" spans="1:12" ht="51.75" customHeight="1" x14ac:dyDescent="0.25">
      <c r="A106" s="157" t="s">
        <v>58</v>
      </c>
      <c r="B106" s="150" t="s">
        <v>57</v>
      </c>
      <c r="C106" s="121" t="s">
        <v>16</v>
      </c>
      <c r="D106" s="134" t="s">
        <v>155</v>
      </c>
      <c r="E106" s="135"/>
      <c r="F106" s="135"/>
      <c r="G106" s="136"/>
      <c r="H106" s="162" t="s">
        <v>198</v>
      </c>
      <c r="I106" s="140" t="s">
        <v>234</v>
      </c>
      <c r="J106" s="140"/>
      <c r="K106" s="141"/>
      <c r="L106" s="127" t="s">
        <v>154</v>
      </c>
    </row>
    <row r="107" spans="1:12" ht="36" customHeight="1" x14ac:dyDescent="0.25">
      <c r="A107" s="158"/>
      <c r="B107" s="151"/>
      <c r="C107" s="153"/>
      <c r="D107" s="137"/>
      <c r="E107" s="138"/>
      <c r="F107" s="138"/>
      <c r="G107" s="139"/>
      <c r="H107" s="163"/>
      <c r="I107" s="7">
        <v>4100</v>
      </c>
      <c r="J107" s="64">
        <v>4031</v>
      </c>
      <c r="K107" s="13">
        <f>J107/I107</f>
        <v>0.98317073170731706</v>
      </c>
      <c r="L107" s="127"/>
    </row>
    <row r="108" spans="1:12" ht="30" customHeight="1" x14ac:dyDescent="0.25">
      <c r="A108" s="158"/>
      <c r="B108" s="151"/>
      <c r="C108" s="153"/>
      <c r="D108" s="137"/>
      <c r="E108" s="138"/>
      <c r="F108" s="138"/>
      <c r="G108" s="139"/>
      <c r="H108" s="163"/>
      <c r="I108" s="202"/>
      <c r="J108" s="203"/>
      <c r="K108" s="204"/>
      <c r="L108" s="127"/>
    </row>
    <row r="109" spans="1:12" ht="30" customHeight="1" x14ac:dyDescent="0.25">
      <c r="A109" s="158"/>
      <c r="B109" s="151"/>
      <c r="C109" s="153"/>
      <c r="D109" s="137"/>
      <c r="E109" s="138"/>
      <c r="F109" s="138"/>
      <c r="G109" s="139"/>
      <c r="H109" s="163"/>
      <c r="I109" s="205"/>
      <c r="J109" s="206"/>
      <c r="K109" s="207"/>
      <c r="L109" s="127"/>
    </row>
    <row r="110" spans="1:12" ht="135" customHeight="1" x14ac:dyDescent="0.25">
      <c r="A110" s="159"/>
      <c r="B110" s="152"/>
      <c r="C110" s="119"/>
      <c r="D110" s="147"/>
      <c r="E110" s="148"/>
      <c r="F110" s="148"/>
      <c r="G110" s="149"/>
      <c r="H110" s="164"/>
      <c r="I110" s="208"/>
      <c r="J110" s="209"/>
      <c r="K110" s="210"/>
      <c r="L110" s="127"/>
    </row>
    <row r="111" spans="1:12" ht="40.5" customHeight="1" x14ac:dyDescent="0.25">
      <c r="A111" s="157" t="s">
        <v>59</v>
      </c>
      <c r="B111" s="150" t="s">
        <v>60</v>
      </c>
      <c r="C111" s="121" t="s">
        <v>16</v>
      </c>
      <c r="D111" s="134" t="s">
        <v>148</v>
      </c>
      <c r="E111" s="135"/>
      <c r="F111" s="135"/>
      <c r="G111" s="136"/>
      <c r="H111" s="269" t="s">
        <v>133</v>
      </c>
      <c r="I111" s="140" t="s">
        <v>235</v>
      </c>
      <c r="J111" s="140"/>
      <c r="K111" s="141"/>
      <c r="L111" s="162" t="s">
        <v>199</v>
      </c>
    </row>
    <row r="112" spans="1:12" ht="39" customHeight="1" x14ac:dyDescent="0.25">
      <c r="A112" s="158"/>
      <c r="B112" s="151"/>
      <c r="C112" s="153"/>
      <c r="D112" s="137"/>
      <c r="E112" s="138"/>
      <c r="F112" s="138"/>
      <c r="G112" s="139"/>
      <c r="H112" s="270"/>
      <c r="I112" s="12" t="s">
        <v>133</v>
      </c>
      <c r="J112" s="22">
        <v>4</v>
      </c>
      <c r="K112" s="21" t="s">
        <v>133</v>
      </c>
      <c r="L112" s="163"/>
    </row>
    <row r="113" spans="1:12" ht="30" customHeight="1" x14ac:dyDescent="0.25">
      <c r="A113" s="158"/>
      <c r="B113" s="151"/>
      <c r="C113" s="153"/>
      <c r="D113" s="137"/>
      <c r="E113" s="138"/>
      <c r="F113" s="138"/>
      <c r="G113" s="139"/>
      <c r="H113" s="270"/>
      <c r="I113" s="202"/>
      <c r="J113" s="203"/>
      <c r="K113" s="203"/>
      <c r="L113" s="163"/>
    </row>
    <row r="114" spans="1:12" ht="42" customHeight="1" x14ac:dyDescent="0.25">
      <c r="A114" s="158"/>
      <c r="B114" s="151"/>
      <c r="C114" s="153"/>
      <c r="D114" s="137"/>
      <c r="E114" s="138"/>
      <c r="F114" s="138"/>
      <c r="G114" s="139"/>
      <c r="H114" s="270"/>
      <c r="I114" s="205"/>
      <c r="J114" s="206"/>
      <c r="K114" s="206"/>
      <c r="L114" s="163"/>
    </row>
    <row r="115" spans="1:12" ht="30.75" customHeight="1" x14ac:dyDescent="0.25">
      <c r="A115" s="158"/>
      <c r="B115" s="151"/>
      <c r="C115" s="153"/>
      <c r="D115" s="137"/>
      <c r="E115" s="138"/>
      <c r="F115" s="138"/>
      <c r="G115" s="139"/>
      <c r="H115" s="270"/>
      <c r="I115" s="205"/>
      <c r="J115" s="206"/>
      <c r="K115" s="206"/>
      <c r="L115" s="163"/>
    </row>
    <row r="116" spans="1:12" ht="41.25" customHeight="1" x14ac:dyDescent="0.25">
      <c r="A116" s="159"/>
      <c r="B116" s="152"/>
      <c r="C116" s="119"/>
      <c r="D116" s="147"/>
      <c r="E116" s="148"/>
      <c r="F116" s="148"/>
      <c r="G116" s="149"/>
      <c r="H116" s="271"/>
      <c r="I116" s="208"/>
      <c r="J116" s="209"/>
      <c r="K116" s="209"/>
      <c r="L116" s="164"/>
    </row>
    <row r="117" spans="1:12" ht="37.5" customHeight="1" x14ac:dyDescent="0.25">
      <c r="A117" s="242" t="s">
        <v>61</v>
      </c>
      <c r="B117" s="239" t="s">
        <v>62</v>
      </c>
      <c r="C117" s="120" t="s">
        <v>295</v>
      </c>
      <c r="D117" s="130" t="s">
        <v>133</v>
      </c>
      <c r="E117" s="130"/>
      <c r="F117" s="130"/>
      <c r="G117" s="130"/>
      <c r="H117" s="162" t="s">
        <v>296</v>
      </c>
      <c r="I117" s="140" t="s">
        <v>236</v>
      </c>
      <c r="J117" s="140"/>
      <c r="K117" s="140"/>
      <c r="L117" s="127" t="s">
        <v>208</v>
      </c>
    </row>
    <row r="118" spans="1:12" ht="20.25" customHeight="1" x14ac:dyDescent="0.25">
      <c r="A118" s="242"/>
      <c r="B118" s="239"/>
      <c r="C118" s="120"/>
      <c r="D118" s="130"/>
      <c r="E118" s="130"/>
      <c r="F118" s="130"/>
      <c r="G118" s="130"/>
      <c r="H118" s="163"/>
      <c r="I118" s="85">
        <v>3</v>
      </c>
      <c r="J118" s="85">
        <v>3</v>
      </c>
      <c r="K118" s="18">
        <f>J118/I118</f>
        <v>1</v>
      </c>
      <c r="L118" s="127"/>
    </row>
    <row r="119" spans="1:12" ht="39.75" customHeight="1" x14ac:dyDescent="0.25">
      <c r="A119" s="242"/>
      <c r="B119" s="239"/>
      <c r="C119" s="120"/>
      <c r="D119" s="130"/>
      <c r="E119" s="130"/>
      <c r="F119" s="130"/>
      <c r="G119" s="130"/>
      <c r="H119" s="163"/>
      <c r="I119" s="140" t="s">
        <v>237</v>
      </c>
      <c r="J119" s="140"/>
      <c r="K119" s="140"/>
      <c r="L119" s="127"/>
    </row>
    <row r="120" spans="1:12" ht="25.5" customHeight="1" x14ac:dyDescent="0.25">
      <c r="A120" s="242"/>
      <c r="B120" s="239"/>
      <c r="C120" s="120"/>
      <c r="D120" s="130"/>
      <c r="E120" s="130"/>
      <c r="F120" s="130"/>
      <c r="G120" s="130"/>
      <c r="H120" s="164"/>
      <c r="I120" s="85">
        <v>284</v>
      </c>
      <c r="J120" s="85">
        <v>284</v>
      </c>
      <c r="K120" s="18">
        <f>J120/I120</f>
        <v>1</v>
      </c>
      <c r="L120" s="127"/>
    </row>
    <row r="121" spans="1:12" ht="16.5" customHeight="1" x14ac:dyDescent="0.25">
      <c r="A121" s="128" t="s">
        <v>63</v>
      </c>
      <c r="B121" s="128"/>
      <c r="C121" s="128"/>
      <c r="D121" s="128"/>
      <c r="E121" s="128"/>
      <c r="F121" s="128"/>
      <c r="G121" s="128"/>
      <c r="H121" s="128"/>
      <c r="I121" s="128"/>
      <c r="J121" s="128"/>
      <c r="K121" s="128"/>
      <c r="L121" s="128"/>
    </row>
    <row r="122" spans="1:12" ht="108" customHeight="1" x14ac:dyDescent="0.25">
      <c r="A122" s="242" t="s">
        <v>64</v>
      </c>
      <c r="B122" s="239" t="s">
        <v>65</v>
      </c>
      <c r="C122" s="120" t="s">
        <v>22</v>
      </c>
      <c r="D122" s="130" t="s">
        <v>157</v>
      </c>
      <c r="E122" s="130"/>
      <c r="F122" s="130"/>
      <c r="G122" s="130"/>
      <c r="H122" s="130"/>
      <c r="I122" s="140" t="s">
        <v>240</v>
      </c>
      <c r="J122" s="140"/>
      <c r="K122" s="140"/>
      <c r="L122" s="127" t="s">
        <v>156</v>
      </c>
    </row>
    <row r="123" spans="1:12" ht="30" customHeight="1" x14ac:dyDescent="0.25">
      <c r="A123" s="242"/>
      <c r="B123" s="239"/>
      <c r="C123" s="120"/>
      <c r="D123" s="130"/>
      <c r="E123" s="130"/>
      <c r="F123" s="130"/>
      <c r="G123" s="130"/>
      <c r="H123" s="130"/>
      <c r="I123" s="101">
        <v>11</v>
      </c>
      <c r="J123" s="101">
        <v>11</v>
      </c>
      <c r="K123" s="102">
        <f>J123/I123</f>
        <v>1</v>
      </c>
      <c r="L123" s="127"/>
    </row>
    <row r="124" spans="1:12" ht="53.25" customHeight="1" x14ac:dyDescent="0.25">
      <c r="A124" s="157" t="s">
        <v>66</v>
      </c>
      <c r="B124" s="150" t="s">
        <v>67</v>
      </c>
      <c r="C124" s="121" t="s">
        <v>22</v>
      </c>
      <c r="D124" s="134" t="s">
        <v>158</v>
      </c>
      <c r="E124" s="135"/>
      <c r="F124" s="135"/>
      <c r="G124" s="135"/>
      <c r="H124" s="136"/>
      <c r="I124" s="140" t="s">
        <v>241</v>
      </c>
      <c r="J124" s="140"/>
      <c r="K124" s="141"/>
      <c r="L124" s="174" t="s">
        <v>238</v>
      </c>
    </row>
    <row r="125" spans="1:12" ht="28.5" customHeight="1" x14ac:dyDescent="0.25">
      <c r="A125" s="158"/>
      <c r="B125" s="151"/>
      <c r="C125" s="153"/>
      <c r="D125" s="137"/>
      <c r="E125" s="138"/>
      <c r="F125" s="138"/>
      <c r="G125" s="138"/>
      <c r="H125" s="139"/>
      <c r="I125" s="7">
        <v>11</v>
      </c>
      <c r="J125" s="7">
        <v>13</v>
      </c>
      <c r="K125" s="13">
        <f>J125/I125</f>
        <v>1.1818181818181819</v>
      </c>
      <c r="L125" s="175"/>
    </row>
    <row r="126" spans="1:12" ht="10.5" customHeight="1" x14ac:dyDescent="0.25">
      <c r="A126" s="158"/>
      <c r="B126" s="151"/>
      <c r="C126" s="153"/>
      <c r="D126" s="137"/>
      <c r="E126" s="138"/>
      <c r="F126" s="138"/>
      <c r="G126" s="138"/>
      <c r="H126" s="139"/>
      <c r="I126" s="202"/>
      <c r="J126" s="203"/>
      <c r="K126" s="204"/>
      <c r="L126" s="175"/>
    </row>
    <row r="127" spans="1:12" ht="5.25" customHeight="1" x14ac:dyDescent="0.25">
      <c r="A127" s="158"/>
      <c r="B127" s="151"/>
      <c r="C127" s="153"/>
      <c r="D127" s="137"/>
      <c r="E127" s="138"/>
      <c r="F127" s="138"/>
      <c r="G127" s="138"/>
      <c r="H127" s="139"/>
      <c r="I127" s="205"/>
      <c r="J127" s="273"/>
      <c r="K127" s="207"/>
      <c r="L127" s="175"/>
    </row>
    <row r="128" spans="1:12" ht="2.25" customHeight="1" x14ac:dyDescent="0.25">
      <c r="A128" s="159"/>
      <c r="B128" s="152"/>
      <c r="C128" s="119"/>
      <c r="D128" s="147"/>
      <c r="E128" s="148"/>
      <c r="F128" s="148"/>
      <c r="G128" s="148"/>
      <c r="H128" s="149"/>
      <c r="I128" s="208"/>
      <c r="J128" s="209"/>
      <c r="K128" s="210"/>
      <c r="L128" s="272"/>
    </row>
    <row r="129" spans="1:12" ht="64.5" customHeight="1" x14ac:dyDescent="0.25">
      <c r="A129" s="157" t="s">
        <v>68</v>
      </c>
      <c r="B129" s="150" t="s">
        <v>69</v>
      </c>
      <c r="C129" s="121" t="s">
        <v>19</v>
      </c>
      <c r="D129" s="130" t="s">
        <v>159</v>
      </c>
      <c r="E129" s="130"/>
      <c r="F129" s="130"/>
      <c r="G129" s="130"/>
      <c r="H129" s="162" t="s">
        <v>239</v>
      </c>
      <c r="I129" s="140" t="s">
        <v>242</v>
      </c>
      <c r="J129" s="140"/>
      <c r="K129" s="141"/>
      <c r="L129" s="174" t="s">
        <v>186</v>
      </c>
    </row>
    <row r="130" spans="1:12" ht="48" customHeight="1" x14ac:dyDescent="0.25">
      <c r="A130" s="158"/>
      <c r="B130" s="151"/>
      <c r="C130" s="153"/>
      <c r="D130" s="130"/>
      <c r="E130" s="130"/>
      <c r="F130" s="130"/>
      <c r="G130" s="130"/>
      <c r="H130" s="163"/>
      <c r="I130" s="26">
        <v>50</v>
      </c>
      <c r="J130" s="26">
        <v>179</v>
      </c>
      <c r="K130" s="51" t="s">
        <v>192</v>
      </c>
      <c r="L130" s="175"/>
    </row>
    <row r="131" spans="1:12" ht="36.75" customHeight="1" x14ac:dyDescent="0.25">
      <c r="A131" s="158"/>
      <c r="B131" s="151"/>
      <c r="C131" s="153"/>
      <c r="D131" s="130"/>
      <c r="E131" s="130"/>
      <c r="F131" s="130"/>
      <c r="G131" s="130"/>
      <c r="H131" s="163"/>
      <c r="I131" s="140" t="s">
        <v>244</v>
      </c>
      <c r="J131" s="140"/>
      <c r="K131" s="141"/>
      <c r="L131" s="150" t="s">
        <v>243</v>
      </c>
    </row>
    <row r="132" spans="1:12" ht="48.75" customHeight="1" x14ac:dyDescent="0.25">
      <c r="A132" s="158"/>
      <c r="B132" s="151"/>
      <c r="C132" s="153"/>
      <c r="D132" s="130"/>
      <c r="E132" s="130"/>
      <c r="F132" s="130"/>
      <c r="G132" s="130"/>
      <c r="H132" s="163"/>
      <c r="I132" s="26">
        <v>10</v>
      </c>
      <c r="J132" s="26">
        <v>26</v>
      </c>
      <c r="K132" s="51">
        <f>J132/I132</f>
        <v>2.6</v>
      </c>
      <c r="L132" s="151"/>
    </row>
    <row r="133" spans="1:12" ht="69.75" customHeight="1" x14ac:dyDescent="0.25">
      <c r="A133" s="158"/>
      <c r="B133" s="151"/>
      <c r="C133" s="153"/>
      <c r="D133" s="130"/>
      <c r="E133" s="130"/>
      <c r="F133" s="130"/>
      <c r="G133" s="130"/>
      <c r="H133" s="163"/>
      <c r="I133" s="202"/>
      <c r="J133" s="203"/>
      <c r="K133" s="203"/>
      <c r="L133" s="152"/>
    </row>
    <row r="134" spans="1:12" ht="18.75" customHeight="1" x14ac:dyDescent="0.25">
      <c r="A134" s="128" t="s">
        <v>70</v>
      </c>
      <c r="B134" s="128"/>
      <c r="C134" s="128"/>
      <c r="D134" s="128"/>
      <c r="E134" s="128"/>
      <c r="F134" s="128"/>
      <c r="G134" s="128"/>
      <c r="H134" s="128"/>
      <c r="I134" s="128"/>
      <c r="J134" s="128"/>
      <c r="K134" s="128"/>
      <c r="L134" s="128"/>
    </row>
    <row r="135" spans="1:12" ht="16.5" customHeight="1" x14ac:dyDescent="0.25">
      <c r="A135" s="128" t="s">
        <v>71</v>
      </c>
      <c r="B135" s="128"/>
      <c r="C135" s="128"/>
      <c r="D135" s="128"/>
      <c r="E135" s="128"/>
      <c r="F135" s="128"/>
      <c r="G135" s="128"/>
      <c r="H135" s="128"/>
      <c r="I135" s="128"/>
      <c r="J135" s="128"/>
      <c r="K135" s="128"/>
      <c r="L135" s="128"/>
    </row>
    <row r="136" spans="1:12" ht="81" customHeight="1" x14ac:dyDescent="0.25">
      <c r="A136" s="158" t="s">
        <v>72</v>
      </c>
      <c r="B136" s="215" t="s">
        <v>73</v>
      </c>
      <c r="C136" s="153" t="s">
        <v>74</v>
      </c>
      <c r="D136" s="131" t="s">
        <v>133</v>
      </c>
      <c r="E136" s="297"/>
      <c r="F136" s="297"/>
      <c r="G136" s="298"/>
      <c r="H136" s="131" t="s">
        <v>133</v>
      </c>
      <c r="I136" s="160" t="s">
        <v>245</v>
      </c>
      <c r="J136" s="160"/>
      <c r="K136" s="161"/>
      <c r="L136" s="174" t="s">
        <v>160</v>
      </c>
    </row>
    <row r="137" spans="1:12" ht="52.5" customHeight="1" x14ac:dyDescent="0.25">
      <c r="A137" s="158"/>
      <c r="B137" s="216"/>
      <c r="C137" s="153"/>
      <c r="D137" s="132"/>
      <c r="E137" s="299"/>
      <c r="F137" s="299"/>
      <c r="G137" s="300"/>
      <c r="H137" s="132"/>
      <c r="I137" s="71">
        <v>589</v>
      </c>
      <c r="J137" s="7">
        <v>627</v>
      </c>
      <c r="K137" s="73">
        <f>J137/I137</f>
        <v>1.064516129032258</v>
      </c>
      <c r="L137" s="175"/>
    </row>
    <row r="138" spans="1:12" ht="48" customHeight="1" x14ac:dyDescent="0.25">
      <c r="A138" s="158"/>
      <c r="B138" s="216"/>
      <c r="C138" s="153"/>
      <c r="D138" s="132"/>
      <c r="E138" s="299"/>
      <c r="F138" s="299"/>
      <c r="G138" s="300"/>
      <c r="H138" s="132"/>
      <c r="I138" s="202"/>
      <c r="J138" s="203"/>
      <c r="K138" s="203"/>
      <c r="L138" s="175"/>
    </row>
    <row r="139" spans="1:12" ht="91.5" customHeight="1" x14ac:dyDescent="0.25">
      <c r="A139" s="158"/>
      <c r="B139" s="216"/>
      <c r="C139" s="153"/>
      <c r="D139" s="133"/>
      <c r="E139" s="310"/>
      <c r="F139" s="310"/>
      <c r="G139" s="311"/>
      <c r="H139" s="133"/>
      <c r="I139" s="205"/>
      <c r="J139" s="206"/>
      <c r="K139" s="206"/>
      <c r="L139" s="175"/>
    </row>
    <row r="140" spans="1:12" ht="19.5" customHeight="1" x14ac:dyDescent="0.25">
      <c r="A140" s="171" t="s">
        <v>75</v>
      </c>
      <c r="B140" s="172"/>
      <c r="C140" s="172"/>
      <c r="D140" s="172"/>
      <c r="E140" s="172"/>
      <c r="F140" s="172"/>
      <c r="G140" s="172"/>
      <c r="H140" s="172"/>
      <c r="I140" s="172"/>
      <c r="J140" s="172"/>
      <c r="K140" s="172"/>
      <c r="L140" s="173"/>
    </row>
    <row r="141" spans="1:12" ht="48" customHeight="1" x14ac:dyDescent="0.25">
      <c r="A141" s="157" t="s">
        <v>76</v>
      </c>
      <c r="B141" s="150" t="s">
        <v>77</v>
      </c>
      <c r="C141" s="121" t="s">
        <v>78</v>
      </c>
      <c r="D141" s="14" t="s">
        <v>6</v>
      </c>
      <c r="E141" s="5">
        <f>E142</f>
        <v>764.3</v>
      </c>
      <c r="F141" s="8">
        <f>F142</f>
        <v>250</v>
      </c>
      <c r="G141" s="52">
        <f>F141/E141</f>
        <v>0.32709668978149942</v>
      </c>
      <c r="H141" s="162" t="s">
        <v>162</v>
      </c>
      <c r="I141" s="140" t="s">
        <v>246</v>
      </c>
      <c r="J141" s="140"/>
      <c r="K141" s="141"/>
      <c r="L141" s="162" t="s">
        <v>161</v>
      </c>
    </row>
    <row r="142" spans="1:12" x14ac:dyDescent="0.25">
      <c r="A142" s="158"/>
      <c r="B142" s="151"/>
      <c r="C142" s="153"/>
      <c r="D142" s="10" t="s">
        <v>8</v>
      </c>
      <c r="E142" s="4">
        <v>764.3</v>
      </c>
      <c r="F142" s="4">
        <v>250</v>
      </c>
      <c r="G142" s="57">
        <f>F142/E142</f>
        <v>0.32709668978149942</v>
      </c>
      <c r="H142" s="163"/>
      <c r="I142" s="7">
        <v>3200</v>
      </c>
      <c r="J142" s="7">
        <v>8367</v>
      </c>
      <c r="K142" s="13">
        <f>J142/I142</f>
        <v>2.6146875000000001</v>
      </c>
      <c r="L142" s="163"/>
    </row>
    <row r="143" spans="1:12" ht="33.75" customHeight="1" x14ac:dyDescent="0.25">
      <c r="A143" s="159"/>
      <c r="B143" s="152"/>
      <c r="C143" s="119"/>
      <c r="D143" s="168"/>
      <c r="E143" s="169"/>
      <c r="F143" s="169"/>
      <c r="G143" s="170"/>
      <c r="H143" s="164"/>
      <c r="I143" s="307"/>
      <c r="J143" s="308"/>
      <c r="K143" s="309"/>
      <c r="L143" s="164"/>
    </row>
    <row r="144" spans="1:12" ht="29.25" customHeight="1" x14ac:dyDescent="0.25">
      <c r="A144" s="157" t="s">
        <v>79</v>
      </c>
      <c r="B144" s="150" t="s">
        <v>80</v>
      </c>
      <c r="C144" s="121" t="s">
        <v>172</v>
      </c>
      <c r="D144" s="184" t="s">
        <v>170</v>
      </c>
      <c r="E144" s="185"/>
      <c r="F144" s="185"/>
      <c r="G144" s="185"/>
      <c r="H144" s="186"/>
      <c r="I144" s="140" t="s">
        <v>247</v>
      </c>
      <c r="J144" s="140"/>
      <c r="K144" s="141"/>
      <c r="L144" s="174" t="s">
        <v>171</v>
      </c>
    </row>
    <row r="145" spans="1:12" ht="26.25" customHeight="1" x14ac:dyDescent="0.25">
      <c r="A145" s="158"/>
      <c r="B145" s="151"/>
      <c r="C145" s="153"/>
      <c r="D145" s="187"/>
      <c r="E145" s="188"/>
      <c r="F145" s="188"/>
      <c r="G145" s="188"/>
      <c r="H145" s="189"/>
      <c r="I145" s="63" t="s">
        <v>133</v>
      </c>
      <c r="J145" s="12" t="s">
        <v>133</v>
      </c>
      <c r="K145" s="63" t="s">
        <v>133</v>
      </c>
      <c r="L145" s="175"/>
    </row>
    <row r="146" spans="1:12" ht="170.25" customHeight="1" x14ac:dyDescent="0.25">
      <c r="A146" s="157" t="s">
        <v>81</v>
      </c>
      <c r="B146" s="150" t="s">
        <v>82</v>
      </c>
      <c r="C146" s="121" t="s">
        <v>19</v>
      </c>
      <c r="D146" s="14" t="s">
        <v>6</v>
      </c>
      <c r="E146" s="35">
        <f>E147</f>
        <v>1400</v>
      </c>
      <c r="F146" s="35">
        <f>F147</f>
        <v>1400</v>
      </c>
      <c r="G146" s="15">
        <f>F146/E146</f>
        <v>1</v>
      </c>
      <c r="H146" s="165" t="s">
        <v>133</v>
      </c>
      <c r="I146" s="294" t="s">
        <v>248</v>
      </c>
      <c r="J146" s="295"/>
      <c r="K146" s="296"/>
      <c r="L146" s="162" t="s">
        <v>194</v>
      </c>
    </row>
    <row r="147" spans="1:12" ht="60" customHeight="1" x14ac:dyDescent="0.25">
      <c r="A147" s="158"/>
      <c r="B147" s="151"/>
      <c r="C147" s="153"/>
      <c r="D147" s="150" t="s">
        <v>8</v>
      </c>
      <c r="E147" s="197">
        <v>1400</v>
      </c>
      <c r="F147" s="197">
        <v>1400</v>
      </c>
      <c r="G147" s="253">
        <f>F147/E147</f>
        <v>1</v>
      </c>
      <c r="H147" s="166"/>
      <c r="I147" s="12">
        <v>2</v>
      </c>
      <c r="J147" s="26">
        <v>2</v>
      </c>
      <c r="K147" s="102">
        <f>J147/I147</f>
        <v>1</v>
      </c>
      <c r="L147" s="164"/>
    </row>
    <row r="148" spans="1:12" ht="61.5" customHeight="1" x14ac:dyDescent="0.25">
      <c r="A148" s="158"/>
      <c r="B148" s="151"/>
      <c r="C148" s="153"/>
      <c r="D148" s="151"/>
      <c r="E148" s="252"/>
      <c r="F148" s="252"/>
      <c r="G148" s="254"/>
      <c r="H148" s="166"/>
      <c r="I148" s="140" t="s">
        <v>249</v>
      </c>
      <c r="J148" s="140"/>
      <c r="K148" s="140"/>
      <c r="L148" s="162" t="s">
        <v>193</v>
      </c>
    </row>
    <row r="149" spans="1:12" ht="35.25" customHeight="1" x14ac:dyDescent="0.25">
      <c r="A149" s="158"/>
      <c r="B149" s="151"/>
      <c r="C149" s="153"/>
      <c r="D149" s="151"/>
      <c r="E149" s="252"/>
      <c r="F149" s="252"/>
      <c r="G149" s="254"/>
      <c r="H149" s="166"/>
      <c r="I149" s="50">
        <v>38094.800000000003</v>
      </c>
      <c r="J149" s="50">
        <v>49972.7</v>
      </c>
      <c r="K149" s="18">
        <f>J149/I149</f>
        <v>1.3117984606822977</v>
      </c>
      <c r="L149" s="164"/>
    </row>
    <row r="150" spans="1:12" ht="72.75" customHeight="1" x14ac:dyDescent="0.25">
      <c r="A150" s="158"/>
      <c r="B150" s="151"/>
      <c r="C150" s="153"/>
      <c r="D150" s="151"/>
      <c r="E150" s="252"/>
      <c r="F150" s="252"/>
      <c r="G150" s="254"/>
      <c r="H150" s="166"/>
      <c r="I150" s="217" t="s">
        <v>300</v>
      </c>
      <c r="J150" s="217"/>
      <c r="K150" s="217"/>
      <c r="L150" s="193" t="s">
        <v>304</v>
      </c>
    </row>
    <row r="151" spans="1:12" ht="23.25" customHeight="1" x14ac:dyDescent="0.25">
      <c r="A151" s="159"/>
      <c r="B151" s="152"/>
      <c r="C151" s="119"/>
      <c r="D151" s="152"/>
      <c r="E151" s="198"/>
      <c r="F151" s="198"/>
      <c r="G151" s="255"/>
      <c r="H151" s="167"/>
      <c r="I151" s="104">
        <v>305.5</v>
      </c>
      <c r="J151" s="104">
        <v>270</v>
      </c>
      <c r="K151" s="102">
        <f>J151/I151</f>
        <v>0.88379705400982</v>
      </c>
      <c r="L151" s="194"/>
    </row>
    <row r="152" spans="1:12" ht="19.5" customHeight="1" x14ac:dyDescent="0.25">
      <c r="A152" s="128" t="s">
        <v>83</v>
      </c>
      <c r="B152" s="128"/>
      <c r="C152" s="128"/>
      <c r="D152" s="128"/>
      <c r="E152" s="128"/>
      <c r="F152" s="128"/>
      <c r="G152" s="128"/>
      <c r="H152" s="128"/>
      <c r="I152" s="128"/>
      <c r="J152" s="128"/>
      <c r="K152" s="128"/>
      <c r="L152" s="128"/>
    </row>
    <row r="153" spans="1:12" ht="63.75" customHeight="1" x14ac:dyDescent="0.25">
      <c r="A153" s="157" t="s">
        <v>84</v>
      </c>
      <c r="B153" s="150" t="s">
        <v>85</v>
      </c>
      <c r="C153" s="121" t="s">
        <v>86</v>
      </c>
      <c r="D153" s="134" t="s">
        <v>163</v>
      </c>
      <c r="E153" s="135"/>
      <c r="F153" s="135"/>
      <c r="G153" s="136"/>
      <c r="H153" s="154" t="s">
        <v>288</v>
      </c>
      <c r="I153" s="140" t="s">
        <v>250</v>
      </c>
      <c r="J153" s="140"/>
      <c r="K153" s="141"/>
      <c r="L153" s="122"/>
    </row>
    <row r="154" spans="1:12" ht="26.25" customHeight="1" x14ac:dyDescent="0.25">
      <c r="A154" s="158"/>
      <c r="B154" s="151"/>
      <c r="C154" s="153"/>
      <c r="D154" s="137"/>
      <c r="E154" s="138"/>
      <c r="F154" s="138"/>
      <c r="G154" s="139"/>
      <c r="H154" s="155"/>
      <c r="I154" s="9">
        <v>26485</v>
      </c>
      <c r="J154" s="9">
        <v>29144</v>
      </c>
      <c r="K154" s="23">
        <f>J154/I154</f>
        <v>1.1003964508212196</v>
      </c>
      <c r="L154" s="122"/>
    </row>
    <row r="155" spans="1:12" ht="45" customHeight="1" x14ac:dyDescent="0.25">
      <c r="A155" s="158"/>
      <c r="B155" s="151"/>
      <c r="C155" s="153"/>
      <c r="D155" s="137"/>
      <c r="E155" s="138"/>
      <c r="F155" s="138"/>
      <c r="G155" s="139"/>
      <c r="H155" s="155"/>
      <c r="I155" s="140" t="s">
        <v>131</v>
      </c>
      <c r="J155" s="140"/>
      <c r="K155" s="141"/>
      <c r="L155" s="122"/>
    </row>
    <row r="156" spans="1:12" ht="30" customHeight="1" x14ac:dyDescent="0.25">
      <c r="A156" s="158"/>
      <c r="B156" s="151"/>
      <c r="C156" s="153"/>
      <c r="D156" s="137"/>
      <c r="E156" s="138"/>
      <c r="F156" s="138"/>
      <c r="G156" s="139"/>
      <c r="H156" s="155"/>
      <c r="I156" s="145">
        <v>43.9</v>
      </c>
      <c r="J156" s="145">
        <v>47.6</v>
      </c>
      <c r="K156" s="146">
        <f>J156/I156</f>
        <v>1.0842824601366743</v>
      </c>
      <c r="L156" s="122"/>
    </row>
    <row r="157" spans="1:12" ht="30" customHeight="1" x14ac:dyDescent="0.25">
      <c r="A157" s="158"/>
      <c r="B157" s="151"/>
      <c r="C157" s="153"/>
      <c r="D157" s="137"/>
      <c r="E157" s="138"/>
      <c r="F157" s="138"/>
      <c r="G157" s="139"/>
      <c r="H157" s="155"/>
      <c r="I157" s="145"/>
      <c r="J157" s="145"/>
      <c r="K157" s="146"/>
      <c r="L157" s="122"/>
    </row>
    <row r="158" spans="1:12" ht="12" customHeight="1" x14ac:dyDescent="0.25">
      <c r="A158" s="159"/>
      <c r="B158" s="152"/>
      <c r="C158" s="119"/>
      <c r="D158" s="147"/>
      <c r="E158" s="148"/>
      <c r="F158" s="148"/>
      <c r="G158" s="149"/>
      <c r="H158" s="156"/>
      <c r="I158" s="145"/>
      <c r="J158" s="145"/>
      <c r="K158" s="146"/>
      <c r="L158" s="122"/>
    </row>
    <row r="159" spans="1:12" ht="41.25" customHeight="1" x14ac:dyDescent="0.25">
      <c r="A159" s="157" t="s">
        <v>87</v>
      </c>
      <c r="B159" s="150" t="s">
        <v>88</v>
      </c>
      <c r="C159" s="121" t="s">
        <v>16</v>
      </c>
      <c r="D159" s="134" t="s">
        <v>164</v>
      </c>
      <c r="E159" s="135"/>
      <c r="F159" s="135"/>
      <c r="G159" s="136"/>
      <c r="H159" s="165" t="s">
        <v>133</v>
      </c>
      <c r="I159" s="140" t="s">
        <v>251</v>
      </c>
      <c r="J159" s="140"/>
      <c r="K159" s="141"/>
      <c r="L159" s="193" t="s">
        <v>285</v>
      </c>
    </row>
    <row r="160" spans="1:12" ht="32.25" customHeight="1" x14ac:dyDescent="0.25">
      <c r="A160" s="158"/>
      <c r="B160" s="151"/>
      <c r="C160" s="153"/>
      <c r="D160" s="137"/>
      <c r="E160" s="138"/>
      <c r="F160" s="138"/>
      <c r="G160" s="139"/>
      <c r="H160" s="166"/>
      <c r="I160" s="22">
        <v>17</v>
      </c>
      <c r="J160" s="22">
        <v>14</v>
      </c>
      <c r="K160" s="23">
        <f>J160/I160</f>
        <v>0.82352941176470584</v>
      </c>
      <c r="L160" s="211"/>
    </row>
    <row r="161" spans="1:12" ht="17.25" customHeight="1" x14ac:dyDescent="0.25">
      <c r="A161" s="158"/>
      <c r="B161" s="151"/>
      <c r="C161" s="153"/>
      <c r="D161" s="137"/>
      <c r="E161" s="138"/>
      <c r="F161" s="138"/>
      <c r="G161" s="139"/>
      <c r="H161" s="166"/>
      <c r="I161" s="122"/>
      <c r="J161" s="122"/>
      <c r="K161" s="122"/>
      <c r="L161" s="194"/>
    </row>
    <row r="162" spans="1:12" ht="1.5" customHeight="1" x14ac:dyDescent="0.25">
      <c r="A162" s="158"/>
      <c r="B162" s="151"/>
      <c r="C162" s="153"/>
      <c r="D162" s="137"/>
      <c r="E162" s="138"/>
      <c r="F162" s="138"/>
      <c r="G162" s="139"/>
      <c r="H162" s="166"/>
      <c r="I162" s="122"/>
      <c r="J162" s="122"/>
      <c r="K162" s="122"/>
      <c r="L162" s="162"/>
    </row>
    <row r="163" spans="1:12" ht="15" hidden="1" customHeight="1" x14ac:dyDescent="0.25">
      <c r="A163" s="158"/>
      <c r="B163" s="151"/>
      <c r="C163" s="153"/>
      <c r="D163" s="137"/>
      <c r="E163" s="138"/>
      <c r="F163" s="138"/>
      <c r="G163" s="139"/>
      <c r="H163" s="166"/>
      <c r="I163" s="122"/>
      <c r="J163" s="122"/>
      <c r="K163" s="122"/>
      <c r="L163" s="163"/>
    </row>
    <row r="164" spans="1:12" ht="0.75" customHeight="1" x14ac:dyDescent="0.25">
      <c r="A164" s="159"/>
      <c r="B164" s="152"/>
      <c r="C164" s="119"/>
      <c r="D164" s="147"/>
      <c r="E164" s="148"/>
      <c r="F164" s="148"/>
      <c r="G164" s="149"/>
      <c r="H164" s="167"/>
      <c r="I164" s="122"/>
      <c r="J164" s="122"/>
      <c r="K164" s="122"/>
      <c r="L164" s="164"/>
    </row>
    <row r="165" spans="1:12" ht="29.25" customHeight="1" x14ac:dyDescent="0.25">
      <c r="A165" s="128" t="s">
        <v>89</v>
      </c>
      <c r="B165" s="128"/>
      <c r="C165" s="128"/>
      <c r="D165" s="128"/>
      <c r="E165" s="128"/>
      <c r="F165" s="128"/>
      <c r="G165" s="128"/>
      <c r="H165" s="128"/>
      <c r="I165" s="128"/>
      <c r="J165" s="128"/>
      <c r="K165" s="128"/>
      <c r="L165" s="128"/>
    </row>
    <row r="166" spans="1:12" ht="24.75" customHeight="1" x14ac:dyDescent="0.25">
      <c r="A166" s="128" t="s">
        <v>90</v>
      </c>
      <c r="B166" s="128"/>
      <c r="C166" s="128"/>
      <c r="D166" s="128"/>
      <c r="E166" s="128"/>
      <c r="F166" s="128"/>
      <c r="G166" s="128"/>
      <c r="H166" s="128"/>
      <c r="I166" s="128"/>
      <c r="J166" s="128"/>
      <c r="K166" s="128"/>
      <c r="L166" s="128"/>
    </row>
    <row r="167" spans="1:12" ht="54" customHeight="1" x14ac:dyDescent="0.25">
      <c r="A167" s="157" t="s">
        <v>91</v>
      </c>
      <c r="B167" s="150" t="s">
        <v>92</v>
      </c>
      <c r="C167" s="121" t="s">
        <v>16</v>
      </c>
      <c r="D167" s="134" t="s">
        <v>163</v>
      </c>
      <c r="E167" s="135"/>
      <c r="F167" s="135"/>
      <c r="G167" s="136"/>
      <c r="H167" s="162" t="s">
        <v>168</v>
      </c>
      <c r="I167" s="141" t="s">
        <v>252</v>
      </c>
      <c r="J167" s="312"/>
      <c r="K167" s="142"/>
      <c r="L167" s="174" t="s">
        <v>168</v>
      </c>
    </row>
    <row r="168" spans="1:12" ht="30" customHeight="1" x14ac:dyDescent="0.25">
      <c r="A168" s="158"/>
      <c r="B168" s="151"/>
      <c r="C168" s="153"/>
      <c r="D168" s="137"/>
      <c r="E168" s="138"/>
      <c r="F168" s="138"/>
      <c r="G168" s="139"/>
      <c r="H168" s="163"/>
      <c r="I168" s="22" t="s">
        <v>133</v>
      </c>
      <c r="J168" s="22" t="s">
        <v>133</v>
      </c>
      <c r="K168" s="21" t="s">
        <v>133</v>
      </c>
      <c r="L168" s="175"/>
    </row>
    <row r="169" spans="1:12" ht="24.75" customHeight="1" x14ac:dyDescent="0.25">
      <c r="A169" s="128" t="s">
        <v>93</v>
      </c>
      <c r="B169" s="128"/>
      <c r="C169" s="128"/>
      <c r="D169" s="128"/>
      <c r="E169" s="128"/>
      <c r="F169" s="128"/>
      <c r="G169" s="128"/>
      <c r="H169" s="128"/>
      <c r="I169" s="128"/>
      <c r="J169" s="128"/>
      <c r="K169" s="128"/>
      <c r="L169" s="128"/>
    </row>
    <row r="170" spans="1:12" ht="70.5" customHeight="1" x14ac:dyDescent="0.25">
      <c r="A170" s="158" t="s">
        <v>94</v>
      </c>
      <c r="B170" s="151" t="s">
        <v>165</v>
      </c>
      <c r="C170" s="153" t="s">
        <v>74</v>
      </c>
      <c r="D170" s="301" t="s">
        <v>163</v>
      </c>
      <c r="E170" s="302"/>
      <c r="F170" s="302"/>
      <c r="G170" s="303"/>
      <c r="H170" s="165" t="s">
        <v>133</v>
      </c>
      <c r="I170" s="160" t="s">
        <v>253</v>
      </c>
      <c r="J170" s="160"/>
      <c r="K170" s="161"/>
      <c r="L170" s="190" t="s">
        <v>286</v>
      </c>
    </row>
    <row r="171" spans="1:12" ht="55.5" customHeight="1" x14ac:dyDescent="0.25">
      <c r="A171" s="158"/>
      <c r="B171" s="151"/>
      <c r="C171" s="153"/>
      <c r="D171" s="304"/>
      <c r="E171" s="305"/>
      <c r="F171" s="305"/>
      <c r="G171" s="306"/>
      <c r="H171" s="166"/>
      <c r="I171" s="12" t="s">
        <v>133</v>
      </c>
      <c r="J171" s="71">
        <v>2</v>
      </c>
      <c r="K171" s="21" t="s">
        <v>133</v>
      </c>
      <c r="L171" s="191"/>
    </row>
    <row r="172" spans="1:12" ht="105" customHeight="1" x14ac:dyDescent="0.25">
      <c r="A172" s="158"/>
      <c r="B172" s="151"/>
      <c r="C172" s="153"/>
      <c r="D172" s="304"/>
      <c r="E172" s="305"/>
      <c r="F172" s="305"/>
      <c r="G172" s="306"/>
      <c r="H172" s="167"/>
      <c r="I172" s="202"/>
      <c r="J172" s="203"/>
      <c r="K172" s="204"/>
      <c r="L172" s="192"/>
    </row>
    <row r="173" spans="1:12" ht="48" customHeight="1" x14ac:dyDescent="0.25">
      <c r="A173" s="157" t="s">
        <v>95</v>
      </c>
      <c r="B173" s="150" t="s">
        <v>96</v>
      </c>
      <c r="C173" s="121" t="s">
        <v>16</v>
      </c>
      <c r="D173" s="14" t="s">
        <v>6</v>
      </c>
      <c r="E173" s="35">
        <f>E174</f>
        <v>3009.8</v>
      </c>
      <c r="F173" s="35">
        <f>F174</f>
        <v>2906.62</v>
      </c>
      <c r="G173" s="53">
        <f>F173/E173</f>
        <v>0.96571865240215282</v>
      </c>
      <c r="H173" s="174" t="s">
        <v>200</v>
      </c>
      <c r="I173" s="140" t="s">
        <v>254</v>
      </c>
      <c r="J173" s="140"/>
      <c r="K173" s="141"/>
      <c r="L173" s="190" t="s">
        <v>279</v>
      </c>
    </row>
    <row r="174" spans="1:12" ht="41.25" customHeight="1" x14ac:dyDescent="0.25">
      <c r="A174" s="158"/>
      <c r="B174" s="151"/>
      <c r="C174" s="153"/>
      <c r="D174" s="150" t="s">
        <v>8</v>
      </c>
      <c r="E174" s="197">
        <v>3009.8</v>
      </c>
      <c r="F174" s="197">
        <v>2906.62</v>
      </c>
      <c r="G174" s="199">
        <f>F174/E174</f>
        <v>0.96571865240215282</v>
      </c>
      <c r="H174" s="175"/>
      <c r="I174" s="228" t="s">
        <v>133</v>
      </c>
      <c r="J174" s="256">
        <v>1</v>
      </c>
      <c r="K174" s="228" t="s">
        <v>133</v>
      </c>
      <c r="L174" s="191"/>
    </row>
    <row r="175" spans="1:12" ht="76.5" customHeight="1" x14ac:dyDescent="0.25">
      <c r="A175" s="158"/>
      <c r="B175" s="151"/>
      <c r="C175" s="153"/>
      <c r="D175" s="152"/>
      <c r="E175" s="252"/>
      <c r="F175" s="252"/>
      <c r="G175" s="200"/>
      <c r="H175" s="272"/>
      <c r="I175" s="228"/>
      <c r="J175" s="256"/>
      <c r="K175" s="228"/>
      <c r="L175" s="191"/>
    </row>
    <row r="176" spans="1:12" ht="28.5" customHeight="1" x14ac:dyDescent="0.25">
      <c r="A176" s="128" t="s">
        <v>97</v>
      </c>
      <c r="B176" s="128"/>
      <c r="C176" s="128"/>
      <c r="D176" s="128"/>
      <c r="E176" s="128"/>
      <c r="F176" s="128"/>
      <c r="G176" s="128"/>
      <c r="H176" s="128"/>
      <c r="I176" s="128"/>
      <c r="J176" s="128"/>
      <c r="K176" s="128"/>
      <c r="L176" s="128"/>
    </row>
    <row r="177" spans="1:15" ht="59.25" customHeight="1" x14ac:dyDescent="0.25">
      <c r="A177" s="157" t="s">
        <v>98</v>
      </c>
      <c r="B177" s="182" t="s">
        <v>99</v>
      </c>
      <c r="C177" s="121" t="s">
        <v>16</v>
      </c>
      <c r="D177" s="131" t="s">
        <v>133</v>
      </c>
      <c r="E177" s="297"/>
      <c r="F177" s="297"/>
      <c r="G177" s="298"/>
      <c r="H177" s="131" t="s">
        <v>133</v>
      </c>
      <c r="I177" s="140" t="s">
        <v>255</v>
      </c>
      <c r="J177" s="140"/>
      <c r="K177" s="141"/>
      <c r="L177" s="174" t="s">
        <v>277</v>
      </c>
      <c r="O177" s="44"/>
    </row>
    <row r="178" spans="1:15" ht="30" customHeight="1" x14ac:dyDescent="0.25">
      <c r="A178" s="158"/>
      <c r="B178" s="183"/>
      <c r="C178" s="153"/>
      <c r="D178" s="132"/>
      <c r="E178" s="299"/>
      <c r="F178" s="299"/>
      <c r="G178" s="300"/>
      <c r="H178" s="132"/>
      <c r="I178" s="6">
        <v>15.9</v>
      </c>
      <c r="J178" s="65">
        <v>15.7</v>
      </c>
      <c r="K178" s="23">
        <f>J178/I178</f>
        <v>0.98742138364779863</v>
      </c>
      <c r="L178" s="175"/>
    </row>
    <row r="179" spans="1:15" ht="20.25" customHeight="1" x14ac:dyDescent="0.25">
      <c r="A179" s="157" t="s">
        <v>100</v>
      </c>
      <c r="B179" s="150" t="s">
        <v>101</v>
      </c>
      <c r="C179" s="121" t="s">
        <v>19</v>
      </c>
      <c r="D179" s="179" t="s">
        <v>182</v>
      </c>
      <c r="E179" s="180"/>
      <c r="F179" s="180"/>
      <c r="G179" s="180"/>
      <c r="H179" s="181"/>
      <c r="I179" s="140" t="s">
        <v>256</v>
      </c>
      <c r="J179" s="140"/>
      <c r="K179" s="140"/>
      <c r="L179" s="190" t="s">
        <v>191</v>
      </c>
    </row>
    <row r="180" spans="1:15" ht="29.25" customHeight="1" x14ac:dyDescent="0.25">
      <c r="A180" s="158"/>
      <c r="B180" s="151"/>
      <c r="C180" s="153"/>
      <c r="D180" s="14" t="s">
        <v>6</v>
      </c>
      <c r="E180" s="35">
        <f>E181+E182+E183</f>
        <v>21674.25</v>
      </c>
      <c r="F180" s="35">
        <f>F181+F182+F183</f>
        <v>21431.75</v>
      </c>
      <c r="G180" s="53">
        <f>F180/E180</f>
        <v>0.98881160824480663</v>
      </c>
      <c r="H180" s="176" t="s">
        <v>291</v>
      </c>
      <c r="I180" s="140"/>
      <c r="J180" s="140"/>
      <c r="K180" s="140"/>
      <c r="L180" s="191"/>
    </row>
    <row r="181" spans="1:15" ht="39.75" customHeight="1" x14ac:dyDescent="0.25">
      <c r="A181" s="158"/>
      <c r="B181" s="151"/>
      <c r="C181" s="153"/>
      <c r="D181" s="10" t="s">
        <v>10</v>
      </c>
      <c r="E181" s="31">
        <v>5055.6000000000004</v>
      </c>
      <c r="F181" s="31">
        <v>5055.6000000000004</v>
      </c>
      <c r="G181" s="17">
        <f>F181/E181</f>
        <v>1</v>
      </c>
      <c r="H181" s="177"/>
      <c r="I181" s="12" t="s">
        <v>133</v>
      </c>
      <c r="J181" s="6">
        <v>1</v>
      </c>
      <c r="K181" s="63" t="s">
        <v>133</v>
      </c>
      <c r="L181" s="191"/>
    </row>
    <row r="182" spans="1:15" ht="30" x14ac:dyDescent="0.25">
      <c r="A182" s="158"/>
      <c r="B182" s="151"/>
      <c r="C182" s="153"/>
      <c r="D182" s="10" t="s">
        <v>7</v>
      </c>
      <c r="E182" s="31">
        <v>7907.48</v>
      </c>
      <c r="F182" s="31">
        <v>7907.48</v>
      </c>
      <c r="G182" s="17">
        <f t="shared" ref="G182:G183" si="3">F182/E182</f>
        <v>1</v>
      </c>
      <c r="H182" s="177"/>
      <c r="I182" s="202"/>
      <c r="J182" s="203"/>
      <c r="K182" s="204"/>
      <c r="L182" s="191"/>
    </row>
    <row r="183" spans="1:15" x14ac:dyDescent="0.25">
      <c r="A183" s="158"/>
      <c r="B183" s="151"/>
      <c r="C183" s="153"/>
      <c r="D183" s="41" t="s">
        <v>8</v>
      </c>
      <c r="E183" s="28">
        <v>8711.17</v>
      </c>
      <c r="F183" s="28">
        <v>8468.67</v>
      </c>
      <c r="G183" s="27">
        <f t="shared" si="3"/>
        <v>0.97216217798527638</v>
      </c>
      <c r="H183" s="178"/>
      <c r="I183" s="205"/>
      <c r="J183" s="206"/>
      <c r="K183" s="207"/>
      <c r="L183" s="191"/>
    </row>
    <row r="184" spans="1:15" ht="3.75" customHeight="1" x14ac:dyDescent="0.25">
      <c r="A184" s="158"/>
      <c r="B184" s="151"/>
      <c r="C184" s="153"/>
      <c r="D184" s="201" t="s">
        <v>181</v>
      </c>
      <c r="E184" s="201"/>
      <c r="F184" s="201"/>
      <c r="G184" s="201"/>
      <c r="H184" s="201"/>
      <c r="I184" s="205"/>
      <c r="J184" s="206"/>
      <c r="K184" s="207"/>
      <c r="L184" s="191"/>
    </row>
    <row r="185" spans="1:15" ht="18.75" customHeight="1" x14ac:dyDescent="0.25">
      <c r="A185" s="158"/>
      <c r="B185" s="151"/>
      <c r="C185" s="153"/>
      <c r="D185" s="201"/>
      <c r="E185" s="201"/>
      <c r="F185" s="201"/>
      <c r="G185" s="201"/>
      <c r="H185" s="201"/>
      <c r="I185" s="205"/>
      <c r="J185" s="206"/>
      <c r="K185" s="207"/>
      <c r="L185" s="191"/>
    </row>
    <row r="186" spans="1:15" ht="29.25" customHeight="1" x14ac:dyDescent="0.25">
      <c r="A186" s="158"/>
      <c r="B186" s="151"/>
      <c r="C186" s="153"/>
      <c r="D186" s="14" t="s">
        <v>6</v>
      </c>
      <c r="E186" s="35">
        <f>E187+E188</f>
        <v>49578</v>
      </c>
      <c r="F186" s="35">
        <f>F187+F188</f>
        <v>49578</v>
      </c>
      <c r="G186" s="53">
        <f>F186/E186</f>
        <v>1</v>
      </c>
      <c r="H186" s="176" t="s">
        <v>190</v>
      </c>
      <c r="I186" s="205"/>
      <c r="J186" s="206"/>
      <c r="K186" s="207"/>
      <c r="L186" s="191"/>
    </row>
    <row r="187" spans="1:15" ht="31.5" customHeight="1" x14ac:dyDescent="0.25">
      <c r="A187" s="158"/>
      <c r="B187" s="151"/>
      <c r="C187" s="153"/>
      <c r="D187" s="10" t="s">
        <v>8</v>
      </c>
      <c r="E187" s="31">
        <v>17507</v>
      </c>
      <c r="F187" s="31">
        <v>17507</v>
      </c>
      <c r="G187" s="17">
        <f>F187/E187</f>
        <v>1</v>
      </c>
      <c r="H187" s="177"/>
      <c r="I187" s="205"/>
      <c r="J187" s="206"/>
      <c r="K187" s="207"/>
      <c r="L187" s="191"/>
    </row>
    <row r="188" spans="1:15" ht="16.5" customHeight="1" x14ac:dyDescent="0.25">
      <c r="A188" s="158"/>
      <c r="B188" s="151"/>
      <c r="C188" s="153"/>
      <c r="D188" s="150" t="s">
        <v>9</v>
      </c>
      <c r="E188" s="197">
        <v>32071</v>
      </c>
      <c r="F188" s="197">
        <v>32071</v>
      </c>
      <c r="G188" s="199">
        <f>F188/E188</f>
        <v>1</v>
      </c>
      <c r="H188" s="177"/>
      <c r="I188" s="205"/>
      <c r="J188" s="206"/>
      <c r="K188" s="207"/>
      <c r="L188" s="191"/>
    </row>
    <row r="189" spans="1:15" ht="39" customHeight="1" x14ac:dyDescent="0.25">
      <c r="A189" s="159"/>
      <c r="B189" s="152"/>
      <c r="C189" s="119"/>
      <c r="D189" s="152"/>
      <c r="E189" s="198"/>
      <c r="F189" s="198"/>
      <c r="G189" s="200"/>
      <c r="H189" s="178"/>
      <c r="I189" s="208"/>
      <c r="J189" s="209"/>
      <c r="K189" s="210"/>
      <c r="L189" s="192"/>
    </row>
    <row r="190" spans="1:15" ht="53.25" customHeight="1" x14ac:dyDescent="0.25">
      <c r="A190" s="157" t="s">
        <v>102</v>
      </c>
      <c r="B190" s="150" t="s">
        <v>103</v>
      </c>
      <c r="C190" s="195" t="s">
        <v>183</v>
      </c>
      <c r="D190" s="134" t="s">
        <v>133</v>
      </c>
      <c r="E190" s="135"/>
      <c r="F190" s="135"/>
      <c r="G190" s="136"/>
      <c r="H190" s="176" t="s">
        <v>184</v>
      </c>
      <c r="I190" s="142" t="s">
        <v>130</v>
      </c>
      <c r="J190" s="140"/>
      <c r="K190" s="141"/>
      <c r="L190" s="174" t="s">
        <v>154</v>
      </c>
    </row>
    <row r="191" spans="1:15" ht="36" customHeight="1" x14ac:dyDescent="0.25">
      <c r="A191" s="158"/>
      <c r="B191" s="151"/>
      <c r="C191" s="196"/>
      <c r="D191" s="137"/>
      <c r="E191" s="138"/>
      <c r="F191" s="138"/>
      <c r="G191" s="139"/>
      <c r="H191" s="177"/>
      <c r="I191" s="54">
        <v>4100</v>
      </c>
      <c r="J191" s="6">
        <v>4031</v>
      </c>
      <c r="K191" s="23">
        <f>J191/I191</f>
        <v>0.98317073170731706</v>
      </c>
      <c r="L191" s="175"/>
    </row>
    <row r="192" spans="1:15" ht="61.5" customHeight="1" x14ac:dyDescent="0.25">
      <c r="A192" s="157" t="s">
        <v>104</v>
      </c>
      <c r="B192" s="150" t="s">
        <v>105</v>
      </c>
      <c r="C192" s="195" t="s">
        <v>169</v>
      </c>
      <c r="D192" s="134" t="s">
        <v>133</v>
      </c>
      <c r="E192" s="135"/>
      <c r="F192" s="135"/>
      <c r="G192" s="136"/>
      <c r="H192" s="176" t="s">
        <v>201</v>
      </c>
      <c r="I192" s="140" t="s">
        <v>132</v>
      </c>
      <c r="J192" s="140"/>
      <c r="K192" s="141"/>
      <c r="L192" s="193" t="s">
        <v>277</v>
      </c>
    </row>
    <row r="193" spans="1:12" ht="23.25" customHeight="1" x14ac:dyDescent="0.25">
      <c r="A193" s="158"/>
      <c r="B193" s="151"/>
      <c r="C193" s="196"/>
      <c r="D193" s="137"/>
      <c r="E193" s="138"/>
      <c r="F193" s="138"/>
      <c r="G193" s="139"/>
      <c r="H193" s="177"/>
      <c r="I193" s="6">
        <v>15.9</v>
      </c>
      <c r="J193" s="65">
        <v>15.7</v>
      </c>
      <c r="K193" s="23">
        <f>J193/I193</f>
        <v>0.98742138364779863</v>
      </c>
      <c r="L193" s="211"/>
    </row>
    <row r="194" spans="1:12" ht="53.25" customHeight="1" x14ac:dyDescent="0.25">
      <c r="A194" s="157" t="s">
        <v>106</v>
      </c>
      <c r="B194" s="150" t="s">
        <v>107</v>
      </c>
      <c r="C194" s="195" t="s">
        <v>169</v>
      </c>
      <c r="D194" s="134" t="s">
        <v>133</v>
      </c>
      <c r="E194" s="135"/>
      <c r="F194" s="135"/>
      <c r="G194" s="136"/>
      <c r="H194" s="154"/>
      <c r="I194" s="140" t="s">
        <v>132</v>
      </c>
      <c r="J194" s="140"/>
      <c r="K194" s="141"/>
      <c r="L194" s="211"/>
    </row>
    <row r="195" spans="1:12" ht="28.5" customHeight="1" x14ac:dyDescent="0.25">
      <c r="A195" s="158"/>
      <c r="B195" s="151"/>
      <c r="C195" s="196"/>
      <c r="D195" s="137"/>
      <c r="E195" s="138"/>
      <c r="F195" s="138"/>
      <c r="G195" s="139"/>
      <c r="H195" s="155"/>
      <c r="I195" s="6">
        <v>15.9</v>
      </c>
      <c r="J195" s="65">
        <v>15.7</v>
      </c>
      <c r="K195" s="23">
        <f>J195/I195</f>
        <v>0.98742138364779863</v>
      </c>
      <c r="L195" s="211"/>
    </row>
    <row r="196" spans="1:12" ht="21" customHeight="1" x14ac:dyDescent="0.25">
      <c r="A196" s="128" t="s">
        <v>108</v>
      </c>
      <c r="B196" s="128"/>
      <c r="C196" s="128"/>
      <c r="D196" s="128"/>
      <c r="E196" s="128"/>
      <c r="F196" s="128"/>
      <c r="G196" s="128"/>
      <c r="H196" s="128"/>
      <c r="I196" s="128"/>
      <c r="J196" s="128"/>
      <c r="K196" s="128"/>
      <c r="L196" s="128"/>
    </row>
    <row r="197" spans="1:12" ht="18.75" customHeight="1" x14ac:dyDescent="0.25">
      <c r="A197" s="128" t="s">
        <v>109</v>
      </c>
      <c r="B197" s="128"/>
      <c r="C197" s="128"/>
      <c r="D197" s="128"/>
      <c r="E197" s="128"/>
      <c r="F197" s="128"/>
      <c r="G197" s="128"/>
      <c r="H197" s="128"/>
      <c r="I197" s="128"/>
      <c r="J197" s="128"/>
      <c r="K197" s="128"/>
      <c r="L197" s="128"/>
    </row>
    <row r="198" spans="1:12" ht="51" customHeight="1" x14ac:dyDescent="0.25">
      <c r="A198" s="219" t="s">
        <v>110</v>
      </c>
      <c r="B198" s="183" t="s">
        <v>111</v>
      </c>
      <c r="C198" s="277" t="s">
        <v>16</v>
      </c>
      <c r="D198" s="134" t="s">
        <v>170</v>
      </c>
      <c r="E198" s="135"/>
      <c r="F198" s="135"/>
      <c r="G198" s="136"/>
      <c r="H198" s="193" t="s">
        <v>188</v>
      </c>
      <c r="I198" s="143" t="s">
        <v>257</v>
      </c>
      <c r="J198" s="143"/>
      <c r="K198" s="144"/>
      <c r="L198" s="193" t="s">
        <v>258</v>
      </c>
    </row>
    <row r="199" spans="1:12" ht="50.25" customHeight="1" x14ac:dyDescent="0.25">
      <c r="A199" s="219"/>
      <c r="B199" s="183"/>
      <c r="C199" s="277"/>
      <c r="D199" s="137"/>
      <c r="E199" s="138"/>
      <c r="F199" s="138"/>
      <c r="G199" s="139"/>
      <c r="H199" s="211"/>
      <c r="I199" s="46">
        <v>2</v>
      </c>
      <c r="J199" s="46">
        <v>23</v>
      </c>
      <c r="K199" s="47" t="s">
        <v>187</v>
      </c>
      <c r="L199" s="211"/>
    </row>
    <row r="200" spans="1:12" ht="48.75" customHeight="1" x14ac:dyDescent="0.25">
      <c r="A200" s="219"/>
      <c r="B200" s="183"/>
      <c r="C200" s="277"/>
      <c r="D200" s="137"/>
      <c r="E200" s="138"/>
      <c r="F200" s="138"/>
      <c r="G200" s="139"/>
      <c r="H200" s="211"/>
      <c r="I200" s="217" t="s">
        <v>259</v>
      </c>
      <c r="J200" s="217"/>
      <c r="K200" s="218"/>
      <c r="L200" s="211"/>
    </row>
    <row r="201" spans="1:12" ht="61.5" customHeight="1" x14ac:dyDescent="0.25">
      <c r="A201" s="219"/>
      <c r="B201" s="183"/>
      <c r="C201" s="277"/>
      <c r="D201" s="137"/>
      <c r="E201" s="138"/>
      <c r="F201" s="138"/>
      <c r="G201" s="139"/>
      <c r="H201" s="211"/>
      <c r="I201" s="48" t="s">
        <v>133</v>
      </c>
      <c r="J201" s="46">
        <v>28</v>
      </c>
      <c r="K201" s="49" t="s">
        <v>133</v>
      </c>
      <c r="L201" s="211"/>
    </row>
    <row r="202" spans="1:12" ht="15" hidden="1" customHeight="1" x14ac:dyDescent="0.25">
      <c r="A202" s="219"/>
      <c r="B202" s="183"/>
      <c r="C202" s="277"/>
      <c r="D202" s="137"/>
      <c r="E202" s="138"/>
      <c r="F202" s="138"/>
      <c r="G202" s="139"/>
      <c r="H202" s="211"/>
      <c r="I202" s="43"/>
      <c r="J202" s="43"/>
      <c r="K202" s="43"/>
      <c r="L202" s="211"/>
    </row>
    <row r="203" spans="1:12" ht="85.5" customHeight="1" x14ac:dyDescent="0.25">
      <c r="A203" s="220"/>
      <c r="B203" s="275"/>
      <c r="C203" s="278"/>
      <c r="D203" s="147"/>
      <c r="E203" s="148"/>
      <c r="F203" s="148"/>
      <c r="G203" s="149"/>
      <c r="H203" s="194"/>
      <c r="I203" s="212"/>
      <c r="J203" s="213"/>
      <c r="K203" s="214"/>
      <c r="L203" s="194"/>
    </row>
    <row r="204" spans="1:12" ht="67.5" customHeight="1" x14ac:dyDescent="0.25">
      <c r="A204" s="274" t="s">
        <v>112</v>
      </c>
      <c r="B204" s="182" t="s">
        <v>113</v>
      </c>
      <c r="C204" s="276" t="s">
        <v>19</v>
      </c>
      <c r="D204" s="134" t="s">
        <v>170</v>
      </c>
      <c r="E204" s="135"/>
      <c r="F204" s="135"/>
      <c r="G204" s="136"/>
      <c r="H204" s="291"/>
      <c r="I204" s="217" t="s">
        <v>260</v>
      </c>
      <c r="J204" s="217"/>
      <c r="K204" s="218"/>
      <c r="L204" s="193" t="s">
        <v>202</v>
      </c>
    </row>
    <row r="205" spans="1:12" ht="37.5" customHeight="1" x14ac:dyDescent="0.25">
      <c r="A205" s="219"/>
      <c r="B205" s="183"/>
      <c r="C205" s="277"/>
      <c r="D205" s="137"/>
      <c r="E205" s="138"/>
      <c r="F205" s="138"/>
      <c r="G205" s="139"/>
      <c r="H205" s="292"/>
      <c r="I205" s="48" t="s">
        <v>133</v>
      </c>
      <c r="J205" s="46">
        <v>30</v>
      </c>
      <c r="K205" s="49" t="s">
        <v>133</v>
      </c>
      <c r="L205" s="211"/>
    </row>
    <row r="206" spans="1:12" ht="80.25" customHeight="1" x14ac:dyDescent="0.25">
      <c r="A206" s="219"/>
      <c r="B206" s="183"/>
      <c r="C206" s="277"/>
      <c r="D206" s="137"/>
      <c r="E206" s="138"/>
      <c r="F206" s="138"/>
      <c r="G206" s="139"/>
      <c r="H206" s="292"/>
      <c r="I206" s="217" t="s">
        <v>261</v>
      </c>
      <c r="J206" s="217"/>
      <c r="K206" s="218"/>
      <c r="L206" s="211"/>
    </row>
    <row r="207" spans="1:12" ht="101.25" customHeight="1" x14ac:dyDescent="0.25">
      <c r="A207" s="220"/>
      <c r="B207" s="275"/>
      <c r="C207" s="278"/>
      <c r="D207" s="147"/>
      <c r="E207" s="148"/>
      <c r="F207" s="148"/>
      <c r="G207" s="149"/>
      <c r="H207" s="293"/>
      <c r="I207" s="49" t="s">
        <v>133</v>
      </c>
      <c r="J207" s="46">
        <v>3</v>
      </c>
      <c r="K207" s="49" t="s">
        <v>133</v>
      </c>
      <c r="L207" s="211"/>
    </row>
    <row r="208" spans="1:12" ht="16.5" customHeight="1" x14ac:dyDescent="0.25">
      <c r="A208" s="128" t="s">
        <v>114</v>
      </c>
      <c r="B208" s="128"/>
      <c r="C208" s="128"/>
      <c r="D208" s="128"/>
      <c r="E208" s="128"/>
      <c r="F208" s="128"/>
      <c r="G208" s="128"/>
      <c r="H208" s="128"/>
      <c r="I208" s="128"/>
      <c r="J208" s="128"/>
      <c r="K208" s="128"/>
      <c r="L208" s="128"/>
    </row>
    <row r="209" spans="1:12" ht="16.5" customHeight="1" x14ac:dyDescent="0.25">
      <c r="A209" s="128" t="s">
        <v>115</v>
      </c>
      <c r="B209" s="128"/>
      <c r="C209" s="128"/>
      <c r="D209" s="128"/>
      <c r="E209" s="128"/>
      <c r="F209" s="128"/>
      <c r="G209" s="128"/>
      <c r="H209" s="128"/>
      <c r="I209" s="128"/>
      <c r="J209" s="128"/>
      <c r="K209" s="128"/>
      <c r="L209" s="128"/>
    </row>
    <row r="210" spans="1:12" ht="25.5" customHeight="1" x14ac:dyDescent="0.25">
      <c r="A210" s="159" t="s">
        <v>116</v>
      </c>
      <c r="B210" s="116" t="s">
        <v>117</v>
      </c>
      <c r="C210" s="119" t="s">
        <v>19</v>
      </c>
      <c r="D210" s="282" t="s">
        <v>6</v>
      </c>
      <c r="E210" s="285">
        <f>E213</f>
        <v>153.1</v>
      </c>
      <c r="F210" s="285">
        <f t="shared" ref="F210" si="4">F213</f>
        <v>140.56</v>
      </c>
      <c r="G210" s="288">
        <f>F210/E210</f>
        <v>0.91809274983670808</v>
      </c>
      <c r="H210" s="162" t="s">
        <v>203</v>
      </c>
      <c r="I210" s="279" t="s">
        <v>262</v>
      </c>
      <c r="J210" s="280"/>
      <c r="K210" s="281"/>
      <c r="L210" s="174" t="s">
        <v>204</v>
      </c>
    </row>
    <row r="211" spans="1:12" ht="3" customHeight="1" x14ac:dyDescent="0.25">
      <c r="A211" s="242"/>
      <c r="B211" s="117"/>
      <c r="C211" s="120"/>
      <c r="D211" s="283"/>
      <c r="E211" s="286"/>
      <c r="F211" s="286"/>
      <c r="G211" s="289"/>
      <c r="H211" s="163"/>
      <c r="I211" s="161"/>
      <c r="J211" s="234"/>
      <c r="K211" s="235"/>
      <c r="L211" s="175"/>
    </row>
    <row r="212" spans="1:12" ht="28.5" customHeight="1" x14ac:dyDescent="0.25">
      <c r="A212" s="242"/>
      <c r="B212" s="117"/>
      <c r="C212" s="120"/>
      <c r="D212" s="284"/>
      <c r="E212" s="287"/>
      <c r="F212" s="287"/>
      <c r="G212" s="290"/>
      <c r="H212" s="163"/>
      <c r="I212" s="6">
        <v>1</v>
      </c>
      <c r="J212" s="6">
        <v>1</v>
      </c>
      <c r="K212" s="24">
        <f>J212/I212</f>
        <v>1</v>
      </c>
      <c r="L212" s="272"/>
    </row>
    <row r="213" spans="1:12" ht="48.75" customHeight="1" x14ac:dyDescent="0.25">
      <c r="A213" s="242"/>
      <c r="B213" s="117"/>
      <c r="C213" s="120"/>
      <c r="D213" s="78" t="s">
        <v>8</v>
      </c>
      <c r="E213" s="72">
        <v>153.1</v>
      </c>
      <c r="F213" s="72">
        <v>140.56</v>
      </c>
      <c r="G213" s="79">
        <f>F213/E213</f>
        <v>0.91809274983670808</v>
      </c>
      <c r="H213" s="163"/>
      <c r="I213" s="140" t="s">
        <v>263</v>
      </c>
      <c r="J213" s="140"/>
      <c r="K213" s="140"/>
      <c r="L213" s="162" t="s">
        <v>179</v>
      </c>
    </row>
    <row r="214" spans="1:12" ht="33" customHeight="1" x14ac:dyDescent="0.25">
      <c r="A214" s="242"/>
      <c r="B214" s="117"/>
      <c r="C214" s="120"/>
      <c r="D214" s="107"/>
      <c r="E214" s="108"/>
      <c r="F214" s="108"/>
      <c r="G214" s="109"/>
      <c r="H214" s="163"/>
      <c r="I214" s="6">
        <v>200</v>
      </c>
      <c r="J214" s="6">
        <v>100</v>
      </c>
      <c r="K214" s="24">
        <f>J214/I214</f>
        <v>0.5</v>
      </c>
      <c r="L214" s="163"/>
    </row>
    <row r="215" spans="1:12" ht="49.5" customHeight="1" x14ac:dyDescent="0.25">
      <c r="A215" s="242"/>
      <c r="B215" s="117"/>
      <c r="C215" s="120"/>
      <c r="D215" s="110"/>
      <c r="E215" s="111"/>
      <c r="F215" s="111"/>
      <c r="G215" s="112"/>
      <c r="H215" s="163"/>
      <c r="I215" s="140" t="s">
        <v>264</v>
      </c>
      <c r="J215" s="140"/>
      <c r="K215" s="140"/>
      <c r="L215" s="162" t="s">
        <v>265</v>
      </c>
    </row>
    <row r="216" spans="1:12" ht="40.5" customHeight="1" x14ac:dyDescent="0.25">
      <c r="A216" s="157"/>
      <c r="B216" s="118"/>
      <c r="C216" s="121"/>
      <c r="D216" s="113"/>
      <c r="E216" s="114"/>
      <c r="F216" s="114"/>
      <c r="G216" s="115"/>
      <c r="H216" s="164"/>
      <c r="I216" s="25">
        <v>20</v>
      </c>
      <c r="J216" s="25">
        <v>35</v>
      </c>
      <c r="K216" s="36">
        <f>J216/I216</f>
        <v>1.75</v>
      </c>
      <c r="L216" s="163"/>
    </row>
    <row r="217" spans="1:12" ht="16.5" customHeight="1" x14ac:dyDescent="0.25">
      <c r="A217" s="128" t="s">
        <v>118</v>
      </c>
      <c r="B217" s="128"/>
      <c r="C217" s="128"/>
      <c r="D217" s="128"/>
      <c r="E217" s="128"/>
      <c r="F217" s="128"/>
      <c r="G217" s="128"/>
      <c r="H217" s="128"/>
      <c r="I217" s="128"/>
      <c r="J217" s="128"/>
      <c r="K217" s="128"/>
      <c r="L217" s="128"/>
    </row>
    <row r="218" spans="1:12" ht="68.25" customHeight="1" x14ac:dyDescent="0.25">
      <c r="A218" s="242" t="s">
        <v>119</v>
      </c>
      <c r="B218" s="239" t="s">
        <v>120</v>
      </c>
      <c r="C218" s="120" t="s">
        <v>16</v>
      </c>
      <c r="D218" s="88" t="s">
        <v>6</v>
      </c>
      <c r="E218" s="87">
        <f>E219+E220</f>
        <v>2664.6</v>
      </c>
      <c r="F218" s="87">
        <f>F219+F220</f>
        <v>2664.6</v>
      </c>
      <c r="G218" s="15">
        <f>F218/E218</f>
        <v>1</v>
      </c>
      <c r="H218" s="129" t="s">
        <v>177</v>
      </c>
      <c r="I218" s="140" t="s">
        <v>266</v>
      </c>
      <c r="J218" s="140"/>
      <c r="K218" s="140"/>
      <c r="L218" s="129" t="s">
        <v>282</v>
      </c>
    </row>
    <row r="219" spans="1:12" ht="30" x14ac:dyDescent="0.25">
      <c r="A219" s="242"/>
      <c r="B219" s="239"/>
      <c r="C219" s="120"/>
      <c r="D219" s="10" t="s">
        <v>7</v>
      </c>
      <c r="E219" s="91">
        <v>1555</v>
      </c>
      <c r="F219" s="91">
        <v>1555</v>
      </c>
      <c r="G219" s="92">
        <f>F219/E219</f>
        <v>1</v>
      </c>
      <c r="H219" s="129"/>
      <c r="I219" s="145">
        <v>5</v>
      </c>
      <c r="J219" s="145">
        <v>33</v>
      </c>
      <c r="K219" s="146" t="s">
        <v>180</v>
      </c>
      <c r="L219" s="129"/>
    </row>
    <row r="220" spans="1:12" x14ac:dyDescent="0.25">
      <c r="A220" s="242"/>
      <c r="B220" s="239"/>
      <c r="C220" s="120"/>
      <c r="D220" s="10" t="s">
        <v>8</v>
      </c>
      <c r="E220" s="91">
        <v>1109.5999999999999</v>
      </c>
      <c r="F220" s="91">
        <v>1109.5999999999999</v>
      </c>
      <c r="G220" s="92">
        <f>F220/E220</f>
        <v>1</v>
      </c>
      <c r="H220" s="129"/>
      <c r="I220" s="145"/>
      <c r="J220" s="145"/>
      <c r="K220" s="146"/>
      <c r="L220" s="129"/>
    </row>
    <row r="221" spans="1:12" ht="19.5" customHeight="1" x14ac:dyDescent="0.25">
      <c r="A221" s="128" t="s">
        <v>121</v>
      </c>
      <c r="B221" s="128"/>
      <c r="C221" s="128"/>
      <c r="D221" s="128"/>
      <c r="E221" s="128"/>
      <c r="F221" s="128"/>
      <c r="G221" s="128"/>
      <c r="H221" s="128"/>
      <c r="I221" s="128"/>
      <c r="J221" s="128"/>
      <c r="K221" s="128"/>
      <c r="L221" s="128"/>
    </row>
    <row r="222" spans="1:12" ht="80.25" customHeight="1" x14ac:dyDescent="0.25">
      <c r="A222" s="242" t="s">
        <v>122</v>
      </c>
      <c r="B222" s="239" t="s">
        <v>123</v>
      </c>
      <c r="C222" s="120" t="s">
        <v>16</v>
      </c>
      <c r="D222" s="130" t="s">
        <v>189</v>
      </c>
      <c r="E222" s="130"/>
      <c r="F222" s="130"/>
      <c r="G222" s="130"/>
      <c r="H222" s="129" t="s">
        <v>176</v>
      </c>
      <c r="I222" s="140" t="s">
        <v>267</v>
      </c>
      <c r="J222" s="140"/>
      <c r="K222" s="140"/>
      <c r="L222" s="127" t="s">
        <v>205</v>
      </c>
    </row>
    <row r="223" spans="1:12" ht="29.25" customHeight="1" x14ac:dyDescent="0.25">
      <c r="A223" s="242"/>
      <c r="B223" s="239"/>
      <c r="C223" s="120"/>
      <c r="D223" s="130"/>
      <c r="E223" s="130"/>
      <c r="F223" s="130"/>
      <c r="G223" s="130"/>
      <c r="H223" s="129"/>
      <c r="I223" s="85">
        <v>14000</v>
      </c>
      <c r="J223" s="85">
        <v>6957</v>
      </c>
      <c r="K223" s="42">
        <f>J223/I223</f>
        <v>0.49692857142857144</v>
      </c>
      <c r="L223" s="127"/>
    </row>
    <row r="224" spans="1:12" ht="63.75" customHeight="1" x14ac:dyDescent="0.25">
      <c r="A224" s="242"/>
      <c r="B224" s="239"/>
      <c r="C224" s="120"/>
      <c r="D224" s="130"/>
      <c r="E224" s="130"/>
      <c r="F224" s="130"/>
      <c r="G224" s="130"/>
      <c r="H224" s="129"/>
      <c r="I224" s="140" t="s">
        <v>268</v>
      </c>
      <c r="J224" s="140"/>
      <c r="K224" s="140"/>
      <c r="L224" s="127" t="s">
        <v>178</v>
      </c>
    </row>
    <row r="225" spans="1:12" ht="30" customHeight="1" x14ac:dyDescent="0.25">
      <c r="A225" s="242"/>
      <c r="B225" s="239"/>
      <c r="C225" s="120"/>
      <c r="D225" s="130"/>
      <c r="E225" s="130"/>
      <c r="F225" s="130"/>
      <c r="G225" s="130"/>
      <c r="H225" s="129"/>
      <c r="I225" s="85">
        <v>280</v>
      </c>
      <c r="J225" s="89" t="s">
        <v>133</v>
      </c>
      <c r="K225" s="89" t="s">
        <v>133</v>
      </c>
      <c r="L225" s="127"/>
    </row>
    <row r="226" spans="1:12" ht="67.5" customHeight="1" x14ac:dyDescent="0.25">
      <c r="A226" s="242"/>
      <c r="B226" s="239"/>
      <c r="C226" s="120"/>
      <c r="D226" s="130"/>
      <c r="E226" s="130"/>
      <c r="F226" s="130"/>
      <c r="G226" s="130"/>
      <c r="H226" s="129"/>
      <c r="I226" s="140" t="s">
        <v>269</v>
      </c>
      <c r="J226" s="140"/>
      <c r="K226" s="140"/>
      <c r="L226" s="127" t="s">
        <v>174</v>
      </c>
    </row>
    <row r="227" spans="1:12" ht="25.5" customHeight="1" x14ac:dyDescent="0.25">
      <c r="A227" s="242"/>
      <c r="B227" s="239"/>
      <c r="C227" s="120"/>
      <c r="D227" s="130"/>
      <c r="E227" s="130"/>
      <c r="F227" s="130"/>
      <c r="G227" s="130"/>
      <c r="H227" s="129"/>
      <c r="I227" s="85">
        <v>2</v>
      </c>
      <c r="J227" s="85">
        <v>7</v>
      </c>
      <c r="K227" s="42" t="s">
        <v>173</v>
      </c>
      <c r="L227" s="127"/>
    </row>
    <row r="228" spans="1:12" ht="45" customHeight="1" x14ac:dyDescent="0.25">
      <c r="A228" s="242"/>
      <c r="B228" s="239"/>
      <c r="C228" s="120"/>
      <c r="D228" s="130"/>
      <c r="E228" s="130"/>
      <c r="F228" s="130"/>
      <c r="G228" s="130"/>
      <c r="H228" s="129"/>
      <c r="I228" s="140" t="s">
        <v>270</v>
      </c>
      <c r="J228" s="140"/>
      <c r="K228" s="140"/>
      <c r="L228" s="129" t="s">
        <v>175</v>
      </c>
    </row>
    <row r="229" spans="1:12" ht="34.5" customHeight="1" x14ac:dyDescent="0.25">
      <c r="A229" s="242"/>
      <c r="B229" s="239"/>
      <c r="C229" s="120"/>
      <c r="D229" s="130"/>
      <c r="E229" s="130"/>
      <c r="F229" s="130"/>
      <c r="G229" s="130"/>
      <c r="H229" s="129"/>
      <c r="I229" s="85">
        <v>35</v>
      </c>
      <c r="J229" s="85">
        <v>35</v>
      </c>
      <c r="K229" s="42">
        <f>J229/I229</f>
        <v>1</v>
      </c>
      <c r="L229" s="129"/>
    </row>
    <row r="230" spans="1:12" ht="23.25" customHeight="1" x14ac:dyDescent="0.25">
      <c r="A230" s="128" t="s">
        <v>124</v>
      </c>
      <c r="B230" s="128"/>
      <c r="C230" s="128"/>
      <c r="D230" s="128"/>
      <c r="E230" s="128"/>
      <c r="F230" s="128"/>
      <c r="G230" s="128"/>
      <c r="H230" s="128"/>
      <c r="I230" s="128"/>
      <c r="J230" s="128"/>
      <c r="K230" s="128"/>
      <c r="L230" s="128"/>
    </row>
    <row r="231" spans="1:12" ht="23.25" customHeight="1" x14ac:dyDescent="0.25">
      <c r="A231" s="128" t="s">
        <v>125</v>
      </c>
      <c r="B231" s="128"/>
      <c r="C231" s="128"/>
      <c r="D231" s="128"/>
      <c r="E231" s="128"/>
      <c r="F231" s="128"/>
      <c r="G231" s="128"/>
      <c r="H231" s="128"/>
      <c r="I231" s="128"/>
      <c r="J231" s="128"/>
      <c r="K231" s="128"/>
      <c r="L231" s="128"/>
    </row>
    <row r="232" spans="1:12" ht="69.75" customHeight="1" x14ac:dyDescent="0.25">
      <c r="A232" s="242" t="s">
        <v>126</v>
      </c>
      <c r="B232" s="239" t="s">
        <v>127</v>
      </c>
      <c r="C232" s="120" t="s">
        <v>16</v>
      </c>
      <c r="D232" s="130" t="s">
        <v>195</v>
      </c>
      <c r="E232" s="130"/>
      <c r="F232" s="130"/>
      <c r="G232" s="130"/>
      <c r="H232" s="130"/>
      <c r="I232" s="140" t="s">
        <v>271</v>
      </c>
      <c r="J232" s="140"/>
      <c r="K232" s="140"/>
      <c r="L232" s="127" t="s">
        <v>166</v>
      </c>
    </row>
    <row r="233" spans="1:12" ht="36" customHeight="1" x14ac:dyDescent="0.25">
      <c r="A233" s="242"/>
      <c r="B233" s="239"/>
      <c r="C233" s="120"/>
      <c r="D233" s="130"/>
      <c r="E233" s="130"/>
      <c r="F233" s="130"/>
      <c r="G233" s="130"/>
      <c r="H233" s="130"/>
      <c r="I233" s="93" t="s">
        <v>133</v>
      </c>
      <c r="J233" s="93">
        <v>19.399999999999999</v>
      </c>
      <c r="K233" s="89" t="s">
        <v>133</v>
      </c>
      <c r="L233" s="127"/>
    </row>
    <row r="234" spans="1:12" ht="47.25" customHeight="1" x14ac:dyDescent="0.25">
      <c r="A234" s="242"/>
      <c r="B234" s="239"/>
      <c r="C234" s="120"/>
      <c r="D234" s="130"/>
      <c r="E234" s="130"/>
      <c r="F234" s="130"/>
      <c r="G234" s="130"/>
      <c r="H234" s="130"/>
      <c r="I234" s="140" t="s">
        <v>272</v>
      </c>
      <c r="J234" s="140"/>
      <c r="K234" s="140"/>
      <c r="L234" s="127" t="s">
        <v>167</v>
      </c>
    </row>
    <row r="235" spans="1:12" ht="35.25" customHeight="1" x14ac:dyDescent="0.25">
      <c r="A235" s="242"/>
      <c r="B235" s="239"/>
      <c r="C235" s="120"/>
      <c r="D235" s="130"/>
      <c r="E235" s="130"/>
      <c r="F235" s="130"/>
      <c r="G235" s="130"/>
      <c r="H235" s="130"/>
      <c r="I235" s="93" t="s">
        <v>133</v>
      </c>
      <c r="J235" s="93">
        <v>4.9000000000000004</v>
      </c>
      <c r="K235" s="89" t="s">
        <v>133</v>
      </c>
      <c r="L235" s="127"/>
    </row>
    <row r="236" spans="1:12" ht="20.25" customHeight="1" x14ac:dyDescent="0.25">
      <c r="A236" s="123" t="s">
        <v>206</v>
      </c>
      <c r="B236" s="123"/>
      <c r="C236" s="123"/>
      <c r="D236" s="123"/>
      <c r="E236" s="105">
        <f>E237+E238+E239+E240</f>
        <v>647519.24</v>
      </c>
      <c r="F236" s="105">
        <f>F237+F238+F239+F240</f>
        <v>634993.99</v>
      </c>
      <c r="G236" s="69">
        <f>F236/E236</f>
        <v>0.98065655933250728</v>
      </c>
      <c r="H236" s="123" t="s">
        <v>283</v>
      </c>
      <c r="I236" s="123"/>
      <c r="J236" s="77">
        <f>J237+J238+J239+J240</f>
        <v>59</v>
      </c>
      <c r="K236" s="80"/>
      <c r="L236" s="122"/>
    </row>
    <row r="237" spans="1:12" ht="20.25" customHeight="1" x14ac:dyDescent="0.25">
      <c r="A237" s="124" t="s">
        <v>10</v>
      </c>
      <c r="B237" s="124"/>
      <c r="C237" s="124"/>
      <c r="D237" s="124"/>
      <c r="E237" s="106">
        <f>E181+E12</f>
        <v>20032.599999999999</v>
      </c>
      <c r="F237" s="106">
        <f>F181+F12</f>
        <v>20032.599999999999</v>
      </c>
      <c r="G237" s="70">
        <f t="shared" ref="G237:G239" si="5">F237/E237</f>
        <v>1</v>
      </c>
      <c r="H237" s="125" t="s">
        <v>278</v>
      </c>
      <c r="I237" s="125"/>
      <c r="J237" s="75">
        <v>41</v>
      </c>
      <c r="K237" s="80"/>
      <c r="L237" s="122"/>
    </row>
    <row r="238" spans="1:12" ht="21.75" customHeight="1" x14ac:dyDescent="0.3">
      <c r="A238" s="124" t="s">
        <v>7</v>
      </c>
      <c r="B238" s="124"/>
      <c r="C238" s="124"/>
      <c r="D238" s="124"/>
      <c r="E238" s="106">
        <f>E219+E182+E87+E84+E41+E24+E13</f>
        <v>414323.68</v>
      </c>
      <c r="F238" s="106">
        <f>F219+F182+F87+F84+F41+F24+F13</f>
        <v>409408.91000000003</v>
      </c>
      <c r="G238" s="70">
        <f t="shared" si="5"/>
        <v>0.98813784913283265</v>
      </c>
      <c r="H238" s="125" t="s">
        <v>284</v>
      </c>
      <c r="I238" s="125"/>
      <c r="J238" s="76">
        <v>15</v>
      </c>
      <c r="K238" s="81"/>
      <c r="L238" s="122"/>
    </row>
    <row r="239" spans="1:12" ht="23.25" customHeight="1" x14ac:dyDescent="0.3">
      <c r="A239" s="124" t="s">
        <v>8</v>
      </c>
      <c r="B239" s="124"/>
      <c r="C239" s="124"/>
      <c r="D239" s="124"/>
      <c r="E239" s="106">
        <f>E220+E213+E187+E183+E174+E147+E142+E88+E80+E85+E77+E71+E55+E42+E29+E19+E14</f>
        <v>111938.95999999999</v>
      </c>
      <c r="F239" s="106">
        <f>F220+F213+F187+F183+F174+F147+F142+F88+F80+F85+F77+F71+F55+F42+F29+F19+F14</f>
        <v>103869.07999999999</v>
      </c>
      <c r="G239" s="70">
        <f t="shared" si="5"/>
        <v>0.92790820997443602</v>
      </c>
      <c r="H239" s="125" t="s">
        <v>274</v>
      </c>
      <c r="I239" s="125"/>
      <c r="J239" s="76">
        <v>3</v>
      </c>
      <c r="K239" s="81"/>
      <c r="L239" s="122"/>
    </row>
    <row r="240" spans="1:12" ht="23.25" customHeight="1" x14ac:dyDescent="0.3">
      <c r="A240" s="124" t="s">
        <v>207</v>
      </c>
      <c r="B240" s="124"/>
      <c r="C240" s="124"/>
      <c r="D240" s="124"/>
      <c r="E240" s="106">
        <f>E188+E72+E56+E26+E20</f>
        <v>101224</v>
      </c>
      <c r="F240" s="106">
        <f>F188+F72+F56+F26+F20</f>
        <v>101683.4</v>
      </c>
      <c r="G240" s="70">
        <f>F240/E240</f>
        <v>1.0045384493795937</v>
      </c>
      <c r="H240" s="126"/>
      <c r="I240" s="126"/>
      <c r="J240" s="76"/>
      <c r="K240" s="81"/>
      <c r="L240" s="122"/>
    </row>
    <row r="241" spans="8:12" ht="30" customHeight="1" x14ac:dyDescent="0.3">
      <c r="H241" s="58"/>
      <c r="I241" s="58"/>
      <c r="J241" s="58"/>
    </row>
    <row r="242" spans="8:12" ht="15" customHeight="1" x14ac:dyDescent="0.3">
      <c r="H242" s="58"/>
      <c r="I242" s="58"/>
      <c r="J242" s="68"/>
      <c r="K242" s="58"/>
      <c r="L242" s="58"/>
    </row>
    <row r="243" spans="8:12" ht="15" customHeight="1" x14ac:dyDescent="0.3">
      <c r="H243" s="58"/>
      <c r="I243" s="58"/>
      <c r="J243" s="58"/>
      <c r="K243" s="58"/>
      <c r="L243" s="58"/>
    </row>
    <row r="244" spans="8:12" ht="15" customHeight="1" x14ac:dyDescent="0.3">
      <c r="H244" s="58"/>
      <c r="I244" s="58"/>
      <c r="J244" s="58"/>
      <c r="K244" s="58"/>
      <c r="L244" s="58"/>
    </row>
    <row r="245" spans="8:12" ht="15" customHeight="1" x14ac:dyDescent="0.3">
      <c r="H245" s="58"/>
      <c r="I245" s="58"/>
      <c r="J245" s="58"/>
      <c r="K245" s="58"/>
      <c r="L245" s="58"/>
    </row>
    <row r="246" spans="8:12" ht="15" customHeight="1" x14ac:dyDescent="0.3">
      <c r="H246" s="58"/>
      <c r="I246" s="58"/>
      <c r="J246" s="58"/>
      <c r="K246" s="58"/>
      <c r="L246" s="58"/>
    </row>
  </sheetData>
  <mergeCells count="458">
    <mergeCell ref="I174:I175"/>
    <mergeCell ref="F174:F175"/>
    <mergeCell ref="G174:G175"/>
    <mergeCell ref="I172:K172"/>
    <mergeCell ref="I141:K141"/>
    <mergeCell ref="I144:K144"/>
    <mergeCell ref="I146:K146"/>
    <mergeCell ref="L177:L178"/>
    <mergeCell ref="D177:G178"/>
    <mergeCell ref="D170:G172"/>
    <mergeCell ref="L153:L154"/>
    <mergeCell ref="L155:L158"/>
    <mergeCell ref="I148:K148"/>
    <mergeCell ref="I150:K150"/>
    <mergeCell ref="I143:K143"/>
    <mergeCell ref="I170:K170"/>
    <mergeCell ref="I173:K173"/>
    <mergeCell ref="H167:H168"/>
    <mergeCell ref="H170:H172"/>
    <mergeCell ref="H173:H175"/>
    <mergeCell ref="I167:K167"/>
    <mergeCell ref="L141:L143"/>
    <mergeCell ref="L144:L145"/>
    <mergeCell ref="L146:L147"/>
    <mergeCell ref="D147:D151"/>
    <mergeCell ref="A210:A216"/>
    <mergeCell ref="H210:H216"/>
    <mergeCell ref="H218:H220"/>
    <mergeCell ref="D210:D212"/>
    <mergeCell ref="E210:E212"/>
    <mergeCell ref="F210:F212"/>
    <mergeCell ref="G210:G212"/>
    <mergeCell ref="A173:A175"/>
    <mergeCell ref="B173:B175"/>
    <mergeCell ref="C173:C175"/>
    <mergeCell ref="A192:A193"/>
    <mergeCell ref="A194:A195"/>
    <mergeCell ref="C194:C195"/>
    <mergeCell ref="H194:H195"/>
    <mergeCell ref="D198:G203"/>
    <mergeCell ref="H204:H207"/>
    <mergeCell ref="B198:B203"/>
    <mergeCell ref="C198:C203"/>
    <mergeCell ref="H198:H203"/>
    <mergeCell ref="A196:L196"/>
    <mergeCell ref="A197:L197"/>
    <mergeCell ref="I179:K180"/>
    <mergeCell ref="D188:D189"/>
    <mergeCell ref="D190:G191"/>
    <mergeCell ref="L204:L207"/>
    <mergeCell ref="A204:A207"/>
    <mergeCell ref="B204:B207"/>
    <mergeCell ref="C204:C207"/>
    <mergeCell ref="I206:K206"/>
    <mergeCell ref="I204:K204"/>
    <mergeCell ref="L218:L220"/>
    <mergeCell ref="A217:L217"/>
    <mergeCell ref="A208:L208"/>
    <mergeCell ref="A209:L209"/>
    <mergeCell ref="L210:L212"/>
    <mergeCell ref="L213:L214"/>
    <mergeCell ref="L215:L216"/>
    <mergeCell ref="I219:I220"/>
    <mergeCell ref="J219:J220"/>
    <mergeCell ref="K219:K220"/>
    <mergeCell ref="A218:A220"/>
    <mergeCell ref="B218:B220"/>
    <mergeCell ref="C218:C220"/>
    <mergeCell ref="I210:K211"/>
    <mergeCell ref="I213:K213"/>
    <mergeCell ref="I218:K218"/>
    <mergeCell ref="I215:K215"/>
    <mergeCell ref="D204:G207"/>
    <mergeCell ref="D232:H235"/>
    <mergeCell ref="A232:A235"/>
    <mergeCell ref="B232:B235"/>
    <mergeCell ref="C232:C235"/>
    <mergeCell ref="I232:K232"/>
    <mergeCell ref="I234:K234"/>
    <mergeCell ref="L232:L233"/>
    <mergeCell ref="I222:K222"/>
    <mergeCell ref="I224:K224"/>
    <mergeCell ref="I226:K226"/>
    <mergeCell ref="I228:K228"/>
    <mergeCell ref="A222:A229"/>
    <mergeCell ref="B222:B229"/>
    <mergeCell ref="C222:C229"/>
    <mergeCell ref="I133:K133"/>
    <mergeCell ref="L122:L123"/>
    <mergeCell ref="D122:H123"/>
    <mergeCell ref="I122:K122"/>
    <mergeCell ref="I124:K124"/>
    <mergeCell ref="I129:K129"/>
    <mergeCell ref="I131:K131"/>
    <mergeCell ref="D129:G133"/>
    <mergeCell ref="A121:L121"/>
    <mergeCell ref="L124:L128"/>
    <mergeCell ref="I126:K128"/>
    <mergeCell ref="D124:H128"/>
    <mergeCell ref="A124:A128"/>
    <mergeCell ref="B124:B128"/>
    <mergeCell ref="C124:C128"/>
    <mergeCell ref="C129:C133"/>
    <mergeCell ref="H129:H133"/>
    <mergeCell ref="L129:L130"/>
    <mergeCell ref="L131:L133"/>
    <mergeCell ref="L96:L99"/>
    <mergeCell ref="I98:K99"/>
    <mergeCell ref="I102:K104"/>
    <mergeCell ref="L100:L104"/>
    <mergeCell ref="D96:H99"/>
    <mergeCell ref="D100:H104"/>
    <mergeCell ref="I96:K96"/>
    <mergeCell ref="I100:K100"/>
    <mergeCell ref="A96:A99"/>
    <mergeCell ref="B96:B99"/>
    <mergeCell ref="C96:C99"/>
    <mergeCell ref="B100:B104"/>
    <mergeCell ref="C100:C104"/>
    <mergeCell ref="A117:A120"/>
    <mergeCell ref="B117:B120"/>
    <mergeCell ref="C117:C120"/>
    <mergeCell ref="H117:H120"/>
    <mergeCell ref="H111:H116"/>
    <mergeCell ref="C122:C123"/>
    <mergeCell ref="I92:K92"/>
    <mergeCell ref="I94:K94"/>
    <mergeCell ref="A100:A104"/>
    <mergeCell ref="L90:L91"/>
    <mergeCell ref="L92:L93"/>
    <mergeCell ref="L94:L95"/>
    <mergeCell ref="I88:I89"/>
    <mergeCell ref="J88:J89"/>
    <mergeCell ref="K88:K89"/>
    <mergeCell ref="L83:L85"/>
    <mergeCell ref="D88:D89"/>
    <mergeCell ref="E88:E89"/>
    <mergeCell ref="F88:F89"/>
    <mergeCell ref="G88:G89"/>
    <mergeCell ref="L86:L89"/>
    <mergeCell ref="H86:H91"/>
    <mergeCell ref="H92:H95"/>
    <mergeCell ref="I86:K87"/>
    <mergeCell ref="I83:K83"/>
    <mergeCell ref="I84:I85"/>
    <mergeCell ref="J84:J85"/>
    <mergeCell ref="K84:K85"/>
    <mergeCell ref="I90:K90"/>
    <mergeCell ref="D90:G95"/>
    <mergeCell ref="H22:H27"/>
    <mergeCell ref="B39:B44"/>
    <mergeCell ref="C39:C44"/>
    <mergeCell ref="H39:H44"/>
    <mergeCell ref="D29:D31"/>
    <mergeCell ref="E29:E31"/>
    <mergeCell ref="F29:F31"/>
    <mergeCell ref="G29:G31"/>
    <mergeCell ref="D33:G38"/>
    <mergeCell ref="H33:H38"/>
    <mergeCell ref="L24:L27"/>
    <mergeCell ref="I26:K27"/>
    <mergeCell ref="D27:G27"/>
    <mergeCell ref="L28:L32"/>
    <mergeCell ref="L33:L38"/>
    <mergeCell ref="L5:L6"/>
    <mergeCell ref="L10:L11"/>
    <mergeCell ref="L12:L13"/>
    <mergeCell ref="L14:L15"/>
    <mergeCell ref="A8:L8"/>
    <mergeCell ref="A9:L9"/>
    <mergeCell ref="L16:L17"/>
    <mergeCell ref="L18:L21"/>
    <mergeCell ref="L22:L23"/>
    <mergeCell ref="E5:G5"/>
    <mergeCell ref="D5:D6"/>
    <mergeCell ref="H5:H6"/>
    <mergeCell ref="B5:B6"/>
    <mergeCell ref="C5:C6"/>
    <mergeCell ref="E20:E21"/>
    <mergeCell ref="F20:F21"/>
    <mergeCell ref="G20:G21"/>
    <mergeCell ref="A16:A21"/>
    <mergeCell ref="B16:B21"/>
    <mergeCell ref="C16:C21"/>
    <mergeCell ref="H16:H21"/>
    <mergeCell ref="D20:D21"/>
    <mergeCell ref="A5:A6"/>
    <mergeCell ref="A22:A27"/>
    <mergeCell ref="A39:A44"/>
    <mergeCell ref="A68:A72"/>
    <mergeCell ref="B68:B72"/>
    <mergeCell ref="C68:C72"/>
    <mergeCell ref="A33:A38"/>
    <mergeCell ref="B33:B38"/>
    <mergeCell ref="C33:C38"/>
    <mergeCell ref="C64:C67"/>
    <mergeCell ref="D43:D44"/>
    <mergeCell ref="E43:E44"/>
    <mergeCell ref="F43:F44"/>
    <mergeCell ref="G43:G44"/>
    <mergeCell ref="A28:A32"/>
    <mergeCell ref="B28:B32"/>
    <mergeCell ref="C28:C32"/>
    <mergeCell ref="D32:G32"/>
    <mergeCell ref="H28:H32"/>
    <mergeCell ref="B22:B27"/>
    <mergeCell ref="C22:C27"/>
    <mergeCell ref="H78:H80"/>
    <mergeCell ref="A74:A77"/>
    <mergeCell ref="B74:B77"/>
    <mergeCell ref="C74:C77"/>
    <mergeCell ref="H74:H77"/>
    <mergeCell ref="D78:D79"/>
    <mergeCell ref="E78:E79"/>
    <mergeCell ref="F78:F79"/>
    <mergeCell ref="G78:G79"/>
    <mergeCell ref="A83:A95"/>
    <mergeCell ref="B83:B95"/>
    <mergeCell ref="C83:C95"/>
    <mergeCell ref="G56:G58"/>
    <mergeCell ref="A81:L81"/>
    <mergeCell ref="A82:L82"/>
    <mergeCell ref="L68:L72"/>
    <mergeCell ref="A73:L73"/>
    <mergeCell ref="L64:L67"/>
    <mergeCell ref="D59:H63"/>
    <mergeCell ref="D64:H67"/>
    <mergeCell ref="H83:H85"/>
    <mergeCell ref="B64:B67"/>
    <mergeCell ref="H68:H72"/>
    <mergeCell ref="I70:K72"/>
    <mergeCell ref="A78:A80"/>
    <mergeCell ref="B78:B80"/>
    <mergeCell ref="C78:C80"/>
    <mergeCell ref="A64:A67"/>
    <mergeCell ref="L74:L77"/>
    <mergeCell ref="L78:L80"/>
    <mergeCell ref="I74:K74"/>
    <mergeCell ref="I76:K77"/>
    <mergeCell ref="I78:K78"/>
    <mergeCell ref="L39:L44"/>
    <mergeCell ref="H45:H50"/>
    <mergeCell ref="B45:B50"/>
    <mergeCell ref="C45:C50"/>
    <mergeCell ref="L45:L50"/>
    <mergeCell ref="I80:K80"/>
    <mergeCell ref="A3:L3"/>
    <mergeCell ref="A2:L2"/>
    <mergeCell ref="A4:L4"/>
    <mergeCell ref="A59:A63"/>
    <mergeCell ref="B59:B63"/>
    <mergeCell ref="C59:C63"/>
    <mergeCell ref="A51:L51"/>
    <mergeCell ref="H52:H58"/>
    <mergeCell ref="A52:A58"/>
    <mergeCell ref="B52:B58"/>
    <mergeCell ref="C52:C58"/>
    <mergeCell ref="I54:K58"/>
    <mergeCell ref="L52:L58"/>
    <mergeCell ref="L59:L63"/>
    <mergeCell ref="D56:D58"/>
    <mergeCell ref="E56:E58"/>
    <mergeCell ref="F56:F58"/>
    <mergeCell ref="I68:K68"/>
    <mergeCell ref="I66:K67"/>
    <mergeCell ref="I45:K50"/>
    <mergeCell ref="I32:K32"/>
    <mergeCell ref="I41:I44"/>
    <mergeCell ref="J41:J44"/>
    <mergeCell ref="K41:K44"/>
    <mergeCell ref="J37:J38"/>
    <mergeCell ref="K37:K38"/>
    <mergeCell ref="I39:K40"/>
    <mergeCell ref="I22:K22"/>
    <mergeCell ref="I24:K24"/>
    <mergeCell ref="I33:K34"/>
    <mergeCell ref="I36:K36"/>
    <mergeCell ref="I28:K29"/>
    <mergeCell ref="I52:K52"/>
    <mergeCell ref="I59:K59"/>
    <mergeCell ref="I61:K63"/>
    <mergeCell ref="I64:K64"/>
    <mergeCell ref="D45:G50"/>
    <mergeCell ref="A45:A50"/>
    <mergeCell ref="I5:K5"/>
    <mergeCell ref="I12:K12"/>
    <mergeCell ref="I14:K14"/>
    <mergeCell ref="I10:K10"/>
    <mergeCell ref="A10:A15"/>
    <mergeCell ref="B10:B15"/>
    <mergeCell ref="C10:C15"/>
    <mergeCell ref="D10:D11"/>
    <mergeCell ref="E10:E11"/>
    <mergeCell ref="F10:F11"/>
    <mergeCell ref="G10:G11"/>
    <mergeCell ref="H10:H15"/>
    <mergeCell ref="D15:G15"/>
    <mergeCell ref="I16:K16"/>
    <mergeCell ref="I18:K18"/>
    <mergeCell ref="I19:I21"/>
    <mergeCell ref="J19:J21"/>
    <mergeCell ref="I37:I38"/>
    <mergeCell ref="I30:I31"/>
    <mergeCell ref="J30:J31"/>
    <mergeCell ref="K30:K31"/>
    <mergeCell ref="K19:K21"/>
    <mergeCell ref="A198:A203"/>
    <mergeCell ref="D192:G193"/>
    <mergeCell ref="A106:A110"/>
    <mergeCell ref="B106:B110"/>
    <mergeCell ref="C106:C110"/>
    <mergeCell ref="A111:A116"/>
    <mergeCell ref="B111:B116"/>
    <mergeCell ref="C111:C116"/>
    <mergeCell ref="A105:L105"/>
    <mergeCell ref="L106:L110"/>
    <mergeCell ref="I108:K110"/>
    <mergeCell ref="D106:G110"/>
    <mergeCell ref="H106:H110"/>
    <mergeCell ref="I106:K106"/>
    <mergeCell ref="I111:K111"/>
    <mergeCell ref="L117:L120"/>
    <mergeCell ref="L111:L116"/>
    <mergeCell ref="I113:K116"/>
    <mergeCell ref="D117:G120"/>
    <mergeCell ref="D111:G116"/>
    <mergeCell ref="A122:A123"/>
    <mergeCell ref="B122:B123"/>
    <mergeCell ref="I117:K117"/>
    <mergeCell ref="I119:K119"/>
    <mergeCell ref="L198:L203"/>
    <mergeCell ref="I203:K203"/>
    <mergeCell ref="A136:A139"/>
    <mergeCell ref="B136:B139"/>
    <mergeCell ref="C136:C139"/>
    <mergeCell ref="A129:A133"/>
    <mergeCell ref="B129:B133"/>
    <mergeCell ref="I200:K200"/>
    <mergeCell ref="A165:L165"/>
    <mergeCell ref="A159:A164"/>
    <mergeCell ref="B159:B164"/>
    <mergeCell ref="C159:C164"/>
    <mergeCell ref="H159:H164"/>
    <mergeCell ref="I159:K159"/>
    <mergeCell ref="I161:K164"/>
    <mergeCell ref="D159:G164"/>
    <mergeCell ref="A167:A168"/>
    <mergeCell ref="B167:B168"/>
    <mergeCell ref="C167:C168"/>
    <mergeCell ref="L159:L161"/>
    <mergeCell ref="L162:L164"/>
    <mergeCell ref="A179:A189"/>
    <mergeCell ref="B179:B189"/>
    <mergeCell ref="L190:L191"/>
    <mergeCell ref="B192:B193"/>
    <mergeCell ref="A190:A191"/>
    <mergeCell ref="B190:B191"/>
    <mergeCell ref="C190:C191"/>
    <mergeCell ref="H190:H191"/>
    <mergeCell ref="L179:L189"/>
    <mergeCell ref="C192:C193"/>
    <mergeCell ref="H192:H193"/>
    <mergeCell ref="B194:B195"/>
    <mergeCell ref="E188:E189"/>
    <mergeCell ref="F188:F189"/>
    <mergeCell ref="G188:G189"/>
    <mergeCell ref="D184:H185"/>
    <mergeCell ref="I182:K189"/>
    <mergeCell ref="H186:H189"/>
    <mergeCell ref="L192:L195"/>
    <mergeCell ref="C179:C189"/>
    <mergeCell ref="H180:H183"/>
    <mergeCell ref="D179:H179"/>
    <mergeCell ref="A177:A178"/>
    <mergeCell ref="B177:B178"/>
    <mergeCell ref="C177:C178"/>
    <mergeCell ref="H177:H178"/>
    <mergeCell ref="D144:H145"/>
    <mergeCell ref="L173:L175"/>
    <mergeCell ref="A176:L176"/>
    <mergeCell ref="L167:L168"/>
    <mergeCell ref="A169:L169"/>
    <mergeCell ref="A166:L166"/>
    <mergeCell ref="L170:L172"/>
    <mergeCell ref="L148:L149"/>
    <mergeCell ref="L150:L151"/>
    <mergeCell ref="A170:A172"/>
    <mergeCell ref="B170:B172"/>
    <mergeCell ref="C170:C172"/>
    <mergeCell ref="D167:G168"/>
    <mergeCell ref="J174:J175"/>
    <mergeCell ref="K174:K175"/>
    <mergeCell ref="D174:D175"/>
    <mergeCell ref="E174:E175"/>
    <mergeCell ref="A144:A145"/>
    <mergeCell ref="B144:B145"/>
    <mergeCell ref="C144:C145"/>
    <mergeCell ref="H146:H151"/>
    <mergeCell ref="D143:G143"/>
    <mergeCell ref="A146:A151"/>
    <mergeCell ref="B146:B151"/>
    <mergeCell ref="A140:L140"/>
    <mergeCell ref="A134:L134"/>
    <mergeCell ref="A135:L135"/>
    <mergeCell ref="L136:L139"/>
    <mergeCell ref="D136:G139"/>
    <mergeCell ref="I138:K139"/>
    <mergeCell ref="E147:E151"/>
    <mergeCell ref="F147:F151"/>
    <mergeCell ref="G147:G151"/>
    <mergeCell ref="H136:H139"/>
    <mergeCell ref="D194:G195"/>
    <mergeCell ref="I177:K177"/>
    <mergeCell ref="I190:K190"/>
    <mergeCell ref="I192:K192"/>
    <mergeCell ref="I194:K194"/>
    <mergeCell ref="I198:K198"/>
    <mergeCell ref="A152:L152"/>
    <mergeCell ref="I156:I158"/>
    <mergeCell ref="J156:J158"/>
    <mergeCell ref="K156:K158"/>
    <mergeCell ref="D153:G158"/>
    <mergeCell ref="B153:B158"/>
    <mergeCell ref="C153:C158"/>
    <mergeCell ref="H153:H158"/>
    <mergeCell ref="I153:K153"/>
    <mergeCell ref="I155:K155"/>
    <mergeCell ref="A153:A158"/>
    <mergeCell ref="I136:K136"/>
    <mergeCell ref="C146:C151"/>
    <mergeCell ref="A141:A143"/>
    <mergeCell ref="B141:B143"/>
    <mergeCell ref="C141:C143"/>
    <mergeCell ref="H141:H143"/>
    <mergeCell ref="D214:G216"/>
    <mergeCell ref="B210:B216"/>
    <mergeCell ref="C210:C216"/>
    <mergeCell ref="L236:L240"/>
    <mergeCell ref="A236:D236"/>
    <mergeCell ref="A237:D237"/>
    <mergeCell ref="A238:D238"/>
    <mergeCell ref="A239:D239"/>
    <mergeCell ref="A240:D240"/>
    <mergeCell ref="H236:I236"/>
    <mergeCell ref="H237:I237"/>
    <mergeCell ref="H238:I238"/>
    <mergeCell ref="H239:I239"/>
    <mergeCell ref="H240:I240"/>
    <mergeCell ref="L234:L235"/>
    <mergeCell ref="A221:L221"/>
    <mergeCell ref="L222:L223"/>
    <mergeCell ref="L224:L225"/>
    <mergeCell ref="L226:L227"/>
    <mergeCell ref="L228:L229"/>
    <mergeCell ref="A230:L230"/>
    <mergeCell ref="A231:L231"/>
    <mergeCell ref="H222:H229"/>
    <mergeCell ref="D222:G229"/>
  </mergeCells>
  <pageMargins left="0.23622047244094491" right="0.23622047244094491" top="0.39370078740157483" bottom="0.39370078740157483" header="0.31496062992125984" footer="0.31496062992125984"/>
  <pageSetup paperSize="9" scale="43" fitToHeight="0" orientation="landscape" r:id="rId1"/>
  <rowBreaks count="6" manualBreakCount="6">
    <brk id="27" max="11" man="1"/>
    <brk id="63" max="11" man="1"/>
    <brk id="92" max="11" man="1"/>
    <brk id="151" max="11" man="1"/>
    <brk id="189" max="11" man="1"/>
    <brk id="220" max="1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2020 год</vt:lpstr>
      <vt:lpstr>'2020 год'!Область_печати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2021-04-07T06:28:17Z</dcterms:modified>
</cp:coreProperties>
</file>