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1 год\"/>
    </mc:Choice>
  </mc:AlternateContent>
  <bookViews>
    <workbookView xWindow="0" yWindow="0" windowWidth="14100" windowHeight="12450" tabRatio="880" firstSheet="12" activeTab="20"/>
  </bookViews>
  <sheets>
    <sheet name="Группа А 2909 Экология" sheetId="1" r:id="rId1"/>
    <sheet name="Группа А 2919 СЭР" sheetId="2" r:id="rId2"/>
    <sheet name="Группа А 2354 ФКГС" sheetId="3" r:id="rId3"/>
    <sheet name="Группа А 2899 (УО)" sheetId="4" r:id="rId4"/>
    <sheet name="Группа А 2920 (Спорт)" sheetId="5" r:id="rId5"/>
    <sheet name="Группа А 2931 Разв.жил.сферы" sheetId="6" r:id="rId6"/>
    <sheet name="Группа В 2901 (СЗН)" sheetId="7" r:id="rId7"/>
    <sheet name="Группа В 2904 (Соц и демогр)" sheetId="8" r:id="rId8"/>
    <sheet name="Группа В 2900 (АПК)" sheetId="9" r:id="rId9"/>
    <sheet name="Группа В 2932 (Культура)" sheetId="10" r:id="rId10"/>
    <sheet name="Группа В 2907 Сод.ОГХ" sheetId="11" r:id="rId11"/>
    <sheet name="Группа В 2810 БжД" sheetId="12" r:id="rId12"/>
    <sheet name="Группа В 2811 (РИГО)" sheetId="13" r:id="rId13"/>
    <sheet name="Группа В 2903 Разв. мун.службы" sheetId="14" r:id="rId14"/>
    <sheet name="Группа В 2928 ППи ООПГ" sheetId="15" r:id="rId15"/>
    <sheet name="Группа В 2934 (КУМИ)" sheetId="16" r:id="rId16"/>
    <sheet name="В 2908 РЖКК" sheetId="17" state="hidden" r:id="rId17"/>
    <sheet name="Группа В 2908 РЖКК " sheetId="18" r:id="rId18"/>
    <sheet name="Группа С 2863 (УМФ)" sheetId="19" r:id="rId19"/>
    <sheet name="Группа С 2906 Раз. транспорт" sheetId="20" r:id="rId20"/>
    <sheet name="Группа С 2927 (УМиМСПЭиТ)" sheetId="21" r:id="rId21"/>
  </sheets>
  <definedNames>
    <definedName name="Z_0F08857F_1A86_40D2_9436_0A0AE7DA8E31_.wvu.Rows" localSheetId="16" hidden="1">'В 2908 РЖКК'!$8:$8,'В 2908 РЖКК'!$11:$11,'В 2908 РЖКК'!$14:$14</definedName>
    <definedName name="Z_0F08857F_1A86_40D2_9436_0A0AE7DA8E31_.wvu.Rows" localSheetId="13" hidden="1">'Группа В 2903 Разв. мун.службы'!$8:$8,'Группа В 2903 Разв. мун.службы'!$10:$10,'Группа В 2903 Разв. мун.службы'!$13:$13</definedName>
    <definedName name="Z_0F08857F_1A86_40D2_9436_0A0AE7DA8E31_.wvu.Rows" localSheetId="10" hidden="1">'Группа В 2907 Сод.ОГХ'!$8:$8,'Группа В 2907 Сод.ОГХ'!#REF!,'Группа В 2907 Сод.ОГХ'!#REF!</definedName>
    <definedName name="Z_0F08857F_1A86_40D2_9436_0A0AE7DA8E31_.wvu.Rows" localSheetId="17" hidden="1">'Группа В 2908 РЖКК '!#REF!,'Группа В 2908 РЖКК '!#REF!,'Группа В 2908 РЖКК '!#REF!</definedName>
    <definedName name="Z_0F08857F_1A86_40D2_9436_0A0AE7DA8E31_.wvu.Rows" localSheetId="14" hidden="1">'Группа В 2928 ППи ООПГ'!$8:$8,'Группа В 2928 ППи ООПГ'!$11:$11,'Группа В 2928 ППи ООПГ'!$13:$13</definedName>
    <definedName name="Z_0F08857F_1A86_40D2_9436_0A0AE7DA8E31_.wvu.Rows" localSheetId="19" hidden="1">'Группа С 2906 Раз. транспорт'!$8:$8,'Группа С 2906 Раз. транспорт'!$11:$11,'Группа С 2906 Раз. транспорт'!#REF!</definedName>
    <definedName name="Z_65D17E01_2C95_467A_A6C0_284D8AF9353A_.wvu.PrintArea" localSheetId="2" hidden="1">'Группа А 2354 ФКГС'!$A$1:$G$18</definedName>
    <definedName name="Z_65D17E01_2C95_467A_A6C0_284D8AF9353A_.wvu.PrintArea" localSheetId="3" hidden="1">'Группа А 2899 (УО)'!$A$1:$G$18</definedName>
    <definedName name="Z_65D17E01_2C95_467A_A6C0_284D8AF9353A_.wvu.PrintArea" localSheetId="0" hidden="1">'Группа А 2909 Экология'!$A$1:$G$18</definedName>
    <definedName name="Z_65D17E01_2C95_467A_A6C0_284D8AF9353A_.wvu.PrintArea" localSheetId="1" hidden="1">'Группа А 2919 СЭР'!$A$1:$G$18</definedName>
    <definedName name="Z_65D17E01_2C95_467A_A6C0_284D8AF9353A_.wvu.PrintArea" localSheetId="4" hidden="1">'Группа А 2920 (Спорт)'!$A$1:$G$18</definedName>
    <definedName name="Z_65D17E01_2C95_467A_A6C0_284D8AF9353A_.wvu.PrintArea" localSheetId="5" hidden="1">'Группа А 2931 Разв.жил.сферы'!$A$1:$G$18</definedName>
    <definedName name="Z_65D17E01_2C95_467A_A6C0_284D8AF9353A_.wvu.PrintArea" localSheetId="11" hidden="1">'Группа В 2810 БжД'!$A$1:$G$15</definedName>
    <definedName name="Z_65D17E01_2C95_467A_A6C0_284D8AF9353A_.wvu.PrintArea" localSheetId="12" hidden="1">'Группа В 2811 (РИГО)'!$A$1:$G$15</definedName>
    <definedName name="Z_65D17E01_2C95_467A_A6C0_284D8AF9353A_.wvu.PrintArea" localSheetId="8" hidden="1">'Группа В 2900 (АПК)'!$A$1:$G$19</definedName>
    <definedName name="Z_65D17E01_2C95_467A_A6C0_284D8AF9353A_.wvu.PrintArea" localSheetId="6" hidden="1">'Группа В 2901 (СЗН)'!$A$1:$G$17</definedName>
    <definedName name="Z_65D17E01_2C95_467A_A6C0_284D8AF9353A_.wvu.PrintArea" localSheetId="13" hidden="1">'Группа В 2903 Разв. мун.службы'!$A$1:$G$18</definedName>
    <definedName name="Z_65D17E01_2C95_467A_A6C0_284D8AF9353A_.wvu.PrintArea" localSheetId="7" hidden="1">'Группа В 2904 (Соц и демогр)'!$A$1:$G$19</definedName>
    <definedName name="Z_65D17E01_2C95_467A_A6C0_284D8AF9353A_.wvu.PrintArea" localSheetId="14" hidden="1">'Группа В 2928 ППи ООПГ'!$A$1:$G$18</definedName>
    <definedName name="Z_65D17E01_2C95_467A_A6C0_284D8AF9353A_.wvu.PrintArea" localSheetId="9" hidden="1">'Группа В 2932 (Культура)'!$A$1:$G$19</definedName>
    <definedName name="Z_65D17E01_2C95_467A_A6C0_284D8AF9353A_.wvu.PrintArea" localSheetId="15" hidden="1">'Группа В 2934 (КУМИ)'!$A$1:$G$19</definedName>
    <definedName name="Z_65D17E01_2C95_467A_A6C0_284D8AF9353A_.wvu.PrintArea" localSheetId="18" hidden="1">'Группа С 2863 (УМФ)'!$A$1:$G$13</definedName>
    <definedName name="Z_65D17E01_2C95_467A_A6C0_284D8AF9353A_.wvu.PrintArea" localSheetId="19" hidden="1">'Группа С 2906 Раз. транспорт'!$A$1:$G$15</definedName>
    <definedName name="Z_65D17E01_2C95_467A_A6C0_284D8AF9353A_.wvu.PrintArea" localSheetId="20" hidden="1">'Группа С 2927 (УМиМСПЭиТ)'!$A$1:$G$13</definedName>
    <definedName name="Z_65D17E01_2C95_467A_A6C0_284D8AF9353A_.wvu.Rows" localSheetId="16" hidden="1">'В 2908 РЖКК'!$8:$8,'В 2908 РЖКК'!$11:$11,'В 2908 РЖКК'!$14:$14</definedName>
    <definedName name="Z_65D17E01_2C95_467A_A6C0_284D8AF9353A_.wvu.Rows" localSheetId="8" hidden="1">'Группа В 2900 (АПК)'!$9:$9,'Группа В 2900 (АПК)'!$12:$12,'Группа В 2900 (АПК)'!$14:$14</definedName>
    <definedName name="Z_65D17E01_2C95_467A_A6C0_284D8AF9353A_.wvu.Rows" localSheetId="6" hidden="1">'Группа В 2901 (СЗН)'!$9:$9,'Группа В 2901 (СЗН)'!#REF!,'Группа В 2901 (СЗН)'!#REF!</definedName>
    <definedName name="Z_65D17E01_2C95_467A_A6C0_284D8AF9353A_.wvu.Rows" localSheetId="13" hidden="1">'Группа В 2903 Разв. мун.службы'!$8:$8,'Группа В 2903 Разв. мун.службы'!$10:$10,'Группа В 2903 Разв. мун.службы'!$13:$13</definedName>
    <definedName name="Z_65D17E01_2C95_467A_A6C0_284D8AF9353A_.wvu.Rows" localSheetId="7" hidden="1">'Группа В 2904 (Соц и демогр)'!$9:$9,'Группа В 2904 (Соц и демогр)'!$11:$11,'Группа В 2904 (Соц и демогр)'!$14:$14</definedName>
    <definedName name="Z_65D17E01_2C95_467A_A6C0_284D8AF9353A_.wvu.Rows" localSheetId="10" hidden="1">'Группа В 2907 Сод.ОГХ'!$8:$8,'Группа В 2907 Сод.ОГХ'!#REF!,'Группа В 2907 Сод.ОГХ'!#REF!</definedName>
    <definedName name="Z_65D17E01_2C95_467A_A6C0_284D8AF9353A_.wvu.Rows" localSheetId="14" hidden="1">'Группа В 2928 ППи ООПГ'!$8:$8,'Группа В 2928 ППи ООПГ'!$11:$11,'Группа В 2928 ППи ООПГ'!$13:$13</definedName>
    <definedName name="Z_65D17E01_2C95_467A_A6C0_284D8AF9353A_.wvu.Rows" localSheetId="9" hidden="1">'Группа В 2932 (Культура)'!$9:$9,'Группа В 2932 (Культура)'!$11:$11,'Группа В 2932 (Культура)'!$14:$14</definedName>
    <definedName name="Z_65D17E01_2C95_467A_A6C0_284D8AF9353A_.wvu.Rows" localSheetId="15" hidden="1">'Группа В 2934 (КУМИ)'!$9:$9,'Группа В 2934 (КУМИ)'!$12:$12,'Группа В 2934 (КУМИ)'!$14:$14</definedName>
    <definedName name="Z_65D17E01_2C95_467A_A6C0_284D8AF9353A_.wvu.Rows" localSheetId="19" hidden="1">'Группа С 2906 Раз. транспорт'!$8:$8,'Группа С 2906 Раз. транспорт'!$11:$11,'Группа С 2906 Раз. транспорт'!#REF!</definedName>
    <definedName name="Z_6D50AFB0_1F88_45CC_9714_E302C21A7AF6_.wvu.PrintArea" localSheetId="2" hidden="1">'Группа А 2354 ФКГС'!$A$1:$G$18</definedName>
    <definedName name="Z_6D50AFB0_1F88_45CC_9714_E302C21A7AF6_.wvu.PrintArea" localSheetId="0" hidden="1">'Группа А 2909 Экология'!$A$1:$G$18</definedName>
    <definedName name="Z_6D50AFB0_1F88_45CC_9714_E302C21A7AF6_.wvu.PrintArea" localSheetId="1" hidden="1">'Группа А 2919 СЭР'!$A$1:$G$18</definedName>
    <definedName name="Z_6D50AFB0_1F88_45CC_9714_E302C21A7AF6_.wvu.PrintArea" localSheetId="4" hidden="1">'Группа А 2920 (Спорт)'!$A$1:$G$18</definedName>
    <definedName name="Z_6D50AFB0_1F88_45CC_9714_E302C21A7AF6_.wvu.PrintArea" localSheetId="5" hidden="1">'Группа А 2931 Разв.жил.сферы'!$A$1:$G$18</definedName>
    <definedName name="Z_6D50AFB0_1F88_45CC_9714_E302C21A7AF6_.wvu.PrintArea" localSheetId="12" hidden="1">'Группа В 2811 (РИГО)'!$A$1:$G$15</definedName>
    <definedName name="Z_6D50AFB0_1F88_45CC_9714_E302C21A7AF6_.wvu.PrintArea" localSheetId="8" hidden="1">'Группа В 2900 (АПК)'!$A$1:$G$19</definedName>
    <definedName name="Z_6D50AFB0_1F88_45CC_9714_E302C21A7AF6_.wvu.PrintArea" localSheetId="6" hidden="1">'Группа В 2901 (СЗН)'!$A$1:$G$17</definedName>
    <definedName name="Z_6D50AFB0_1F88_45CC_9714_E302C21A7AF6_.wvu.PrintArea" localSheetId="13" hidden="1">'Группа В 2903 Разв. мун.службы'!$A$1:$G$18</definedName>
    <definedName name="Z_6D50AFB0_1F88_45CC_9714_E302C21A7AF6_.wvu.PrintArea" localSheetId="7" hidden="1">'Группа В 2904 (Соц и демогр)'!$A$1:$G$19</definedName>
    <definedName name="Z_6D50AFB0_1F88_45CC_9714_E302C21A7AF6_.wvu.PrintArea" localSheetId="14" hidden="1">'Группа В 2928 ППи ООПГ'!$A$1:$G$18</definedName>
    <definedName name="Z_6D50AFB0_1F88_45CC_9714_E302C21A7AF6_.wvu.PrintArea" localSheetId="9" hidden="1">'Группа В 2932 (Культура)'!$A$1:$G$19</definedName>
    <definedName name="Z_6D50AFB0_1F88_45CC_9714_E302C21A7AF6_.wvu.PrintArea" localSheetId="15" hidden="1">'Группа В 2934 (КУМИ)'!$A$1:$G$19</definedName>
    <definedName name="Z_6D50AFB0_1F88_45CC_9714_E302C21A7AF6_.wvu.PrintArea" localSheetId="18" hidden="1">'Группа С 2863 (УМФ)'!$A$1:$G$13</definedName>
    <definedName name="Z_6D50AFB0_1F88_45CC_9714_E302C21A7AF6_.wvu.PrintArea" localSheetId="19" hidden="1">'Группа С 2906 Раз. транспорт'!$A$1:$G$15</definedName>
    <definedName name="Z_6D50AFB0_1F88_45CC_9714_E302C21A7AF6_.wvu.PrintArea" localSheetId="20" hidden="1">'Группа С 2927 (УМиМСПЭиТ)'!$A$1:$G$13</definedName>
    <definedName name="Z_6D50AFB0_1F88_45CC_9714_E302C21A7AF6_.wvu.Rows" localSheetId="16" hidden="1">'В 2908 РЖКК'!$8:$8,'В 2908 РЖКК'!$11:$11,'В 2908 РЖКК'!$14:$14</definedName>
    <definedName name="Z_6D50AFB0_1F88_45CC_9714_E302C21A7AF6_.wvu.Rows" localSheetId="8" hidden="1">'Группа В 2900 (АПК)'!$9:$9,'Группа В 2900 (АПК)'!$12:$12,'Группа В 2900 (АПК)'!$14:$14</definedName>
    <definedName name="Z_6D50AFB0_1F88_45CC_9714_E302C21A7AF6_.wvu.Rows" localSheetId="6" hidden="1">'Группа В 2901 (СЗН)'!$9:$9,'Группа В 2901 (СЗН)'!#REF!,'Группа В 2901 (СЗН)'!#REF!</definedName>
    <definedName name="Z_6D50AFB0_1F88_45CC_9714_E302C21A7AF6_.wvu.Rows" localSheetId="13" hidden="1">'Группа В 2903 Разв. мун.службы'!$8:$8,'Группа В 2903 Разв. мун.службы'!$10:$10,'Группа В 2903 Разв. мун.службы'!$13:$13</definedName>
    <definedName name="Z_6D50AFB0_1F88_45CC_9714_E302C21A7AF6_.wvu.Rows" localSheetId="7" hidden="1">'Группа В 2904 (Соц и демогр)'!$9:$9,'Группа В 2904 (Соц и демогр)'!$11:$11,'Группа В 2904 (Соц и демогр)'!$14:$14</definedName>
    <definedName name="Z_6D50AFB0_1F88_45CC_9714_E302C21A7AF6_.wvu.Rows" localSheetId="10" hidden="1">'Группа В 2907 Сод.ОГХ'!$8:$8,'Группа В 2907 Сод.ОГХ'!#REF!,'Группа В 2907 Сод.ОГХ'!#REF!</definedName>
    <definedName name="Z_6D50AFB0_1F88_45CC_9714_E302C21A7AF6_.wvu.Rows" localSheetId="17" hidden="1">'Группа В 2908 РЖКК '!#REF!,'Группа В 2908 РЖКК '!#REF!,'Группа В 2908 РЖКК '!#REF!</definedName>
    <definedName name="Z_6D50AFB0_1F88_45CC_9714_E302C21A7AF6_.wvu.Rows" localSheetId="14" hidden="1">'Группа В 2928 ППи ООПГ'!$8:$8,'Группа В 2928 ППи ООПГ'!$11:$11,'Группа В 2928 ППи ООПГ'!$13:$13</definedName>
    <definedName name="Z_6D50AFB0_1F88_45CC_9714_E302C21A7AF6_.wvu.Rows" localSheetId="9" hidden="1">'Группа В 2932 (Культура)'!$9:$9,'Группа В 2932 (Культура)'!$11:$11,'Группа В 2932 (Культура)'!$14:$14</definedName>
    <definedName name="Z_6D50AFB0_1F88_45CC_9714_E302C21A7AF6_.wvu.Rows" localSheetId="15" hidden="1">'Группа В 2934 (КУМИ)'!$9:$9,'Группа В 2934 (КУМИ)'!$12:$12,'Группа В 2934 (КУМИ)'!$14:$14</definedName>
    <definedName name="Z_6D50AFB0_1F88_45CC_9714_E302C21A7AF6_.wvu.Rows" localSheetId="19" hidden="1">'Группа С 2906 Раз. транспорт'!$8:$8,'Группа С 2906 Раз. транспорт'!$11:$11,'Группа С 2906 Раз. транспорт'!#REF!</definedName>
    <definedName name="Z_83B5464C_805B_41DB_81B9_A691DDF78663_.wvu.PrintArea" localSheetId="2" hidden="1">'Группа А 2354 ФКГС'!$A$1:$G$18</definedName>
    <definedName name="Z_83B5464C_805B_41DB_81B9_A691DDF78663_.wvu.PrintArea" localSheetId="3" hidden="1">'Группа А 2899 (УО)'!$A$1:$G$18</definedName>
    <definedName name="Z_83B5464C_805B_41DB_81B9_A691DDF78663_.wvu.PrintArea" localSheetId="0" hidden="1">'Группа А 2909 Экология'!$A$1:$G$18</definedName>
    <definedName name="Z_83B5464C_805B_41DB_81B9_A691DDF78663_.wvu.PrintArea" localSheetId="1" hidden="1">'Группа А 2919 СЭР'!$A$1:$G$18</definedName>
    <definedName name="Z_83B5464C_805B_41DB_81B9_A691DDF78663_.wvu.PrintArea" localSheetId="4" hidden="1">'Группа А 2920 (Спорт)'!$A$1:$G$18</definedName>
    <definedName name="Z_83B5464C_805B_41DB_81B9_A691DDF78663_.wvu.PrintArea" localSheetId="5" hidden="1">'Группа А 2931 Разв.жил.сферы'!$A$1:$G$18</definedName>
    <definedName name="Z_83B5464C_805B_41DB_81B9_A691DDF78663_.wvu.PrintArea" localSheetId="11" hidden="1">'Группа В 2810 БжД'!$A$1:$G$15</definedName>
    <definedName name="Z_83B5464C_805B_41DB_81B9_A691DDF78663_.wvu.PrintArea" localSheetId="12" hidden="1">'Группа В 2811 (РИГО)'!$A$1:$G$15</definedName>
    <definedName name="Z_83B5464C_805B_41DB_81B9_A691DDF78663_.wvu.PrintArea" localSheetId="8" hidden="1">'Группа В 2900 (АПК)'!$A$1:$G$19</definedName>
    <definedName name="Z_83B5464C_805B_41DB_81B9_A691DDF78663_.wvu.PrintArea" localSheetId="6" hidden="1">'Группа В 2901 (СЗН)'!$A$1:$G$17</definedName>
    <definedName name="Z_83B5464C_805B_41DB_81B9_A691DDF78663_.wvu.PrintArea" localSheetId="13" hidden="1">'Группа В 2903 Разв. мун.службы'!$A$1:$G$18</definedName>
    <definedName name="Z_83B5464C_805B_41DB_81B9_A691DDF78663_.wvu.PrintArea" localSheetId="7" hidden="1">'Группа В 2904 (Соц и демогр)'!$A$1:$G$19</definedName>
    <definedName name="Z_83B5464C_805B_41DB_81B9_A691DDF78663_.wvu.PrintArea" localSheetId="14" hidden="1">'Группа В 2928 ППи ООПГ'!$A$1:$G$18</definedName>
    <definedName name="Z_83B5464C_805B_41DB_81B9_A691DDF78663_.wvu.PrintArea" localSheetId="9" hidden="1">'Группа В 2932 (Культура)'!$A$1:$G$19</definedName>
    <definedName name="Z_83B5464C_805B_41DB_81B9_A691DDF78663_.wvu.PrintArea" localSheetId="15" hidden="1">'Группа В 2934 (КУМИ)'!$A$1:$G$19</definedName>
    <definedName name="Z_83B5464C_805B_41DB_81B9_A691DDF78663_.wvu.PrintArea" localSheetId="18" hidden="1">'Группа С 2863 (УМФ)'!$A$1:$G$13</definedName>
    <definedName name="Z_83B5464C_805B_41DB_81B9_A691DDF78663_.wvu.PrintArea" localSheetId="19" hidden="1">'Группа С 2906 Раз. транспорт'!$A$1:$G$15</definedName>
    <definedName name="Z_83B5464C_805B_41DB_81B9_A691DDF78663_.wvu.PrintArea" localSheetId="20" hidden="1">'Группа С 2927 (УМиМСПЭиТ)'!$A$1:$G$13</definedName>
    <definedName name="Z_83B5464C_805B_41DB_81B9_A691DDF78663_.wvu.Rows" localSheetId="16" hidden="1">'В 2908 РЖКК'!$8:$8,'В 2908 РЖКК'!$11:$11,'В 2908 РЖКК'!$14:$14</definedName>
    <definedName name="Z_83B5464C_805B_41DB_81B9_A691DDF78663_.wvu.Rows" localSheetId="8" hidden="1">'Группа В 2900 (АПК)'!$9:$9,'Группа В 2900 (АПК)'!$12:$12,'Группа В 2900 (АПК)'!$14:$14</definedName>
    <definedName name="Z_83B5464C_805B_41DB_81B9_A691DDF78663_.wvu.Rows" localSheetId="6" hidden="1">'Группа В 2901 (СЗН)'!$9:$9,'Группа В 2901 (СЗН)'!#REF!,'Группа В 2901 (СЗН)'!#REF!</definedName>
    <definedName name="Z_83B5464C_805B_41DB_81B9_A691DDF78663_.wvu.Rows" localSheetId="13" hidden="1">'Группа В 2903 Разв. мун.службы'!$8:$8,'Группа В 2903 Разв. мун.службы'!$10:$10,'Группа В 2903 Разв. мун.службы'!$13:$13</definedName>
    <definedName name="Z_83B5464C_805B_41DB_81B9_A691DDF78663_.wvu.Rows" localSheetId="7" hidden="1">'Группа В 2904 (Соц и демогр)'!$9:$9,'Группа В 2904 (Соц и демогр)'!$11:$11,'Группа В 2904 (Соц и демогр)'!$14:$14</definedName>
    <definedName name="Z_83B5464C_805B_41DB_81B9_A691DDF78663_.wvu.Rows" localSheetId="10" hidden="1">'Группа В 2907 Сод.ОГХ'!$8:$8,'Группа В 2907 Сод.ОГХ'!#REF!,'Группа В 2907 Сод.ОГХ'!#REF!</definedName>
    <definedName name="Z_83B5464C_805B_41DB_81B9_A691DDF78663_.wvu.Rows" localSheetId="17" hidden="1">'Группа В 2908 РЖКК '!#REF!,'Группа В 2908 РЖКК '!#REF!,'Группа В 2908 РЖКК '!#REF!</definedName>
    <definedName name="Z_83B5464C_805B_41DB_81B9_A691DDF78663_.wvu.Rows" localSheetId="14" hidden="1">'Группа В 2928 ППи ООПГ'!$8:$8,'Группа В 2928 ППи ООПГ'!$11:$11,'Группа В 2928 ППи ООПГ'!$13:$13</definedName>
    <definedName name="Z_83B5464C_805B_41DB_81B9_A691DDF78663_.wvu.Rows" localSheetId="9" hidden="1">'Группа В 2932 (Культура)'!$9:$9,'Группа В 2932 (Культура)'!$11:$11,'Группа В 2932 (Культура)'!$14:$14</definedName>
    <definedName name="Z_83B5464C_805B_41DB_81B9_A691DDF78663_.wvu.Rows" localSheetId="15" hidden="1">'Группа В 2934 (КУМИ)'!$9:$9,'Группа В 2934 (КУМИ)'!$12:$12,'Группа В 2934 (КУМИ)'!$14:$14</definedName>
    <definedName name="Z_83B5464C_805B_41DB_81B9_A691DDF78663_.wvu.Rows" localSheetId="19" hidden="1">'Группа С 2906 Раз. транспорт'!$8:$8,'Группа С 2906 Раз. транспорт'!$11:$11,'Группа С 2906 Раз. транспорт'!#REF!</definedName>
    <definedName name="Z_D064BFE3_0CFC_4FA0_A904_E97A6AB4FB27_.wvu.PrintArea" localSheetId="2" hidden="1">'Группа А 2354 ФКГС'!$A$1:$G$18</definedName>
    <definedName name="Z_D064BFE3_0CFC_4FA0_A904_E97A6AB4FB27_.wvu.PrintArea" localSheetId="3" hidden="1">'Группа А 2899 (УО)'!$A$1:$G$18</definedName>
    <definedName name="Z_D064BFE3_0CFC_4FA0_A904_E97A6AB4FB27_.wvu.PrintArea" localSheetId="0" hidden="1">'Группа А 2909 Экология'!$A$1:$G$18</definedName>
    <definedName name="Z_D064BFE3_0CFC_4FA0_A904_E97A6AB4FB27_.wvu.PrintArea" localSheetId="1" hidden="1">'Группа А 2919 СЭР'!$A$1:$G$18</definedName>
    <definedName name="Z_D064BFE3_0CFC_4FA0_A904_E97A6AB4FB27_.wvu.PrintArea" localSheetId="4" hidden="1">'Группа А 2920 (Спорт)'!$A$1:$G$18</definedName>
    <definedName name="Z_D064BFE3_0CFC_4FA0_A904_E97A6AB4FB27_.wvu.PrintArea" localSheetId="5" hidden="1">'Группа А 2931 Разв.жил.сферы'!$A$1:$G$18</definedName>
    <definedName name="Z_D064BFE3_0CFC_4FA0_A904_E97A6AB4FB27_.wvu.PrintArea" localSheetId="12" hidden="1">'Группа В 2811 (РИГО)'!$A$1:$G$15</definedName>
    <definedName name="Z_D064BFE3_0CFC_4FA0_A904_E97A6AB4FB27_.wvu.PrintArea" localSheetId="8" hidden="1">'Группа В 2900 (АПК)'!$A$1:$G$19</definedName>
    <definedName name="Z_D064BFE3_0CFC_4FA0_A904_E97A6AB4FB27_.wvu.PrintArea" localSheetId="6" hidden="1">'Группа В 2901 (СЗН)'!$A$1:$G$17</definedName>
    <definedName name="Z_D064BFE3_0CFC_4FA0_A904_E97A6AB4FB27_.wvu.PrintArea" localSheetId="13" hidden="1">'Группа В 2903 Разв. мун.службы'!$A$1:$G$18</definedName>
    <definedName name="Z_D064BFE3_0CFC_4FA0_A904_E97A6AB4FB27_.wvu.PrintArea" localSheetId="7" hidden="1">'Группа В 2904 (Соц и демогр)'!$A$1:$G$19</definedName>
    <definedName name="Z_D064BFE3_0CFC_4FA0_A904_E97A6AB4FB27_.wvu.PrintArea" localSheetId="14" hidden="1">'Группа В 2928 ППи ООПГ'!$A$1:$G$18</definedName>
    <definedName name="Z_D064BFE3_0CFC_4FA0_A904_E97A6AB4FB27_.wvu.PrintArea" localSheetId="9" hidden="1">'Группа В 2932 (Культура)'!$A$1:$G$19</definedName>
    <definedName name="Z_D064BFE3_0CFC_4FA0_A904_E97A6AB4FB27_.wvu.PrintArea" localSheetId="15" hidden="1">'Группа В 2934 (КУМИ)'!$A$1:$G$19</definedName>
    <definedName name="Z_D064BFE3_0CFC_4FA0_A904_E97A6AB4FB27_.wvu.PrintArea" localSheetId="18" hidden="1">'Группа С 2863 (УМФ)'!$A$1:$G$13</definedName>
    <definedName name="Z_D064BFE3_0CFC_4FA0_A904_E97A6AB4FB27_.wvu.PrintArea" localSheetId="19" hidden="1">'Группа С 2906 Раз. транспорт'!$A$1:$G$15</definedName>
    <definedName name="Z_D064BFE3_0CFC_4FA0_A904_E97A6AB4FB27_.wvu.PrintArea" localSheetId="20" hidden="1">'Группа С 2927 (УМиМСПЭиТ)'!$A$1:$G$13</definedName>
    <definedName name="Z_D064BFE3_0CFC_4FA0_A904_E97A6AB4FB27_.wvu.Rows" localSheetId="16" hidden="1">'В 2908 РЖКК'!$8:$8,'В 2908 РЖКК'!$11:$11,'В 2908 РЖКК'!$14:$14</definedName>
    <definedName name="Z_D064BFE3_0CFC_4FA0_A904_E97A6AB4FB27_.wvu.Rows" localSheetId="8" hidden="1">'Группа В 2900 (АПК)'!$9:$9,'Группа В 2900 (АПК)'!$12:$12,'Группа В 2900 (АПК)'!$14:$14</definedName>
    <definedName name="Z_D064BFE3_0CFC_4FA0_A904_E97A6AB4FB27_.wvu.Rows" localSheetId="6" hidden="1">'Группа В 2901 (СЗН)'!$9:$9,'Группа В 2901 (СЗН)'!#REF!,'Группа В 2901 (СЗН)'!#REF!</definedName>
    <definedName name="Z_D064BFE3_0CFC_4FA0_A904_E97A6AB4FB27_.wvu.Rows" localSheetId="13" hidden="1">'Группа В 2903 Разв. мун.службы'!$8:$8,'Группа В 2903 Разв. мун.службы'!$10:$10,'Группа В 2903 Разв. мун.службы'!$13:$13</definedName>
    <definedName name="Z_D064BFE3_0CFC_4FA0_A904_E97A6AB4FB27_.wvu.Rows" localSheetId="7" hidden="1">'Группа В 2904 (Соц и демогр)'!$9:$9,'Группа В 2904 (Соц и демогр)'!$11:$11,'Группа В 2904 (Соц и демогр)'!$14:$14</definedName>
    <definedName name="Z_D064BFE3_0CFC_4FA0_A904_E97A6AB4FB27_.wvu.Rows" localSheetId="10" hidden="1">'Группа В 2907 Сод.ОГХ'!$8:$8,'Группа В 2907 Сод.ОГХ'!#REF!,'Группа В 2907 Сод.ОГХ'!#REF!</definedName>
    <definedName name="Z_D064BFE3_0CFC_4FA0_A904_E97A6AB4FB27_.wvu.Rows" localSheetId="14" hidden="1">'Группа В 2928 ППи ООПГ'!$8:$8,'Группа В 2928 ППи ООПГ'!$11:$11,'Группа В 2928 ППи ООПГ'!$13:$13</definedName>
    <definedName name="Z_D064BFE3_0CFC_4FA0_A904_E97A6AB4FB27_.wvu.Rows" localSheetId="9" hidden="1">'Группа В 2932 (Культура)'!$9:$9,'Группа В 2932 (Культура)'!$11:$11,'Группа В 2932 (Культура)'!$14:$14</definedName>
    <definedName name="Z_D064BFE3_0CFC_4FA0_A904_E97A6AB4FB27_.wvu.Rows" localSheetId="15" hidden="1">'Группа В 2934 (КУМИ)'!$9:$9,'Группа В 2934 (КУМИ)'!$12:$12,'Группа В 2934 (КУМИ)'!$14:$14</definedName>
    <definedName name="Z_D064BFE3_0CFC_4FA0_A904_E97A6AB4FB27_.wvu.Rows" localSheetId="19" hidden="1">'Группа С 2906 Раз. транспорт'!$8:$8,'Группа С 2906 Раз. транспорт'!$11:$11,'Группа С 2906 Раз. транспорт'!#REF!</definedName>
    <definedName name="Z_DB5FF748_5A0B_481D_84B1_E8DCB60F31BB_.wvu.PrintArea" localSheetId="2" hidden="1">'Группа А 2354 ФКГС'!$A$1:$G$18</definedName>
    <definedName name="Z_DB5FF748_5A0B_481D_84B1_E8DCB60F31BB_.wvu.PrintArea" localSheetId="3" hidden="1">'Группа А 2899 (УО)'!$A$1:$G$18</definedName>
    <definedName name="Z_DB5FF748_5A0B_481D_84B1_E8DCB60F31BB_.wvu.PrintArea" localSheetId="0" hidden="1">'Группа А 2909 Экология'!$A$1:$G$18</definedName>
    <definedName name="Z_DB5FF748_5A0B_481D_84B1_E8DCB60F31BB_.wvu.PrintArea" localSheetId="1" hidden="1">'Группа А 2919 СЭР'!$A$1:$G$18</definedName>
    <definedName name="Z_DB5FF748_5A0B_481D_84B1_E8DCB60F31BB_.wvu.PrintArea" localSheetId="4" hidden="1">'Группа А 2920 (Спорт)'!$A$1:$G$18</definedName>
    <definedName name="Z_DB5FF748_5A0B_481D_84B1_E8DCB60F31BB_.wvu.PrintArea" localSheetId="5" hidden="1">'Группа А 2931 Разв.жил.сферы'!$A$1:$G$18</definedName>
    <definedName name="Z_DB5FF748_5A0B_481D_84B1_E8DCB60F31BB_.wvu.PrintArea" localSheetId="11" hidden="1">'Группа В 2810 БжД'!$A$1:$G$15</definedName>
    <definedName name="Z_DB5FF748_5A0B_481D_84B1_E8DCB60F31BB_.wvu.PrintArea" localSheetId="12" hidden="1">'Группа В 2811 (РИГО)'!$A$1:$G$15</definedName>
    <definedName name="Z_DB5FF748_5A0B_481D_84B1_E8DCB60F31BB_.wvu.PrintArea" localSheetId="8" hidden="1">'Группа В 2900 (АПК)'!$A$1:$G$19</definedName>
    <definedName name="Z_DB5FF748_5A0B_481D_84B1_E8DCB60F31BB_.wvu.PrintArea" localSheetId="6" hidden="1">'Группа В 2901 (СЗН)'!$A$1:$G$17</definedName>
    <definedName name="Z_DB5FF748_5A0B_481D_84B1_E8DCB60F31BB_.wvu.PrintArea" localSheetId="13" hidden="1">'Группа В 2903 Разв. мун.службы'!$A$1:$G$18</definedName>
    <definedName name="Z_DB5FF748_5A0B_481D_84B1_E8DCB60F31BB_.wvu.PrintArea" localSheetId="7" hidden="1">'Группа В 2904 (Соц и демогр)'!$A$1:$G$19</definedName>
    <definedName name="Z_DB5FF748_5A0B_481D_84B1_E8DCB60F31BB_.wvu.PrintArea" localSheetId="14" hidden="1">'Группа В 2928 ППи ООПГ'!$A$1:$G$18</definedName>
    <definedName name="Z_DB5FF748_5A0B_481D_84B1_E8DCB60F31BB_.wvu.PrintArea" localSheetId="9" hidden="1">'Группа В 2932 (Культура)'!$A$1:$G$19</definedName>
    <definedName name="Z_DB5FF748_5A0B_481D_84B1_E8DCB60F31BB_.wvu.PrintArea" localSheetId="15" hidden="1">'Группа В 2934 (КУМИ)'!$A$1:$G$19</definedName>
    <definedName name="Z_DB5FF748_5A0B_481D_84B1_E8DCB60F31BB_.wvu.PrintArea" localSheetId="18" hidden="1">'Группа С 2863 (УМФ)'!$A$1:$G$13</definedName>
    <definedName name="Z_DB5FF748_5A0B_481D_84B1_E8DCB60F31BB_.wvu.PrintArea" localSheetId="19" hidden="1">'Группа С 2906 Раз. транспорт'!$A$1:$G$15</definedName>
    <definedName name="Z_DB5FF748_5A0B_481D_84B1_E8DCB60F31BB_.wvu.PrintArea" localSheetId="20" hidden="1">'Группа С 2927 (УМиМСПЭиТ)'!$A$1:$G$13</definedName>
    <definedName name="Z_DB5FF748_5A0B_481D_84B1_E8DCB60F31BB_.wvu.Rows" localSheetId="16" hidden="1">'В 2908 РЖКК'!$8:$8,'В 2908 РЖКК'!$11:$11,'В 2908 РЖКК'!$14:$14</definedName>
    <definedName name="Z_DB5FF748_5A0B_481D_84B1_E8DCB60F31BB_.wvu.Rows" localSheetId="8" hidden="1">'Группа В 2900 (АПК)'!$9:$9,'Группа В 2900 (АПК)'!$12:$12,'Группа В 2900 (АПК)'!$14:$14</definedName>
    <definedName name="Z_DB5FF748_5A0B_481D_84B1_E8DCB60F31BB_.wvu.Rows" localSheetId="6" hidden="1">'Группа В 2901 (СЗН)'!$9:$9</definedName>
    <definedName name="Z_DB5FF748_5A0B_481D_84B1_E8DCB60F31BB_.wvu.Rows" localSheetId="13" hidden="1">'Группа В 2903 Разв. мун.службы'!$8:$8,'Группа В 2903 Разв. мун.службы'!$10:$10,'Группа В 2903 Разв. мун.службы'!$13:$13</definedName>
    <definedName name="Z_DB5FF748_5A0B_481D_84B1_E8DCB60F31BB_.wvu.Rows" localSheetId="7" hidden="1">'Группа В 2904 (Соц и демогр)'!$9:$9,'Группа В 2904 (Соц и демогр)'!$11:$11,'Группа В 2904 (Соц и демогр)'!$14:$14</definedName>
    <definedName name="Z_DB5FF748_5A0B_481D_84B1_E8DCB60F31BB_.wvu.Rows" localSheetId="10" hidden="1">'Группа В 2907 Сод.ОГХ'!$8:$8</definedName>
    <definedName name="Z_DB5FF748_5A0B_481D_84B1_E8DCB60F31BB_.wvu.Rows" localSheetId="14" hidden="1">'Группа В 2928 ППи ООПГ'!$8:$8,'Группа В 2928 ППи ООПГ'!$11:$11,'Группа В 2928 ППи ООПГ'!$13:$13</definedName>
    <definedName name="Z_DB5FF748_5A0B_481D_84B1_E8DCB60F31BB_.wvu.Rows" localSheetId="9" hidden="1">'Группа В 2932 (Культура)'!$9:$9,'Группа В 2932 (Культура)'!$11:$11,'Группа В 2932 (Культура)'!$14:$14</definedName>
    <definedName name="Z_DB5FF748_5A0B_481D_84B1_E8DCB60F31BB_.wvu.Rows" localSheetId="15" hidden="1">'Группа В 2934 (КУМИ)'!$9:$9,'Группа В 2934 (КУМИ)'!$12:$12,'Группа В 2934 (КУМИ)'!$14:$14</definedName>
    <definedName name="Z_DB5FF748_5A0B_481D_84B1_E8DCB60F31BB_.wvu.Rows" localSheetId="19" hidden="1">'Группа С 2906 Раз. транспорт'!$8:$8,'Группа С 2906 Раз. транспорт'!$11:$11</definedName>
    <definedName name="_xlnm.Print_Area" localSheetId="2">'Группа А 2354 ФКГС'!$A$1:$G$18</definedName>
    <definedName name="_xlnm.Print_Area" localSheetId="3">'Группа А 2899 (УО)'!$A$1:$G$18</definedName>
    <definedName name="_xlnm.Print_Area" localSheetId="0">'Группа А 2909 Экология'!$A$1:$G$18</definedName>
    <definedName name="_xlnm.Print_Area" localSheetId="1">'Группа А 2919 СЭР'!$A$1:$G$18</definedName>
    <definedName name="_xlnm.Print_Area" localSheetId="4">'Группа А 2920 (Спорт)'!$A$1:$G$18</definedName>
    <definedName name="_xlnm.Print_Area" localSheetId="5">'Группа А 2931 Разв.жил.сферы'!$A$1:$G$18</definedName>
    <definedName name="_xlnm.Print_Area" localSheetId="11">'Группа В 2810 БжД'!$A$1:$G$15</definedName>
    <definedName name="_xlnm.Print_Area" localSheetId="12">'Группа В 2811 (РИГО)'!$A$1:$G$15</definedName>
    <definedName name="_xlnm.Print_Area" localSheetId="8">'Группа В 2900 (АПК)'!$A$1:$G$19</definedName>
    <definedName name="_xlnm.Print_Area" localSheetId="6">'Группа В 2901 (СЗН)'!$A$1:$G$17</definedName>
    <definedName name="_xlnm.Print_Area" localSheetId="13">'Группа В 2903 Разв. мун.службы'!$A$1:$G$18</definedName>
    <definedName name="_xlnm.Print_Area" localSheetId="7">'Группа В 2904 (Соц и демогр)'!$A$1:$G$19</definedName>
    <definedName name="_xlnm.Print_Area" localSheetId="14">'Группа В 2928 ППи ООПГ'!$A$1:$G$18</definedName>
    <definedName name="_xlnm.Print_Area" localSheetId="9">'Группа В 2932 (Культура)'!$A$1:$G$19</definedName>
    <definedName name="_xlnm.Print_Area" localSheetId="15">'Группа В 2934 (КУМИ)'!$A$1:$G$19</definedName>
    <definedName name="_xlnm.Print_Area" localSheetId="18">'Группа С 2863 (УМФ)'!$A$1:$G$13</definedName>
    <definedName name="_xlnm.Print_Area" localSheetId="19">'Группа С 2906 Раз. транспорт'!$A$1:$G$15</definedName>
    <definedName name="_xlnm.Print_Area" localSheetId="20">'Группа С 2927 (УМиМСПЭиТ)'!$A$1:$G$13</definedName>
  </definedNames>
  <calcPr calcId="162913"/>
  <customWorkbookViews>
    <customWorkbookView name="Саратова Ольга Сергеевна - Личное представление" guid="{65D17E01-2C95-467A-A6C0-284D8AF9353A}" mergeInterval="0" personalView="1" xWindow="36" yWindow="24" windowWidth="1374" windowHeight="946" tabRatio="880" activeSheetId="20"/>
    <customWorkbookView name="Шишкина Юлия Андреева - Личное представление" guid="{D064BFE3-0CFC-4FA0-A904-E97A6AB4FB27}" mergeInterval="0" personalView="1" maximized="1" xWindow="-8" yWindow="-8" windowWidth="1936" windowHeight="1066" tabRatio="707" activeSheetId="13"/>
    <customWorkbookView name="Степаненко Наталья Алексеевна - Личное представление" guid="{83B5464C-805B-41DB-81B9-A691DDF78663}" mergeInterval="0" personalView="1" maximized="1" xWindow="-8" yWindow="-8" windowWidth="1936" windowHeight="1056" activeSheetId="16"/>
    <customWorkbookView name="Логинова Ленара Юлдашевна - Личное представление" guid="{6D50AFB0-1F88-45CC-9714-E302C21A7AF6}" mergeInterval="0" personalView="1" maximized="1" windowWidth="1916" windowHeight="854" activeSheetId="21"/>
    <customWorkbookView name="Митина Екатерина Сергеевна - Личное представление" guid="{DB5FF748-5A0B-481D-84B1-E8DCB60F31BB}" mergeInterval="0" personalView="1" windowWidth="960" windowHeight="1040" tabRatio="880" activeSheetId="4"/>
  </customWorkbookViews>
</workbook>
</file>

<file path=xl/calcChain.xml><?xml version="1.0" encoding="utf-8"?>
<calcChain xmlns="http://schemas.openxmlformats.org/spreadsheetml/2006/main">
  <c r="E9" i="11" l="1"/>
  <c r="F10" i="21" l="1"/>
  <c r="E10" i="21"/>
  <c r="E9" i="20"/>
  <c r="E6" i="21" l="1"/>
  <c r="E7" i="21"/>
  <c r="E12" i="13" l="1"/>
  <c r="E11" i="13"/>
  <c r="E9" i="14" l="1"/>
  <c r="E6" i="14"/>
  <c r="E13" i="16" l="1"/>
  <c r="E6" i="3" l="1"/>
  <c r="E10" i="12" l="1"/>
  <c r="E11" i="12"/>
  <c r="E12" i="12"/>
  <c r="F10" i="12" l="1"/>
  <c r="E7" i="13"/>
  <c r="E7" i="11" l="1"/>
  <c r="E6" i="20" l="1"/>
  <c r="E12" i="18" l="1"/>
  <c r="E11" i="18"/>
  <c r="E10" i="18"/>
  <c r="F10" i="18" s="1"/>
  <c r="E9" i="18"/>
  <c r="E8" i="18"/>
  <c r="E6" i="18"/>
  <c r="F6" i="18" s="1"/>
  <c r="F8" i="18" l="1"/>
  <c r="E15" i="14"/>
  <c r="F6" i="11"/>
  <c r="E10" i="11"/>
  <c r="F9" i="11" s="1"/>
  <c r="E11" i="11"/>
  <c r="E12" i="11"/>
  <c r="E13" i="11"/>
  <c r="E6" i="17"/>
  <c r="F6" i="17" s="1"/>
  <c r="E9" i="17"/>
  <c r="E10" i="17"/>
  <c r="E12" i="17"/>
  <c r="E13" i="17"/>
  <c r="E15" i="17"/>
  <c r="E16" i="17"/>
  <c r="E7" i="20"/>
  <c r="E10" i="20"/>
  <c r="F9" i="20" s="1"/>
  <c r="E12" i="20"/>
  <c r="F12" i="20" s="1"/>
  <c r="E7" i="14"/>
  <c r="F6" i="14" s="1"/>
  <c r="E11" i="14"/>
  <c r="F9" i="14" s="1"/>
  <c r="E12" i="14"/>
  <c r="E14" i="14"/>
  <c r="E6" i="1"/>
  <c r="E7" i="1"/>
  <c r="E8" i="1"/>
  <c r="E9" i="1"/>
  <c r="E10" i="1"/>
  <c r="E11" i="1"/>
  <c r="F9" i="1" s="1"/>
  <c r="E12" i="1"/>
  <c r="E13" i="1"/>
  <c r="E14" i="1"/>
  <c r="E15" i="1"/>
  <c r="E6" i="12"/>
  <c r="E7" i="12"/>
  <c r="E8" i="12"/>
  <c r="E9" i="12"/>
  <c r="E6" i="2"/>
  <c r="E7" i="2"/>
  <c r="E8" i="2"/>
  <c r="E9" i="2"/>
  <c r="E10" i="2"/>
  <c r="E11" i="2"/>
  <c r="E12" i="2"/>
  <c r="E13" i="2"/>
  <c r="E14" i="2"/>
  <c r="E15" i="2"/>
  <c r="E6" i="15"/>
  <c r="E7" i="15"/>
  <c r="E9" i="15"/>
  <c r="F9" i="15" s="1"/>
  <c r="E10" i="15"/>
  <c r="E12" i="15"/>
  <c r="E14" i="15"/>
  <c r="E15" i="15"/>
  <c r="E6" i="6"/>
  <c r="E7" i="6"/>
  <c r="E8" i="6"/>
  <c r="E9" i="6"/>
  <c r="E10" i="6"/>
  <c r="E11" i="6"/>
  <c r="E12" i="6"/>
  <c r="E13" i="6"/>
  <c r="E14" i="6"/>
  <c r="E15" i="6"/>
  <c r="E15" i="3"/>
  <c r="E14" i="3"/>
  <c r="E13" i="3"/>
  <c r="E12" i="3"/>
  <c r="E11" i="3"/>
  <c r="E10" i="3"/>
  <c r="E9" i="3"/>
  <c r="E8" i="3"/>
  <c r="E7" i="3"/>
  <c r="F9" i="6" l="1"/>
  <c r="F11" i="11"/>
  <c r="F12" i="14"/>
  <c r="F16" i="14" s="1"/>
  <c r="F8" i="12"/>
  <c r="F9" i="3"/>
  <c r="F9" i="2"/>
  <c r="F13" i="18"/>
  <c r="F12" i="6"/>
  <c r="F6" i="15"/>
  <c r="F6" i="12"/>
  <c r="F13" i="12" s="1"/>
  <c r="F12" i="1"/>
  <c r="F6" i="1"/>
  <c r="F9" i="17"/>
  <c r="F6" i="3"/>
  <c r="F6" i="6"/>
  <c r="F12" i="2"/>
  <c r="F6" i="20"/>
  <c r="F12" i="3"/>
  <c r="F6" i="2"/>
  <c r="F13" i="17"/>
  <c r="F12" i="15"/>
  <c r="F16" i="6" l="1"/>
  <c r="F14" i="11"/>
  <c r="F17" i="17"/>
  <c r="F16" i="15"/>
  <c r="F13" i="20"/>
  <c r="F16" i="3"/>
  <c r="F16" i="1"/>
  <c r="F16" i="2"/>
  <c r="E16" i="10"/>
  <c r="E15" i="10"/>
  <c r="E13" i="10"/>
  <c r="E12" i="10"/>
  <c r="E10" i="10"/>
  <c r="E8" i="10"/>
  <c r="E7" i="10"/>
  <c r="F7" i="10" l="1"/>
  <c r="F10" i="10"/>
  <c r="F13" i="10"/>
  <c r="F17" i="10" l="1"/>
  <c r="E10" i="13"/>
  <c r="F10" i="13" s="1"/>
  <c r="E9" i="13"/>
  <c r="E8" i="13"/>
  <c r="F8" i="13" s="1"/>
  <c r="E6" i="13"/>
  <c r="F6" i="13" s="1"/>
  <c r="E16" i="8"/>
  <c r="E15" i="8"/>
  <c r="E13" i="8"/>
  <c r="E12" i="8"/>
  <c r="E10" i="8"/>
  <c r="E8" i="8"/>
  <c r="E7" i="8"/>
  <c r="F13" i="13" l="1"/>
  <c r="F10" i="8"/>
  <c r="F7" i="8"/>
  <c r="F13" i="8"/>
  <c r="E14" i="7"/>
  <c r="E13" i="7"/>
  <c r="E12" i="7"/>
  <c r="E11" i="7"/>
  <c r="E10" i="7"/>
  <c r="E8" i="7"/>
  <c r="E7" i="7"/>
  <c r="F17" i="8" l="1"/>
  <c r="F12" i="7"/>
  <c r="F10" i="7"/>
  <c r="F7" i="7"/>
  <c r="E16" i="16"/>
  <c r="F13" i="16" s="1"/>
  <c r="E15" i="16"/>
  <c r="E11" i="16"/>
  <c r="E10" i="16"/>
  <c r="E8" i="16"/>
  <c r="E7" i="16"/>
  <c r="E12" i="5"/>
  <c r="F10" i="16" l="1"/>
  <c r="F15" i="7"/>
  <c r="F7" i="16"/>
  <c r="F17" i="16" l="1"/>
  <c r="E15" i="5"/>
  <c r="E14" i="5"/>
  <c r="E13" i="5"/>
  <c r="E11" i="5"/>
  <c r="E10" i="5"/>
  <c r="E9" i="5"/>
  <c r="E8" i="5"/>
  <c r="E7" i="5"/>
  <c r="E6" i="5"/>
  <c r="F9" i="5" l="1"/>
  <c r="F12" i="5"/>
  <c r="F6" i="5"/>
  <c r="F16" i="5" l="1"/>
  <c r="E9" i="21"/>
  <c r="E8" i="21"/>
  <c r="E10" i="19"/>
  <c r="F10" i="19" s="1"/>
  <c r="E9" i="19"/>
  <c r="F8" i="19" s="1"/>
  <c r="E8" i="19"/>
  <c r="E7" i="19"/>
  <c r="E6" i="19"/>
  <c r="F8" i="21" l="1"/>
  <c r="F6" i="19"/>
  <c r="F11" i="19" s="1"/>
  <c r="F6" i="21"/>
  <c r="E16" i="9"/>
  <c r="E15" i="9"/>
  <c r="E13" i="9"/>
  <c r="E11" i="9"/>
  <c r="E10" i="9"/>
  <c r="E8" i="9"/>
  <c r="E7" i="9"/>
  <c r="F10" i="9" l="1"/>
  <c r="F7" i="9"/>
  <c r="F11" i="21"/>
  <c r="F13" i="9"/>
  <c r="F17" i="9" l="1"/>
  <c r="E7" i="4"/>
  <c r="E6" i="4"/>
  <c r="E15" i="4" l="1"/>
  <c r="E14" i="4"/>
  <c r="E13" i="4"/>
  <c r="E10" i="4"/>
  <c r="E8" i="4" l="1"/>
  <c r="E12" i="4"/>
  <c r="F12" i="4" s="1"/>
  <c r="E11" i="4"/>
  <c r="E9" i="4"/>
  <c r="F9" i="4" s="1"/>
  <c r="F6" i="4" l="1"/>
  <c r="F16" i="4" s="1"/>
</calcChain>
</file>

<file path=xl/sharedStrings.xml><?xml version="1.0" encoding="utf-8"?>
<sst xmlns="http://schemas.openxmlformats.org/spreadsheetml/2006/main" count="698" uniqueCount="189">
  <si>
    <t>Отчет по оценке эффективности реализации муниципальной программы</t>
  </si>
  <si>
    <t>Наименование комплексного критерия</t>
  </si>
  <si>
    <t>Наименование подкритерия</t>
  </si>
  <si>
    <t>Вес</t>
  </si>
  <si>
    <t>Балл</t>
  </si>
  <si>
    <t>Оценка по подкритерию</t>
  </si>
  <si>
    <t>Оценка по комплексному критерию</t>
  </si>
  <si>
    <t>Комментарии</t>
  </si>
  <si>
    <t xml:space="preserve">k1.1 степень достижения целевых значений показателей
</t>
  </si>
  <si>
    <t xml:space="preserve">k1.2 степень выполнения мероприятий муниципальной программы в отчетном году, в том числе предложенных заинтересованной общественностью
</t>
  </si>
  <si>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</si>
  <si>
    <t>К1 «результативность муниципальной программы»
Z1=0,4</t>
  </si>
  <si>
    <t>К2 «эффективность механизма реализации муниципальной программы»
Z2=0,2</t>
  </si>
  <si>
    <t>К3 «обеспечение муниципальной программы»
Z3=0,4</t>
  </si>
  <si>
    <t>Итого</t>
  </si>
  <si>
    <t>1. Пояснения к оценке</t>
  </si>
  <si>
    <t>2. Выводы</t>
  </si>
  <si>
    <t>Группа С</t>
  </si>
  <si>
    <t>Общее количество мероприятий, выполненных в полном объеме, к общему количеству мероприятий, составило 100%</t>
  </si>
  <si>
    <t>В муниципальной программе отражен перечень возможных рисков при реализации муниципальной программы и мер по их преодолению</t>
  </si>
  <si>
    <t xml:space="preserve">k2.1 наличие идентифицированных и описанных проблем, в том числе неблагоприятных внешних факторов и рисков, влияющих на муниципальную программу; наличие и принятие определенных мер, направленных на смягчение влияния неблагоприятных внешних факторов
</t>
  </si>
  <si>
    <t xml:space="preserve">k2.2 взаимосвязь показателей и мероприятий муниципальной программы
</t>
  </si>
  <si>
    <t xml:space="preserve">k2.4 оценка полноты и своевременности корректировки муниципальной программы
</t>
  </si>
  <si>
    <t xml:space="preserve">k3.1 отношение общего фактического объема финансирования муниципальной программы к плановому уточненному объему
</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</si>
  <si>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</si>
  <si>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Группа А</t>
  </si>
  <si>
    <t>k2.3 доля проектной части в муниципальной программе</t>
  </si>
  <si>
    <t xml:space="preserve">k3.2 отношение общего фактического объема финансирования проектов, в том числе региональных проектов, обеспечивающих достижение целей, показателей и результатов федеральных проектов, к плановому уточненному объему
</t>
  </si>
  <si>
    <t xml:space="preserve">k3.3 отношение объема привлеченных средств к общему объему финансирования муниципальной программы
</t>
  </si>
  <si>
    <t xml:space="preserve">k3.4 отношение общего фактического объема финансирования муниципальной программы за счет привлеченных средств к плановому общему объему финансирования за счет привлеченных средств
</t>
  </si>
  <si>
    <t>Согласно ранжированию муниципальных программ по группам исходя из параметров реализации, муниципальная программа относится к группе А (наличие в муниципальной программе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</si>
  <si>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Группа В</t>
  </si>
  <si>
    <t>-</t>
  </si>
  <si>
    <t>Исполнение составило 100%.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</si>
  <si>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</si>
  <si>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Исполнение по муниципальной программе по итогам года составило 100%</t>
  </si>
  <si>
    <t>Среднее арифметическое значение степени достижения показателей составило 100%</t>
  </si>
  <si>
    <t>Наименование муниципальной программы "Профилактика правонарушений и обеспечение отдельных прав граждан в городе Когалыме"</t>
  </si>
  <si>
    <t>Исполнение составило 100%</t>
  </si>
  <si>
    <t>Объем привлеченных средств составил 83,8% к общему объему финансирования муниципальной программы</t>
  </si>
  <si>
    <t>Исполнение по муниципальной программе по итогам года составило 84,5%</t>
  </si>
  <si>
    <t>Общее количество мероприятий, выполненных в полном объеме, к общему количеству мероприятий, составило 66,7%</t>
  </si>
  <si>
    <t>Наименование муниципальной программы "Развитие жилищно-коммунального комплекса и повышение энергетической эффективности в городе Когалыме"</t>
  </si>
  <si>
    <t xml:space="preserve">Значение бальной интегральной оценки составило 7,0. Эффективность реализации муниципальной программы оценивается как "удовлетворительная". </t>
  </si>
  <si>
    <t>рекомендации</t>
  </si>
  <si>
    <t>Общее количество мероприятий, выполненных в полном объеме, к общему количеству мероприятий, составило 60,0%</t>
  </si>
  <si>
    <t>Среднее арифметическое значение степени достижения показателей составило 100%.</t>
  </si>
  <si>
    <t>Исполнение составило 98,8%.</t>
  </si>
  <si>
    <t xml:space="preserve">Показатели предусмотренные к достижению в рамках мероприятий, реализуемых на принципах проектного управления достигнуты в 100% объеме, без привлечения финасновых средств, за счет волонтерского движения. </t>
  </si>
  <si>
    <t>Общее количество мероприятий, выполненных в полном объеме, к общему количеству мероприятий, составило 66,7%.</t>
  </si>
  <si>
    <t>Исполнение составило 100,0%.</t>
  </si>
  <si>
    <t>Исполнение по муниципальной программе по итогам года составило 94,2%.</t>
  </si>
  <si>
    <t>Значение бальной интегральной оценки составило 10. Эффективность реализации муниципальной программы оценивается как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</si>
  <si>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t>В отчетном периоде были допущены нарушения сроков корректировки муниципальной программы.</t>
  </si>
  <si>
    <t>Общее количество мероприятий, выполненных в полном объеме, к общему количеству мероприятий, составило 33,3%</t>
  </si>
  <si>
    <t>Исполнение по муниципальной программе по итогам года составило 100%.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</si>
  <si>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иных внебюджетных источников финансирования).</t>
  </si>
  <si>
    <r>
      <t xml:space="preserve">Наименование муниципальной программы </t>
    </r>
    <r>
      <rPr>
        <b/>
        <u/>
        <sz val="13"/>
        <rFont val="Times New Roman"/>
        <family val="1"/>
        <charset val="204"/>
      </rPr>
      <t>"Формирование комфортной городской среды в городе Когалыме"</t>
    </r>
  </si>
  <si>
    <r>
      <t xml:space="preserve">Наименование муниципальной программы </t>
    </r>
    <r>
      <rPr>
        <b/>
        <u/>
        <sz val="13"/>
        <rFont val="Times New Roman"/>
        <family val="1"/>
        <charset val="204"/>
      </rPr>
      <t>"Социально-экономическое развитие и инвестиции муниципального образования город Когалым"</t>
    </r>
  </si>
  <si>
    <t>k2.3 оценка полноты и своевременности корректировки муниципальной программы</t>
  </si>
  <si>
    <t xml:space="preserve">k2.1 взаимосвязь показателей и мероприятий муниципальной программы
</t>
  </si>
  <si>
    <t xml:space="preserve">k2.2 доля проектной части в муниципальной программе
</t>
  </si>
  <si>
    <t>Среднее арифметическое значение степени достижения показателей составило 107,9%</t>
  </si>
  <si>
    <t>Среднее арифметическое значение степени достижения показателей составило 120,0%</t>
  </si>
  <si>
    <t xml:space="preserve">k2.1 взаимосвязь показателей и мероприятий муниципальной программы
</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</si>
  <si>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76,1%.</t>
  </si>
  <si>
    <t>Среднее арифметическое значение степени достижения показателей составило 102,1%</t>
  </si>
  <si>
    <t>Среднее арифметическое значение степени достижения показателей составило 102,7%</t>
  </si>
  <si>
    <t>Исполнение по муниципальной программе по итогам года составило 98,0%</t>
  </si>
  <si>
    <t>Объем привлеченных средств составил 71,4% к общему объему финансирования муниципальной программы</t>
  </si>
  <si>
    <t>Исполнение составило 97,2%</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</si>
  <si>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11,9%.</t>
  </si>
  <si>
    <t>Исполнение по муниципальной программе по итогам года составило 96,5%</t>
  </si>
  <si>
    <t>Объем привлеченных средств составил 5,9% к общему объему финансирования муниципальной программы</t>
  </si>
  <si>
    <t>Исполнение составило 93,6%</t>
  </si>
  <si>
    <r>
      <t xml:space="preserve">Наименование муниципальной программы </t>
    </r>
    <r>
      <rPr>
        <b/>
        <u/>
        <sz val="13"/>
        <rFont val="Times New Roman"/>
        <family val="1"/>
        <charset val="204"/>
      </rPr>
      <t>"Экологическая безопасность города Когалыма"</t>
    </r>
  </si>
  <si>
    <t xml:space="preserve">k2.1  взаимосвязь показателей и мероприятий муниципальной программы
</t>
  </si>
  <si>
    <t>Достижение по всем показателям составило 100%</t>
  </si>
  <si>
    <t>В 2021 году объем финансирования муниципальной программы состоял из привлеченных средств на 100%</t>
  </si>
  <si>
    <t xml:space="preserve">Значение бальной интегральной оценки составило 9,6.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t>
  </si>
  <si>
    <t xml:space="preserve">Значение бальной интегральной оценки составило 8,6.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значений целевых показателей.
</t>
  </si>
  <si>
    <r>
      <t xml:space="preserve">Наименование муниципальной программы </t>
    </r>
    <r>
      <rPr>
        <b/>
        <u/>
        <sz val="13"/>
        <rFont val="Times New Roman"/>
        <family val="1"/>
        <charset val="204"/>
      </rPr>
      <t>"Содействие занятости населения города Когалыма"</t>
    </r>
  </si>
  <si>
    <t xml:space="preserve">k2.3 оценка полноты и своевременности корректировки муниципальной программы
</t>
  </si>
  <si>
    <t>Исполнение по муниципальной программе по итогам года составило 59,9%</t>
  </si>
  <si>
    <t>Среднее арифметическое значение степени достижения 5 показателей составило 100,2%.</t>
  </si>
  <si>
    <t>Из 3 основных мероприятий муниципальной программы более чем на 95% выполнено 3.</t>
  </si>
  <si>
    <t>Исполнение по муниципальной программе по итогам года составило 99,5%.</t>
  </si>
  <si>
    <t>Объем привлеченных средств составил 53,3% к общему объему финансирования муниципальной программы.</t>
  </si>
  <si>
    <t>Исполнение составило 99,4%.</t>
  </si>
  <si>
    <t>Значение бальной интегральной оценки составило 10.  Эффективность реализации муниципальной программы оценивается как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</si>
  <si>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r>
      <t xml:space="preserve">Наименование муниципальной программы </t>
    </r>
    <r>
      <rPr>
        <b/>
        <u/>
        <sz val="13"/>
        <rFont val="Times New Roman"/>
        <family val="1"/>
        <charset val="204"/>
      </rPr>
      <t>"Развитие агропромышленного комплекса и рынков сельскохозяйственной продукции, сырья и продовольствия в городе Когалыме"</t>
    </r>
  </si>
  <si>
    <t>Среднее арифметическое значение степени достижения показателей составило 86,1%</t>
  </si>
  <si>
    <t>Все 3 основных мероприятия муниципальной программы выполнены на 100%.</t>
  </si>
  <si>
    <t>Объем привлеченных средств составил 60,5% к общему объему финансирования муниципальной программы.</t>
  </si>
  <si>
    <r>
      <t xml:space="preserve">Наименование муниципальной программы </t>
    </r>
    <r>
      <rPr>
        <b/>
        <u/>
        <sz val="13"/>
        <rFont val="Times New Roman"/>
        <family val="1"/>
        <charset val="204"/>
      </rPr>
      <t>"Безопасность жизнедеятельности населения города Когалыма"</t>
    </r>
  </si>
  <si>
    <t>Из 9 основных мероприятий муниципальной программы выполнено 4 или 36%.</t>
  </si>
  <si>
    <t>Исполнение по муниципальной программе по итогам года составило 89,2%</t>
  </si>
  <si>
    <t>Объем привлеченных средств составил 7,5% к общему объему финансирования муниципальной программы.</t>
  </si>
  <si>
    <t>Значение бальной интегральной оценки составило 6.6.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</si>
  <si>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r>
      <t xml:space="preserve">Наименование муниципальной программы </t>
    </r>
    <r>
      <rPr>
        <b/>
        <u/>
        <sz val="13"/>
        <rFont val="Times New Roman"/>
        <family val="1"/>
        <charset val="204"/>
      </rPr>
      <t>"Управление муниципальным имуществом города Когалыма"</t>
    </r>
  </si>
  <si>
    <t>Среднее арифметическое значение степени достижения показателей составило 99,05%</t>
  </si>
  <si>
    <t>Из 4 основных мероприятий муниципальной программы более чем на 95% выполнено 1</t>
  </si>
  <si>
    <t>Объем привлеченных средств составил 1,5% к общему объему финансирования муниципальной программы.</t>
  </si>
  <si>
    <t xml:space="preserve">Значение бальной интегральной оценки составило 6,2. Эффективность реализации муниципальной программы оценивается как "удовлетворительная". Управление экономики рекомендует обеспечить исполнение программных мероприятий и активизировать работу по привлечению иных источников денежных средств на софинансирование муниципальных контрактов.
</t>
  </si>
  <si>
    <r>
      <t xml:space="preserve">Наименование муниципальной программы </t>
    </r>
    <r>
      <rPr>
        <b/>
        <u/>
        <sz val="13"/>
        <rFont val="Times New Roman"/>
        <family val="1"/>
        <charset val="204"/>
      </rPr>
      <t>"Укрепление межнационального и межконфессионального согласия, профилактика экстремизма и терроризма в городе Когалыме"</t>
    </r>
  </si>
  <si>
    <t>Общее количество мероприятий, выполненных в полном объеме, к общему количеству мероприятий, составило 83%.</t>
  </si>
  <si>
    <t>Исполнение по муниципальной программе по итогам года составило 99,7%</t>
  </si>
  <si>
    <t>Исполнение составило 60%</t>
  </si>
  <si>
    <t>Объем привлеченных средств составил 95,1% к общему объему финансирования муниципальной программы</t>
  </si>
  <si>
    <r>
      <t xml:space="preserve">Наименование муниципальной программы </t>
    </r>
    <r>
      <rPr>
        <b/>
        <u/>
        <sz val="13"/>
        <rFont val="Times New Roman"/>
        <family val="1"/>
        <charset val="204"/>
      </rPr>
      <t>"Управление муниципальными финансами в городе Когалыме"</t>
    </r>
  </si>
  <si>
    <t>Среднее арифметическое значение степени достижения показателей составило 99,4%</t>
  </si>
  <si>
    <t>Среднее арифметическое значение степени достижения показателей составило 83%</t>
  </si>
  <si>
    <t>Значение бальной интегральной оценки составило 4,8. Эффективность реализации муниципальной программы оценивается как "неудовлетворительная". Ответственному исполнителю рекомендовано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2022 году.</t>
  </si>
  <si>
    <t xml:space="preserve">Значение бальной интегральной оценки составило 7,8. Эффективность реализации муниципальной программы оценивается как "удовлетворительная".  Ответственному исполнителю рекомендовано более тщательно осуществлять планирование расходов на реализацию мероприятий ввиду наличия экономии по программным мероприятиям,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t>
  </si>
  <si>
    <r>
      <t xml:space="preserve">Наименование муниципальной программы </t>
    </r>
    <r>
      <rPr>
        <b/>
        <u/>
        <sz val="13"/>
        <rFont val="Times New Roman"/>
        <family val="1"/>
        <charset val="204"/>
      </rPr>
      <t>"Развитие муниципальной службы 
 в городе Когалыма"</t>
    </r>
  </si>
  <si>
    <t>К2 «эффективность механизма реализации муниципальной программы» Z1=0,2</t>
  </si>
  <si>
    <t>Исполнение по муниципальной программе по итогам года составило 94,2%</t>
  </si>
  <si>
    <t>k3.3 отношение объема привлеченных средств к общему объему финансирования муниципальной программы</t>
  </si>
  <si>
    <t>Исполнение составило 99,7%</t>
  </si>
  <si>
    <t>Объем привлеченных средств составил 5,6% к общему объему финансирования муниципальной программы</t>
  </si>
  <si>
    <t>Группа B</t>
  </si>
  <si>
    <r>
      <t xml:space="preserve">Наименование муниципальной программы </t>
    </r>
    <r>
      <rPr>
        <b/>
        <u/>
        <sz val="13"/>
        <rFont val="Times New Roman"/>
        <family val="1"/>
        <charset val="204"/>
      </rPr>
      <t>"Развитие институтов гражданского общества города Когалыма"</t>
    </r>
  </si>
  <si>
    <t>Исполнение по муниципальной программе по итогам года составило 93,2%</t>
  </si>
  <si>
    <t>Объем привлеченных средств составил 0,1% к общему объему финансирования муниципальной программы</t>
  </si>
  <si>
    <t>Исполнение составило 100,0%</t>
  </si>
  <si>
    <r>
      <t xml:space="preserve">Наименование муниципальной программы </t>
    </r>
    <r>
      <rPr>
        <b/>
        <u/>
        <sz val="13"/>
        <rFont val="Times New Roman"/>
        <family val="1"/>
        <charset val="204"/>
      </rPr>
      <t>"Культурное пространство города Когалыма"</t>
    </r>
  </si>
  <si>
    <t>Среднее арифметическое значение степени достижения показателей составило 131,0%</t>
  </si>
  <si>
    <t>Из 9 основных мероприятий муниципальной программы более чем на 95,0% выполнено 8 (88,9%)</t>
  </si>
  <si>
    <t>Исполнение по муниципальной программе по итогам года составило 97,9%.</t>
  </si>
  <si>
    <t>Исполнение составило 48,6%.</t>
  </si>
  <si>
    <t>Объем привлеченных средств составил 1,8% к общему объему финансирования муниципальной программы.</t>
  </si>
  <si>
    <r>
      <t xml:space="preserve">Наименование муниципальной программы </t>
    </r>
    <r>
      <rPr>
        <b/>
        <u/>
        <sz val="13"/>
        <rFont val="Times New Roman"/>
        <family val="1"/>
        <charset val="204"/>
      </rPr>
      <t>"Социальное и демографическое развитие города Когалыма"</t>
    </r>
  </si>
  <si>
    <t>Исполнение по муниципальной программе по итогам года составило 98,4%.</t>
  </si>
  <si>
    <t>Объем привлеченных средств составил 94,2% к общему объему финансирования муниципальной программы.</t>
  </si>
  <si>
    <t>Среднее арифметическое значение степени достижения показателей составило 95,0%</t>
  </si>
  <si>
    <t>Из 5 основных мероприятий муниципальной программы более чем на 95,0% выполнено 4 (80,0%)</t>
  </si>
  <si>
    <r>
      <t xml:space="preserve">Наименование муниципальной программы </t>
    </r>
    <r>
      <rPr>
        <b/>
        <u/>
        <sz val="13"/>
        <rFont val="Times New Roman"/>
        <family val="1"/>
        <charset val="204"/>
      </rPr>
      <t>"Развитие физической культуры и спорта в городе Когалыме"</t>
    </r>
  </si>
  <si>
    <t>Среднее арифметическое значение степени достижения показателей составило 102,7%.</t>
  </si>
  <si>
    <t>Из 8 основных мероприятий муниципальной программы более чем на 95,0% выполнено 6 (75,0%)</t>
  </si>
  <si>
    <t>В рамках регионального проекта "Спорт - норма жизни" предусмотрено достижение двух целевых показателей. В среднем достижение составило 114,1%.</t>
  </si>
  <si>
    <t>k2.2 доля проектной части в муниципальной программе</t>
  </si>
  <si>
    <t>Исполнение по муниципальной программе по итогам года составило 95,1%.</t>
  </si>
  <si>
    <t>Объем привлеченных средств составил 2,3% к общему объему финансирования муниципальной программы.</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</si>
  <si>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0,8%.</t>
  </si>
  <si>
    <r>
      <t xml:space="preserve">Наименование муниципальной программы </t>
    </r>
    <r>
      <rPr>
        <b/>
        <u/>
        <sz val="13"/>
        <rFont val="Times New Roman"/>
        <family val="1"/>
        <charset val="204"/>
      </rPr>
      <t>"Развитие образования в городе Когалыме"</t>
    </r>
  </si>
  <si>
    <t>Исполнение составило 98,3%.</t>
  </si>
  <si>
    <t>Исполнение по муниципальной программе по итогам года составило 98,0%.</t>
  </si>
  <si>
    <t>Исполнение составило 97,9%.</t>
  </si>
  <si>
    <t>Объем привлеченных средств составил 72,9% к общему объему финансирования муниципальной программы.</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</si>
  <si>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2,3%.</t>
  </si>
  <si>
    <t xml:space="preserve">Значение бальной интегральной оценки составило 7.4.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Мероприятия муниципальной программы направлены на создание условий, обеспечивающих гражданам города Когалыма возможность для систематических занятий физической культурой и спортом. </t>
  </si>
  <si>
    <t xml:space="preserve">Значение бальной интегральной оценки составило 7.7.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ее корректировки по обозначенным замечаниям указанным в сводном годовом докладе по оценке эффективности реализации муниципальных программ за 2021 год.
</t>
  </si>
  <si>
    <t xml:space="preserve">Значение бальной интегральной оценки составило 6.6. Эффективность реализации муниципальной программы оценивается как "удовлетворительная". Ответственному исполнителю при условии достижения плановых значений целевых показателей и экономии бюджетных средств, в результате проведения электронных торгов, своевременно осуществлять перераспределение или закрытие бюджетных средств. </t>
  </si>
  <si>
    <t xml:space="preserve">Значение бальной интегральной оценки составило 7.1. Эффективность реализации муниципальной программы оценивается как "удовлетворительная". Муниципальная программа направлена на укрепление единого культурного пространства города Когалыма, создание комфортных условий и равных возможностей доступа населения к культурным ценностям, а также развитие туризма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</si>
  <si>
    <t>Значение бальной интегральной оценки составило 6.6.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условии её корректировки по обозначенным замечаниям.</t>
  </si>
  <si>
    <t xml:space="preserve">Значение бальной интегральной оценки составило 8.7. Эффективность реализации муниципальной программы оценивается как "умеренно эффективная". Муниципальная программа направлена на  реализацию мер, направленных на оказание поддержки семьи, материнства и детства, а также повышение качества жизни и предоставления социальных гарантий жителям города Когалыма. Управление экономики рекомендует сохранить прежний уровень финансирования муниципальной программы в очередном финансовом году. </t>
  </si>
  <si>
    <t xml:space="preserve">В муниципальной программе 2 основных мероприятия, выполнение которых менее, чем на 95,0% </t>
  </si>
  <si>
    <t>Среднее арифметическое значение степени достижения показателей составило 99,5%.</t>
  </si>
  <si>
    <t>Значение бальной интегральной оценки составило 7,6. Эффективность реализации муниципальной программы оценивается как "удовлетворительная".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</si>
  <si>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r>
      <t xml:space="preserve">Наименование муниципальной программы </t>
    </r>
    <r>
      <rPr>
        <b/>
        <u/>
        <sz val="13"/>
        <rFont val="Times New Roman"/>
        <family val="1"/>
        <charset val="204"/>
      </rPr>
      <t>"Развитие транспортной системы города Когалыма"</t>
    </r>
  </si>
  <si>
    <t>Среднее арифметическое значение степени достижения показателей составило 103%</t>
  </si>
  <si>
    <t>Исполнение по муниципальной программе по итогам года составило 96,9%</t>
  </si>
  <si>
    <t>Значение бальной интегральной оценки составило 8,8.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усилить контроль за использованием бюджетных средств соисполнителями муниципальной программы, своевременно принимать меры.</t>
  </si>
  <si>
    <t>Среднее арифметическое значение степени достижения показателей составило 191,1%</t>
  </si>
  <si>
    <t>Общее количество мероприятий, выполненных в полном объеме, к общему количеству мероприятий, составило 60%</t>
  </si>
  <si>
    <t>Исполнение по муниципальной программе по итогам года составило 91,7%</t>
  </si>
  <si>
    <t>Объем привлеченных средств составил 19,3% к общему объему финансирования муниципальной программы</t>
  </si>
  <si>
    <t>Исполнение составило 98,9%</t>
  </si>
  <si>
    <t>Значение бальной интегральной оценки составило 6,2.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при услловии ее корректировки по обозначенным замечаниям.</t>
  </si>
  <si>
    <r>
      <t xml:space="preserve">Наименование муниципальной программы </t>
    </r>
    <r>
      <rPr>
        <b/>
        <u/>
        <sz val="13"/>
        <rFont val="Times New Roman"/>
        <family val="1"/>
        <charset val="204"/>
      </rPr>
      <t>"Содержание объектов городского хозяйства и инженерной инфраструктуры в городе Когалыме"</t>
    </r>
  </si>
  <si>
    <t>Среднее арифметическое значение степени достижения показателей составило 91,2%</t>
  </si>
  <si>
    <t>Общее количество мероприятий, выполненных в полном объеме, к общему количеству мероприятий, составило 77,8%</t>
  </si>
  <si>
    <t>Исполнение по муниципальной программе по итогам года составило 97,3%</t>
  </si>
  <si>
    <t>Объем привлеченных средств составил 0,5% к общему объему финансирования муниципальной программы</t>
  </si>
  <si>
    <r>
      <t xml:space="preserve">Наименование муниципальной программы </t>
    </r>
    <r>
      <rPr>
        <b/>
        <u/>
        <sz val="13"/>
        <rFont val="Times New Roman"/>
        <family val="1"/>
        <charset val="204"/>
      </rPr>
      <t>"Развитие жилищной сферы города Когалыма"</t>
    </r>
  </si>
  <si>
    <t>Общее количество мероприятий, выполненных в полном объеме, к общему количеству мероприятий, составило 60%.</t>
  </si>
  <si>
    <t>Среднее арифметическое значение степени достижения показателей составило 138,7%.</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</si>
  <si>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0,65%.</t>
  </si>
  <si>
    <t>Исполнение по муниципальной программе по итогам года составило 80,2%.</t>
  </si>
  <si>
    <t>Объем привлеченных средств составил 78,4% к общему объему финансирования муниципальной программы.</t>
  </si>
  <si>
    <t>Исполнение составило 79,9%.</t>
  </si>
  <si>
    <t>Значение бальной интегральной оценки составило 6,6.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</si>
  <si>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Значение бальной интегральной оценки составило 7,1.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t>
  </si>
  <si>
    <t>Среднее арифметическое значение степени достижения показателей составило 344,7%.</t>
  </si>
  <si>
    <t>Среднее арифметическое значение степени достижения показателей составило 108,5%.</t>
  </si>
  <si>
    <t>14 показателей</t>
  </si>
  <si>
    <t>Средне арифметическое значение степени достижения целевых показателей, включенных в национальные проекты, в том числе региональные - 104,6%.</t>
  </si>
  <si>
    <t>Из 14 основных мероприятий муниципальной программы более чем на 95,0% выполнено 8 (57,1%)</t>
  </si>
  <si>
    <t xml:space="preserve">Значение бальной интегральной оценки составило 8,6. Эффективность реализации муниципальной программы оценивается как "умеренно эффективная".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</si>
</sst>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sz val="11"/>
      <color theme="1"/>
      <name val="Times New Roman"/>
      <family val="1"/>
      <charset val="204"/>
    </font>
    <font>
      <b/>
      <sz val="11"/>
      <color theme="1"/>
      <name val="Times New Roman"/>
      <family val="1"/>
      <charset val="204"/>
    </font>
    <font>
      <b/>
      <sz val="13"/>
      <color theme="1"/>
      <name val="Times New Roman"/>
      <family val="1"/>
      <charset val="204"/>
    </font>
    <font>
      <sz val="13"/>
      <color theme="1"/>
      <name val="Times New Roman"/>
      <family val="1"/>
      <charset val="204"/>
    </font>
    <font>
      <sz val="11"/>
      <name val="Times New Roman"/>
      <family val="1"/>
      <charset val="204"/>
    </font>
    <font>
      <sz val="11"/>
      <color rgb="FFFF0000"/>
      <name val="Times New Roman"/>
      <family val="1"/>
      <charset val="204"/>
    </font>
    <font>
      <b/>
      <sz val="11"/>
      <name val="Times New Roman"/>
      <family val="1"/>
      <charset val="204"/>
    </font>
    <font>
      <b/>
      <sz val="11"/>
      <color rgb="FFFF0000"/>
      <name val="Times New Roman"/>
      <family val="1"/>
      <charset val="204"/>
    </font>
    <font>
      <b/>
      <sz val="13"/>
      <name val="Times New Roman"/>
      <family val="1"/>
      <charset val="204"/>
    </font>
    <font>
      <b/>
      <u/>
      <sz val="13"/>
      <name val="Times New Roman"/>
      <family val="1"/>
      <charset val="204"/>
    </font>
    <font>
      <sz val="13"/>
      <name val="Times New Roman"/>
      <family val="1"/>
      <charset val="204"/>
    </font>
    <font>
      <sz val="11"/>
      <color rgb="FF0061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6EFCE"/>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8">
    <xf numFmtId="0" fontId="0" fillId="0" borderId="0" xfId="0"/>
    <xf numFmtId="0" fontId="1" fillId="0" borderId="0" xfId="0" applyFont="1"/>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xf numFmtId="0" fontId="1" fillId="2" borderId="1" xfId="0" applyFont="1" applyFill="1" applyBorder="1"/>
    <xf numFmtId="0" fontId="1" fillId="0" borderId="1" xfId="0" applyFont="1" applyBorder="1" applyAlignment="1">
      <alignment vertical="top" wrapText="1"/>
    </xf>
    <xf numFmtId="0" fontId="5" fillId="0" borderId="1" xfId="0" applyFont="1" applyBorder="1" applyAlignment="1">
      <alignment horizontal="center" vertical="center"/>
    </xf>
    <xf numFmtId="0" fontId="6" fillId="0" borderId="1" xfId="0" applyFont="1" applyBorder="1" applyAlignment="1">
      <alignment horizontal="justify" vertical="top"/>
    </xf>
    <xf numFmtId="0" fontId="1" fillId="0" borderId="1" xfId="0" applyFont="1" applyBorder="1" applyAlignment="1">
      <alignment vertical="center"/>
    </xf>
    <xf numFmtId="0" fontId="6" fillId="0" borderId="1" xfId="0" applyFont="1" applyBorder="1" applyAlignment="1">
      <alignment horizontal="justify" vertical="top" wrapText="1"/>
    </xf>
    <xf numFmtId="10" fontId="6" fillId="0" borderId="1" xfId="0" applyNumberFormat="1" applyFont="1" applyBorder="1" applyAlignment="1">
      <alignment horizontal="justify" vertical="top"/>
    </xf>
    <xf numFmtId="0" fontId="6" fillId="0" borderId="1" xfId="0" applyFont="1" applyBorder="1" applyAlignment="1">
      <alignment horizontal="center" vertical="center"/>
    </xf>
    <xf numFmtId="0" fontId="5" fillId="0" borderId="1" xfId="0" applyFont="1" applyBorder="1" applyAlignment="1">
      <alignment vertical="top"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5" fillId="3" borderId="1" xfId="0" applyFont="1" applyFill="1" applyBorder="1" applyAlignment="1">
      <alignment horizontal="center" vertical="center"/>
    </xf>
    <xf numFmtId="10" fontId="1" fillId="3" borderId="1" xfId="0" applyNumberFormat="1" applyFont="1" applyFill="1" applyBorder="1" applyAlignment="1">
      <alignment horizontal="justify" vertical="top"/>
    </xf>
    <xf numFmtId="0" fontId="1" fillId="0" borderId="1" xfId="0" applyFont="1" applyFill="1" applyBorder="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top" wrapText="1"/>
    </xf>
    <xf numFmtId="0" fontId="5" fillId="0" borderId="1" xfId="0" applyFont="1" applyBorder="1" applyAlignment="1">
      <alignment vertical="center"/>
    </xf>
    <xf numFmtId="0" fontId="5" fillId="5"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1" xfId="0" applyFont="1" applyFill="1" applyBorder="1" applyAlignment="1">
      <alignment horizontal="justify" vertical="top" wrapText="1"/>
    </xf>
    <xf numFmtId="0" fontId="6" fillId="5" borderId="1" xfId="0" applyFont="1" applyFill="1" applyBorder="1" applyAlignment="1">
      <alignment horizontal="center" vertical="center"/>
    </xf>
    <xf numFmtId="0" fontId="6" fillId="4" borderId="1" xfId="0" applyFont="1" applyFill="1" applyBorder="1" applyAlignment="1">
      <alignment horizontal="justify" vertical="top" wrapText="1"/>
    </xf>
    <xf numFmtId="0" fontId="6" fillId="0" borderId="1" xfId="0" applyFont="1" applyFill="1" applyBorder="1" applyAlignment="1">
      <alignment horizontal="justify" vertical="top"/>
    </xf>
    <xf numFmtId="10" fontId="6" fillId="4" borderId="1" xfId="0" applyNumberFormat="1" applyFont="1" applyFill="1" applyBorder="1" applyAlignment="1">
      <alignment horizontal="justify" vertical="top"/>
    </xf>
    <xf numFmtId="0" fontId="6" fillId="3" borderId="1" xfId="0" applyFont="1" applyFill="1" applyBorder="1" applyAlignment="1">
      <alignment horizontal="justify" vertical="top" wrapText="1"/>
    </xf>
    <xf numFmtId="0" fontId="6" fillId="3" borderId="1" xfId="0" applyFont="1" applyFill="1" applyBorder="1" applyAlignment="1">
      <alignment horizontal="justify" vertical="top"/>
    </xf>
    <xf numFmtId="10" fontId="6" fillId="3" borderId="1" xfId="0" applyNumberFormat="1" applyFont="1" applyFill="1" applyBorder="1" applyAlignment="1">
      <alignment horizontal="justify" vertical="top"/>
    </xf>
    <xf numFmtId="164" fontId="7" fillId="2" borderId="1" xfId="0" applyNumberFormat="1" applyFont="1" applyFill="1" applyBorder="1" applyAlignment="1">
      <alignment horizontal="center" vertical="center"/>
    </xf>
    <xf numFmtId="0" fontId="5" fillId="3" borderId="1" xfId="0" applyFont="1" applyFill="1" applyBorder="1" applyAlignment="1">
      <alignment horizontal="justify" vertical="top"/>
    </xf>
    <xf numFmtId="0" fontId="5" fillId="3" borderId="1" xfId="0" applyFont="1" applyFill="1" applyBorder="1" applyAlignment="1">
      <alignment horizontal="justify" vertical="top" wrapText="1"/>
    </xf>
    <xf numFmtId="10" fontId="5" fillId="3" borderId="1" xfId="0" applyNumberFormat="1" applyFont="1" applyFill="1" applyBorder="1" applyAlignment="1">
      <alignment horizontal="justify" vertical="top"/>
    </xf>
    <xf numFmtId="0" fontId="6" fillId="0" borderId="0" xfId="0" applyFont="1"/>
    <xf numFmtId="0" fontId="6" fillId="0" borderId="1" xfId="0" applyFont="1" applyBorder="1" applyAlignment="1">
      <alignment vertical="top" wrapText="1"/>
    </xf>
    <xf numFmtId="0" fontId="6" fillId="2" borderId="1" xfId="0" applyFont="1" applyFill="1" applyBorder="1"/>
    <xf numFmtId="49" fontId="6" fillId="0" borderId="0" xfId="0" applyNumberFormat="1" applyFont="1"/>
    <xf numFmtId="0" fontId="6" fillId="5" borderId="1" xfId="0" applyFont="1" applyFill="1" applyBorder="1" applyAlignment="1">
      <alignment vertical="top" wrapText="1"/>
    </xf>
    <xf numFmtId="0" fontId="8"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7" fillId="2" borderId="1" xfId="0" applyFont="1" applyFill="1" applyBorder="1"/>
    <xf numFmtId="0" fontId="5" fillId="2" borderId="1" xfId="0" applyFont="1" applyFill="1" applyBorder="1"/>
    <xf numFmtId="0" fontId="5" fillId="0" borderId="1" xfId="0" applyFont="1" applyBorder="1" applyAlignment="1">
      <alignment horizontal="left" vertical="center"/>
    </xf>
    <xf numFmtId="0" fontId="5" fillId="0" borderId="1" xfId="0" applyFont="1" applyFill="1" applyBorder="1" applyAlignment="1">
      <alignment horizontal="justify" vertical="top"/>
    </xf>
    <xf numFmtId="10" fontId="5" fillId="0" borderId="1" xfId="0" applyNumberFormat="1" applyFont="1" applyFill="1" applyBorder="1" applyAlignment="1">
      <alignment horizontal="justify" vertical="top"/>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xf numFmtId="0" fontId="5" fillId="0" borderId="1" xfId="0" applyFont="1" applyFill="1" applyBorder="1" applyAlignment="1">
      <alignment horizontal="justify" vertical="top" wrapText="1"/>
    </xf>
    <xf numFmtId="165" fontId="5" fillId="0" borderId="1" xfId="0" applyNumberFormat="1" applyFont="1" applyFill="1" applyBorder="1" applyAlignment="1">
      <alignment horizontal="justify" vertical="top"/>
    </xf>
    <xf numFmtId="0" fontId="5" fillId="0" borderId="1" xfId="0" applyFont="1" applyFill="1" applyBorder="1" applyAlignment="1">
      <alignment vertical="top" wrapText="1"/>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10" fontId="5" fillId="0" borderId="1" xfId="0" applyNumberFormat="1" applyFont="1" applyBorder="1" applyAlignment="1">
      <alignment horizontal="justify" vertical="top"/>
    </xf>
    <xf numFmtId="0" fontId="7" fillId="2" borderId="1" xfId="0" applyFont="1" applyFill="1" applyBorder="1" applyAlignment="1">
      <alignment horizontal="center" vertical="center"/>
    </xf>
    <xf numFmtId="1" fontId="7" fillId="0" borderId="1" xfId="0" applyNumberFormat="1" applyFont="1" applyBorder="1" applyAlignment="1">
      <alignment horizontal="center" vertical="center"/>
    </xf>
    <xf numFmtId="0" fontId="12" fillId="6" borderId="0" xfId="0" applyFont="1" applyFill="1"/>
    <xf numFmtId="0" fontId="7" fillId="0" borderId="1" xfId="0" applyFont="1" applyBorder="1" applyAlignment="1">
      <alignment horizontal="center" vertical="center"/>
    </xf>
    <xf numFmtId="0" fontId="5" fillId="5" borderId="1" xfId="0" applyFont="1" applyFill="1" applyBorder="1" applyAlignment="1">
      <alignment vertical="top" wrapText="1"/>
    </xf>
    <xf numFmtId="0" fontId="6" fillId="0" borderId="0" xfId="0" applyFont="1" applyAlignment="1">
      <alignment wrapText="1"/>
    </xf>
    <xf numFmtId="164"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7" fillId="3" borderId="5" xfId="0" applyFont="1" applyFill="1" applyBorder="1" applyAlignment="1">
      <alignment horizontal="center" vertical="center"/>
    </xf>
    <xf numFmtId="0" fontId="5" fillId="4" borderId="1" xfId="0" applyFont="1" applyFill="1" applyBorder="1" applyAlignment="1">
      <alignment horizontal="center" vertical="center"/>
    </xf>
    <xf numFmtId="0" fontId="9" fillId="0" borderId="0" xfId="0" applyFont="1" applyAlignment="1">
      <alignment horizontal="center"/>
    </xf>
    <xf numFmtId="0" fontId="11"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2" xfId="0" applyFont="1" applyFill="1" applyBorder="1" applyAlignment="1">
      <alignment horizontal="justify" vertical="top"/>
    </xf>
    <xf numFmtId="0" fontId="5" fillId="0" borderId="3" xfId="0" applyFont="1" applyFill="1" applyBorder="1" applyAlignment="1">
      <alignment horizontal="justify" vertical="top"/>
    </xf>
    <xf numFmtId="0" fontId="5" fillId="0" borderId="4" xfId="0" applyFont="1" applyFill="1" applyBorder="1" applyAlignment="1">
      <alignment horizontal="justify" vertical="top"/>
    </xf>
    <xf numFmtId="0" fontId="5" fillId="0" borderId="2" xfId="0" applyFont="1" applyFill="1" applyBorder="1" applyAlignment="1">
      <alignment horizontal="justify" vertical="top" wrapText="1"/>
    </xf>
    <xf numFmtId="0" fontId="5" fillId="0" borderId="1"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5" fillId="3" borderId="2" xfId="0" applyFont="1" applyFill="1" applyBorder="1" applyAlignment="1">
      <alignment horizontal="justify" vertical="top"/>
    </xf>
    <xf numFmtId="0" fontId="5" fillId="3" borderId="3" xfId="0" applyFont="1" applyFill="1" applyBorder="1" applyAlignment="1">
      <alignment horizontal="justify" vertical="top"/>
    </xf>
    <xf numFmtId="0" fontId="5" fillId="3" borderId="4" xfId="0" applyFont="1" applyFill="1" applyBorder="1" applyAlignment="1">
      <alignment horizontal="justify" vertical="top"/>
    </xf>
    <xf numFmtId="0" fontId="7" fillId="3" borderId="1" xfId="0" applyFont="1" applyFill="1" applyBorder="1" applyAlignment="1">
      <alignment horizontal="center" vertical="center"/>
    </xf>
    <xf numFmtId="0" fontId="5" fillId="0" borderId="2" xfId="0" applyFont="1" applyBorder="1" applyAlignment="1">
      <alignment horizontal="justify" vertical="top"/>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2" xfId="0" applyFont="1" applyBorder="1" applyAlignment="1">
      <alignment horizontal="justify" vertical="top" wrapText="1"/>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9" fillId="0" borderId="0" xfId="0" applyFont="1" applyAlignment="1">
      <alignment horizontal="center" wrapText="1"/>
    </xf>
    <xf numFmtId="164" fontId="7" fillId="0" borderId="5"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7" xfId="0" applyNumberFormat="1" applyFont="1" applyBorder="1" applyAlignment="1">
      <alignment horizontal="center" vertical="center"/>
    </xf>
    <xf numFmtId="0" fontId="6" fillId="0" borderId="3" xfId="0" applyFont="1" applyBorder="1" applyAlignment="1">
      <alignment horizontal="justify" vertical="top"/>
    </xf>
    <xf numFmtId="0" fontId="6" fillId="0" borderId="4" xfId="0" applyFont="1" applyBorder="1" applyAlignment="1">
      <alignment horizontal="justify" vertical="top"/>
    </xf>
    <xf numFmtId="1" fontId="7" fillId="0" borderId="5"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7" xfId="0" applyNumberFormat="1" applyFont="1" applyBorder="1" applyAlignment="1">
      <alignment horizontal="center" vertical="center"/>
    </xf>
    <xf numFmtId="1" fontId="7" fillId="0" borderId="1" xfId="0" applyNumberFormat="1" applyFont="1" applyBorder="1" applyAlignment="1">
      <alignment horizontal="center" vertical="center"/>
    </xf>
    <xf numFmtId="0" fontId="5" fillId="0" borderId="2"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xf>
    <xf numFmtId="0" fontId="5" fillId="3" borderId="4" xfId="0" applyFont="1" applyFill="1" applyBorder="1" applyAlignment="1">
      <alignment horizontal="justify" vertical="center"/>
    </xf>
    <xf numFmtId="1" fontId="7" fillId="3" borderId="5"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xf>
    <xf numFmtId="0" fontId="1" fillId="3" borderId="4" xfId="0" applyFont="1" applyFill="1" applyBorder="1" applyAlignment="1">
      <alignment horizontal="justify" vertic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0F5EA40-51B7-41CE-9045-0620F29BABC0}" diskRevisions="1" revisionId="31" version="4">
  <header guid="{3F5B8DB2-EE8F-4644-9754-C18086B899A4}" dateTime="2022-05-20T09:28:31" maxSheetId="22" userName="Митина Екатерина Сергеевна"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E0694896-B010-439C-BA30-A5DD24C88372}" dateTime="2022-05-20T09:30:08" maxSheetId="22" userName="Митина Екатерина Сергеевна" r:id="rId2" min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AA18033C-B62E-438E-AEAF-26D770B1F784}" dateTime="2022-05-20T12:18:20" maxSheetId="22" userName="Митина Екатерина Сергеевна" r:id="rId3" minRId="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00F5EA40-51B7-41CE-9045-0620F29BABC0}" dateTime="2022-05-26T12:26:04" maxSheetId="22" userName="Митина Екатерина Сергеевна" r:id="rId4" minRId="3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9">
    <oc r="B19" t="inlineStr">
      <is>
        <t xml:space="preserve">Значение бальной интегральной оценки составило 8,6. Эффективность реализации муниципальной программы оценивается как "удовлетворительная".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is>
    </oc>
    <nc r="B19" t="inlineStr">
      <is>
        <t xml:space="preserve">Значение бальной интегральной оценки составило 8,6. Эффективность реализации муниципальной программы оценивается как "умеренно эффективная".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is>
    </nc>
  </rcc>
  <rfmt sheetId="9" sqref="B19:G19">
    <dxf>
      <fill>
        <patternFill patternType="none">
          <bgColor auto="1"/>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4">
    <oc r="G7" t="inlineStr">
      <is>
        <t>Из 14 основных мероприятий муниципальной программы более чем на 95,0% выполнено 6 (42,9%)</t>
      </is>
    </oc>
    <nc r="G7" t="inlineStr">
      <is>
        <t>Из 14 основных мероприятий муниципальной программы более чем на 95,0% выполнено 8 (57,1%)</t>
      </is>
    </nc>
  </rcc>
  <rcv guid="{DB5FF748-5A0B-481D-84B1-E8DCB60F31BB}" action="delete"/>
  <rdn rId="0" localSheetId="1" customView="1" name="Z_DB5FF748_5A0B_481D_84B1_E8DCB60F31BB_.wvu.PrintArea" hidden="1" oldHidden="1">
    <formula>'Группа А 2909 Экология'!$A$1:$G$18</formula>
    <oldFormula>'Группа А 2909 Экология'!$A$1:$G$18</oldFormula>
  </rdn>
  <rdn rId="0" localSheetId="2" customView="1" name="Z_DB5FF748_5A0B_481D_84B1_E8DCB60F31BB_.wvu.PrintArea" hidden="1" oldHidden="1">
    <formula>'Группа А 2919 СЭР'!$A$1:$G$18</formula>
    <oldFormula>'Группа А 2919 СЭР'!$A$1:$G$18</oldFormula>
  </rdn>
  <rdn rId="0" localSheetId="3" customView="1" name="Z_DB5FF748_5A0B_481D_84B1_E8DCB60F31BB_.wvu.PrintArea" hidden="1" oldHidden="1">
    <formula>'Группа А 2354 ФКГС'!$A$1:$G$18</formula>
    <oldFormula>'Группа А 2354 ФКГС'!$A$1:$G$18</oldFormula>
  </rdn>
  <rdn rId="0" localSheetId="4" customView="1" name="Z_DB5FF748_5A0B_481D_84B1_E8DCB60F31BB_.wvu.PrintArea" hidden="1" oldHidden="1">
    <formula>'Группа А 2899 (УО)'!$A$1:$G$18</formula>
    <oldFormula>'Группа А 2899 (УО)'!$A$1:$G$18</oldFormula>
  </rdn>
  <rdn rId="0" localSheetId="5" customView="1" name="Z_DB5FF748_5A0B_481D_84B1_E8DCB60F31BB_.wvu.PrintArea" hidden="1" oldHidden="1">
    <formula>'Группа А 2920 (Спорт)'!$A$1:$G$18</formula>
    <oldFormula>'Группа А 2920 (Спорт)'!$A$1:$G$18</oldFormula>
  </rdn>
  <rdn rId="0" localSheetId="6" customView="1" name="Z_DB5FF748_5A0B_481D_84B1_E8DCB60F31BB_.wvu.PrintArea" hidden="1" oldHidden="1">
    <formula>'Группа А 2931 Разв.жил.сферы'!$A$1:$G$18</formula>
    <oldFormula>'Группа А 2931 Разв.жил.сферы'!$A$1:$G$18</oldFormula>
  </rdn>
  <rdn rId="0" localSheetId="7" customView="1" name="Z_DB5FF748_5A0B_481D_84B1_E8DCB60F31BB_.wvu.PrintArea" hidden="1" oldHidden="1">
    <formula>'Группа В 2901 (СЗН)'!$A$1:$G$17</formula>
    <oldFormula>'Группа В 2901 (СЗН)'!$A$1:$G$17</oldFormula>
  </rdn>
  <rdn rId="0" localSheetId="7" customView="1" name="Z_DB5FF748_5A0B_481D_84B1_E8DCB60F31BB_.wvu.Rows" hidden="1" oldHidden="1">
    <formula>'Группа В 2901 (СЗН)'!$9:$9</formula>
    <oldFormula>'Группа В 2901 (СЗН)'!$9:$9</oldFormula>
  </rdn>
  <rdn rId="0" localSheetId="8" customView="1" name="Z_DB5FF748_5A0B_481D_84B1_E8DCB60F31BB_.wvu.PrintArea" hidden="1" oldHidden="1">
    <formula>'Группа В 2904 (Соц и демогр)'!$A$1:$G$19</formula>
    <oldFormula>'Группа В 2904 (Соц и демогр)'!$A$1:$G$19</oldFormula>
  </rdn>
  <rdn rId="0" localSheetId="8" customView="1" name="Z_DB5FF748_5A0B_481D_84B1_E8DCB60F31BB_.wvu.Rows" hidden="1" oldHidden="1">
    <formula>'Группа В 2904 (Соц и демогр)'!$9:$9,'Группа В 2904 (Соц и демогр)'!$11:$11,'Группа В 2904 (Соц и демогр)'!$14:$14</formula>
    <oldFormula>'Группа В 2904 (Соц и демогр)'!$9:$9,'Группа В 2904 (Соц и демогр)'!$11:$11,'Группа В 2904 (Соц и демогр)'!$14:$14</oldFormula>
  </rdn>
  <rdn rId="0" localSheetId="9" customView="1" name="Z_DB5FF748_5A0B_481D_84B1_E8DCB60F31BB_.wvu.PrintArea" hidden="1" oldHidden="1">
    <formula>'Группа В 2900 (АПК)'!$A$1:$G$19</formula>
    <oldFormula>'Группа В 2900 (АПК)'!$A$1:$G$19</oldFormula>
  </rdn>
  <rdn rId="0" localSheetId="9" customView="1" name="Z_DB5FF748_5A0B_481D_84B1_E8DCB60F31BB_.wvu.Rows" hidden="1" oldHidden="1">
    <formula>'Группа В 2900 (АПК)'!$9:$9,'Группа В 2900 (АПК)'!$12:$12,'Группа В 2900 (АПК)'!$14:$14</formula>
    <oldFormula>'Группа В 2900 (АПК)'!$9:$9,'Группа В 2900 (АПК)'!$12:$12,'Группа В 2900 (АПК)'!$14:$14</oldFormula>
  </rdn>
  <rdn rId="0" localSheetId="10" customView="1" name="Z_DB5FF748_5A0B_481D_84B1_E8DCB60F31BB_.wvu.PrintArea" hidden="1" oldHidden="1">
    <formula>'Группа В 2932 (Культура)'!$A$1:$G$19</formula>
    <oldFormula>'Группа В 2932 (Культура)'!$A$1:$G$19</oldFormula>
  </rdn>
  <rdn rId="0" localSheetId="10" customView="1" name="Z_DB5FF748_5A0B_481D_84B1_E8DCB60F31BB_.wvu.Rows" hidden="1" oldHidden="1">
    <formula>'Группа В 2932 (Культура)'!$9:$9,'Группа В 2932 (Культура)'!$11:$11,'Группа В 2932 (Культура)'!$14:$14</formula>
    <oldFormula>'Группа В 2932 (Культура)'!$9:$9,'Группа В 2932 (Культура)'!$11:$11,'Группа В 2932 (Культура)'!$14:$14</oldFormula>
  </rdn>
  <rdn rId="0" localSheetId="11" customView="1" name="Z_DB5FF748_5A0B_481D_84B1_E8DCB60F31BB_.wvu.Rows" hidden="1" oldHidden="1">
    <formula>'Группа В 2907 Сод.ОГХ'!$8:$8</formula>
    <oldFormula>'Группа В 2907 Сод.ОГХ'!$8:$8</oldFormula>
  </rdn>
  <rdn rId="0" localSheetId="12" customView="1" name="Z_DB5FF748_5A0B_481D_84B1_E8DCB60F31BB_.wvu.PrintArea" hidden="1" oldHidden="1">
    <formula>'Группа В 2810 БжД'!$A$1:$G$15</formula>
    <oldFormula>'Группа В 2810 БжД'!$A$1:$G$15</oldFormula>
  </rdn>
  <rdn rId="0" localSheetId="13" customView="1" name="Z_DB5FF748_5A0B_481D_84B1_E8DCB60F31BB_.wvu.PrintArea" hidden="1" oldHidden="1">
    <formula>'Группа В 2811 (РИГО)'!$A$1:$G$15</formula>
    <oldFormula>'Группа В 2811 (РИГО)'!$A$1:$G$15</oldFormula>
  </rdn>
  <rdn rId="0" localSheetId="14" customView="1" name="Z_DB5FF748_5A0B_481D_84B1_E8DCB60F31BB_.wvu.PrintArea" hidden="1" oldHidden="1">
    <formula>'Группа В 2903 Разв. мун.службы'!$A$1:$G$18</formula>
    <oldFormula>'Группа В 2903 Разв. мун.службы'!$A$1:$G$18</oldFormula>
  </rdn>
  <rdn rId="0" localSheetId="14" customView="1" name="Z_DB5FF748_5A0B_481D_84B1_E8DCB60F31BB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5" customView="1" name="Z_DB5FF748_5A0B_481D_84B1_E8DCB60F31BB_.wvu.PrintArea" hidden="1" oldHidden="1">
    <formula>'Группа В 2928 ППи ООПГ'!$A$1:$G$18</formula>
    <oldFormula>'Группа В 2928 ППи ООПГ'!$A$1:$G$18</oldFormula>
  </rdn>
  <rdn rId="0" localSheetId="15" customView="1" name="Z_DB5FF748_5A0B_481D_84B1_E8DCB60F31BB_.wvu.Rows" hidden="1" oldHidden="1">
    <formula>'Группа В 2928 ППи ООПГ'!$8:$8,'Группа В 2928 ППи ООПГ'!$11:$11,'Группа В 2928 ППи ООПГ'!$13:$13</formula>
    <oldFormula>'Группа В 2928 ППи ООПГ'!$8:$8,'Группа В 2928 ППи ООПГ'!$11:$11,'Группа В 2928 ППи ООПГ'!$13:$13</oldFormula>
  </rdn>
  <rdn rId="0" localSheetId="16" customView="1" name="Z_DB5FF748_5A0B_481D_84B1_E8DCB60F31BB_.wvu.PrintArea" hidden="1" oldHidden="1">
    <formula>'Группа В 2934 (КУМИ)'!$A$1:$G$19</formula>
    <oldFormula>'Группа В 2934 (КУМИ)'!$A$1:$G$19</oldFormula>
  </rdn>
  <rdn rId="0" localSheetId="16" customView="1" name="Z_DB5FF748_5A0B_481D_84B1_E8DCB60F31BB_.wvu.Rows" hidden="1" oldHidden="1">
    <formula>'Группа В 2934 (КУМИ)'!$9:$9,'Группа В 2934 (КУМИ)'!$12:$12,'Группа В 2934 (КУМИ)'!$14:$14</formula>
    <oldFormula>'Группа В 2934 (КУМИ)'!$9:$9,'Группа В 2934 (КУМИ)'!$12:$12,'Группа В 2934 (КУМИ)'!$14:$14</oldFormula>
  </rdn>
  <rdn rId="0" localSheetId="17" customView="1" name="Z_DB5FF748_5A0B_481D_84B1_E8DCB60F31BB_.wvu.Rows" hidden="1" oldHidden="1">
    <formula>'В 2908 РЖКК'!$8:$8,'В 2908 РЖКК'!$11:$11,'В 2908 РЖКК'!$14:$14</formula>
    <oldFormula>'В 2908 РЖКК'!$8:$8,'В 2908 РЖКК'!$11:$11,'В 2908 РЖКК'!$14:$14</oldFormula>
  </rdn>
  <rdn rId="0" localSheetId="19" customView="1" name="Z_DB5FF748_5A0B_481D_84B1_E8DCB60F31BB_.wvu.PrintArea" hidden="1" oldHidden="1">
    <formula>'Группа С 2863 (УМФ)'!$A$1:$G$13</formula>
    <oldFormula>'Группа С 2863 (УМФ)'!$A$1:$G$13</oldFormula>
  </rdn>
  <rdn rId="0" localSheetId="20" customView="1" name="Z_DB5FF748_5A0B_481D_84B1_E8DCB60F31BB_.wvu.PrintArea" hidden="1" oldHidden="1">
    <formula>'Группа С 2906 Раз. транспорт'!$A$1:$G$15</formula>
    <oldFormula>'Группа С 2906 Раз. транспорт'!$A$1:$G$15</oldFormula>
  </rdn>
  <rdn rId="0" localSheetId="20" customView="1" name="Z_DB5FF748_5A0B_481D_84B1_E8DCB60F31BB_.wvu.Rows" hidden="1" oldHidden="1">
    <formula>'Группа С 2906 Раз. транспорт'!$8:$8,'Группа С 2906 Раз. транспорт'!$11:$11</formula>
    <oldFormula>'Группа С 2906 Раз. транспорт'!$8:$8,'Группа С 2906 Раз. транспорт'!$11:$11</oldFormula>
  </rdn>
  <rdn rId="0" localSheetId="21" customView="1" name="Z_DB5FF748_5A0B_481D_84B1_E8DCB60F31BB_.wvu.PrintArea" hidden="1" oldHidden="1">
    <formula>'Группа С 2927 (УМиМСПЭиТ)'!$A$1:$G$13</formula>
    <oldFormula>'Группа С 2927 (УМиМСПЭиТ)'!$A$1:$G$13</oldFormula>
  </rdn>
  <rcv guid="{DB5FF748-5A0B-481D-84B1-E8DCB60F31B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9">
    <oc r="B19" t="inlineStr">
      <is>
        <t xml:space="preserve">Значение бальной интегральной оценки составило 8,6. Эффективность реализации муниципальной программы оценивается как "умеренно эффективная".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её корректировки по обозначенным замечаниям.
</t>
      </is>
    </oc>
    <nc r="B19" t="inlineStr">
      <is>
        <t xml:space="preserve">Значение бальной интегральной оценки составило 8,6. Эффективность реализации муниципальной программы оценивается как "умеренно эффективная". Мероприятия муниципальной программы направлены на создание условий для устойчивого развития агропромышленного комплекса, повышение конкурентоспособности сельскохозяйственной продукции, произведенной в городе Когалыме. Управление экономики рекомендует сохранить уровень финансирования муниципальной программы в очередном финансовом году.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6" Type="http://schemas.openxmlformats.org/officeDocument/2006/relationships/printerSettings" Target="../printerSettings/printerSettings108.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1.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G18"/>
  <sheetViews>
    <sheetView topLeftCell="A10" zoomScale="70" zoomScaleNormal="70" zoomScaleSheetLayoutView="100" workbookViewId="0">
      <selection activeCell="E10" sqref="E10"/>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75</v>
      </c>
      <c r="B2" s="83"/>
      <c r="C2" s="83"/>
      <c r="D2" s="83"/>
      <c r="E2" s="83"/>
      <c r="F2" s="83"/>
      <c r="G2" s="83"/>
    </row>
    <row r="3" spans="1:7" ht="16.5" x14ac:dyDescent="0.25">
      <c r="A3" s="84" t="s">
        <v>25</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7">
        <v>0.4</v>
      </c>
      <c r="D6" s="17">
        <v>10</v>
      </c>
      <c r="E6" s="17">
        <f t="shared" ref="E6:E15" si="0">D6*C6</f>
        <v>4</v>
      </c>
      <c r="F6" s="88">
        <f>(E6+E7+E8)*0.4</f>
        <v>4</v>
      </c>
      <c r="G6" s="63" t="s">
        <v>77</v>
      </c>
    </row>
    <row r="7" spans="1:7" ht="57" customHeight="1" x14ac:dyDescent="0.25">
      <c r="A7" s="86"/>
      <c r="B7" s="13" t="s">
        <v>9</v>
      </c>
      <c r="C7" s="7">
        <v>0.4</v>
      </c>
      <c r="D7" s="17">
        <v>10</v>
      </c>
      <c r="E7" s="17">
        <f t="shared" si="0"/>
        <v>4</v>
      </c>
      <c r="F7" s="89"/>
      <c r="G7" s="63" t="s">
        <v>18</v>
      </c>
    </row>
    <row r="8" spans="1:7" ht="72.75" customHeight="1" x14ac:dyDescent="0.25">
      <c r="A8" s="87"/>
      <c r="B8" s="13" t="s">
        <v>10</v>
      </c>
      <c r="C8" s="7">
        <v>0.2</v>
      </c>
      <c r="D8" s="17">
        <v>10</v>
      </c>
      <c r="E8" s="17">
        <f t="shared" si="0"/>
        <v>2</v>
      </c>
      <c r="F8" s="90"/>
      <c r="G8" s="63" t="s">
        <v>36</v>
      </c>
    </row>
    <row r="9" spans="1:7" ht="87" customHeight="1" x14ac:dyDescent="0.25">
      <c r="A9" s="96" t="s">
        <v>12</v>
      </c>
      <c r="B9" s="13" t="s">
        <v>76</v>
      </c>
      <c r="C9" s="7">
        <v>0.4</v>
      </c>
      <c r="D9" s="17">
        <v>10</v>
      </c>
      <c r="E9" s="17">
        <f t="shared" si="0"/>
        <v>4</v>
      </c>
      <c r="F9" s="91">
        <f>(E9+E10+E11)*0.2</f>
        <v>1.6</v>
      </c>
      <c r="G9" s="57"/>
    </row>
    <row r="10" spans="1:7" ht="96" customHeight="1" x14ac:dyDescent="0.25">
      <c r="A10" s="96"/>
      <c r="B10" s="13" t="s">
        <v>61</v>
      </c>
      <c r="C10" s="7">
        <v>0.2</v>
      </c>
      <c r="D10" s="17">
        <v>10</v>
      </c>
      <c r="E10" s="17">
        <f t="shared" si="0"/>
        <v>2</v>
      </c>
      <c r="F10" s="91"/>
      <c r="G10" s="57" t="s">
        <v>48</v>
      </c>
    </row>
    <row r="11" spans="1:7" ht="79.5" customHeight="1" x14ac:dyDescent="0.25">
      <c r="A11" s="96"/>
      <c r="B11" s="13" t="s">
        <v>59</v>
      </c>
      <c r="C11" s="7">
        <v>0.4</v>
      </c>
      <c r="D11" s="17">
        <v>5</v>
      </c>
      <c r="E11" s="17">
        <f t="shared" si="0"/>
        <v>2</v>
      </c>
      <c r="F11" s="91"/>
      <c r="G11" s="57"/>
    </row>
    <row r="12" spans="1:7" ht="42" customHeight="1" x14ac:dyDescent="0.25">
      <c r="A12" s="85" t="s">
        <v>13</v>
      </c>
      <c r="B12" s="13" t="s">
        <v>23</v>
      </c>
      <c r="C12" s="7">
        <v>0.3</v>
      </c>
      <c r="D12" s="17">
        <v>10</v>
      </c>
      <c r="E12" s="17">
        <f t="shared" si="0"/>
        <v>3</v>
      </c>
      <c r="F12" s="88">
        <f>(E12+E13+E14+E15)*0.4</f>
        <v>4</v>
      </c>
      <c r="G12" s="57" t="s">
        <v>35</v>
      </c>
    </row>
    <row r="13" spans="1:7" ht="97.5" customHeight="1" x14ac:dyDescent="0.25">
      <c r="A13" s="86"/>
      <c r="B13" s="13" t="s">
        <v>27</v>
      </c>
      <c r="C13" s="7">
        <v>0.3</v>
      </c>
      <c r="D13" s="17">
        <v>10</v>
      </c>
      <c r="E13" s="17">
        <f t="shared" si="0"/>
        <v>3</v>
      </c>
      <c r="F13" s="89"/>
      <c r="G13" s="58" t="s">
        <v>48</v>
      </c>
    </row>
    <row r="14" spans="1:7" ht="52.5" customHeight="1" x14ac:dyDescent="0.25">
      <c r="A14" s="86"/>
      <c r="B14" s="13" t="s">
        <v>28</v>
      </c>
      <c r="C14" s="7">
        <v>0.2</v>
      </c>
      <c r="D14" s="17">
        <v>10</v>
      </c>
      <c r="E14" s="17">
        <f t="shared" si="0"/>
        <v>2</v>
      </c>
      <c r="F14" s="89"/>
      <c r="G14" s="57" t="s">
        <v>78</v>
      </c>
    </row>
    <row r="15" spans="1:7" ht="71.25" customHeight="1" x14ac:dyDescent="0.25">
      <c r="A15" s="87"/>
      <c r="B15" s="13" t="s">
        <v>29</v>
      </c>
      <c r="C15" s="7">
        <v>0.2</v>
      </c>
      <c r="D15" s="17">
        <v>10</v>
      </c>
      <c r="E15" s="17">
        <f t="shared" si="0"/>
        <v>2</v>
      </c>
      <c r="F15" s="90"/>
      <c r="G15" s="64" t="s">
        <v>38</v>
      </c>
    </row>
    <row r="16" spans="1:7" ht="19.5" customHeight="1" x14ac:dyDescent="0.25">
      <c r="A16" s="54" t="s">
        <v>14</v>
      </c>
      <c r="B16" s="55"/>
      <c r="C16" s="55"/>
      <c r="D16" s="55"/>
      <c r="E16" s="55"/>
      <c r="F16" s="40">
        <f>F6+F9+F12</f>
        <v>9.6</v>
      </c>
      <c r="G16" s="55"/>
    </row>
    <row r="17" spans="1:7" ht="70.5" customHeight="1" x14ac:dyDescent="0.25">
      <c r="A17" s="29" t="s">
        <v>15</v>
      </c>
      <c r="B17" s="92" t="s">
        <v>30</v>
      </c>
      <c r="C17" s="93"/>
      <c r="D17" s="93"/>
      <c r="E17" s="93"/>
      <c r="F17" s="93"/>
      <c r="G17" s="94"/>
    </row>
    <row r="18" spans="1:7" ht="66" customHeight="1" x14ac:dyDescent="0.25">
      <c r="A18" s="29" t="s">
        <v>16</v>
      </c>
      <c r="B18" s="95" t="s">
        <v>79</v>
      </c>
      <c r="C18" s="93"/>
      <c r="D18" s="93"/>
      <c r="E18" s="93"/>
      <c r="F18" s="93"/>
      <c r="G18" s="94"/>
    </row>
  </sheetData>
  <customSheetViews>
    <customSheetView guid="{65D17E01-2C95-467A-A6C0-284D8AF9353A}" scale="80" printArea="1" topLeftCell="A10">
      <selection activeCell="B12" sqref="A12:XFD12"/>
      <pageMargins left="0.39370078740157483" right="0.39370078740157483" top="0.39370078740157483" bottom="0.39370078740157483" header="0.31496062992125984" footer="0.31496062992125984"/>
      <pageSetup paperSize="9" scale="61" orientation="landscape" r:id="rId1"/>
      <headerFooter>
        <oddFooter>&amp;R85</oddFooter>
      </headerFooter>
    </customSheetView>
    <customSheetView guid="{D064BFE3-0CFC-4FA0-A904-E97A6AB4FB27}" showPageBreaks="1" printArea="1" view="pageBreakPreview" topLeftCell="A13">
      <selection activeCell="B18" sqref="B18:G18"/>
      <pageMargins left="0.39370078740157483" right="0.39370078740157483" top="0.39370078740157483" bottom="0.39370078740157483" header="0.31496062992125984" footer="0.31496062992125984"/>
      <pageSetup paperSize="9" scale="61" firstPageNumber="79" orientation="landscape" useFirstPageNumber="1" r:id="rId2"/>
      <headerFooter>
        <oddFooter>&amp;R79</oddFooter>
      </headerFooter>
    </customSheetView>
    <customSheetView guid="{83B5464C-805B-41DB-81B9-A691DDF78663}"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3"/>
      <headerFooter>
        <oddFooter>&amp;R85</oddFooter>
      </headerFooter>
    </customSheetView>
    <customSheetView guid="{6D50AFB0-1F88-45CC-9714-E302C21A7AF6}"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4"/>
      <headerFooter>
        <oddFooter>&amp;R85</oddFooter>
      </headerFooter>
    </customSheetView>
    <customSheetView guid="{DB5FF748-5A0B-481D-84B1-E8DCB60F31BB}" scale="70" printArea="1" topLeftCell="A10">
      <selection activeCell="E10" sqref="E10"/>
      <pageMargins left="0.39370078740157483" right="0.39370078740157483" top="0.39370078740157483" bottom="0.39370078740157483" header="0.31496062992125984" footer="0.31496062992125984"/>
      <pageSetup paperSize="9" scale="61" orientation="landscape" r:id="rId5"/>
      <headerFooter>
        <oddFooter>&amp;R85</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zoomScale="80" zoomScaleNormal="80" zoomScaleSheetLayoutView="80" workbookViewId="0">
      <selection activeCell="K21" sqref="K21"/>
    </sheetView>
  </sheetViews>
  <sheetFormatPr defaultRowHeight="15" x14ac:dyDescent="0.25"/>
  <cols>
    <col min="1" max="1" width="29.85546875" style="44" customWidth="1"/>
    <col min="2" max="2" width="60.42578125" style="44" customWidth="1"/>
    <col min="3" max="4" width="9.140625" style="44"/>
    <col min="5" max="5" width="17.140625" style="44" customWidth="1"/>
    <col min="6" max="6" width="18" style="44" customWidth="1"/>
    <col min="7" max="7" width="43.42578125" style="44" customWidth="1"/>
    <col min="8" max="16384" width="9.140625" style="44"/>
  </cols>
  <sheetData>
    <row r="1" spans="1:8" ht="16.5" x14ac:dyDescent="0.25">
      <c r="A1" s="83" t="s">
        <v>0</v>
      </c>
      <c r="B1" s="83"/>
      <c r="C1" s="83"/>
      <c r="D1" s="83"/>
      <c r="E1" s="83"/>
      <c r="F1" s="83"/>
      <c r="G1" s="83"/>
    </row>
    <row r="2" spans="1:8" ht="10.5" customHeight="1" x14ac:dyDescent="0.25">
      <c r="A2" s="115" t="s">
        <v>125</v>
      </c>
      <c r="B2" s="115"/>
      <c r="C2" s="115"/>
      <c r="D2" s="115"/>
      <c r="E2" s="115"/>
      <c r="F2" s="115"/>
      <c r="G2" s="115"/>
    </row>
    <row r="3" spans="1:8" ht="9" customHeight="1" x14ac:dyDescent="0.25">
      <c r="A3" s="115"/>
      <c r="B3" s="115"/>
      <c r="C3" s="115"/>
      <c r="D3" s="115"/>
      <c r="E3" s="115"/>
      <c r="F3" s="115"/>
      <c r="G3" s="115"/>
    </row>
    <row r="4" spans="1:8" ht="16.5" x14ac:dyDescent="0.25">
      <c r="A4" s="84" t="s">
        <v>31</v>
      </c>
      <c r="B4" s="84"/>
      <c r="C4" s="84"/>
      <c r="D4" s="84"/>
      <c r="E4" s="84"/>
      <c r="F4" s="84"/>
      <c r="G4" s="84"/>
    </row>
    <row r="6" spans="1:8" ht="42.75" x14ac:dyDescent="0.25">
      <c r="A6" s="50" t="s">
        <v>1</v>
      </c>
      <c r="B6" s="50" t="s">
        <v>2</v>
      </c>
      <c r="C6" s="50" t="s">
        <v>3</v>
      </c>
      <c r="D6" s="50" t="s">
        <v>4</v>
      </c>
      <c r="E6" s="50" t="s">
        <v>5</v>
      </c>
      <c r="F6" s="50" t="s">
        <v>6</v>
      </c>
      <c r="G6" s="50" t="s">
        <v>7</v>
      </c>
    </row>
    <row r="7" spans="1:8" ht="38.25" customHeight="1" x14ac:dyDescent="0.25">
      <c r="A7" s="85" t="s">
        <v>11</v>
      </c>
      <c r="B7" s="13" t="s">
        <v>8</v>
      </c>
      <c r="C7" s="7">
        <v>0.5</v>
      </c>
      <c r="D7" s="7">
        <v>8</v>
      </c>
      <c r="E7" s="7">
        <f>D7*C7</f>
        <v>4</v>
      </c>
      <c r="F7" s="109">
        <f>(E7+E8)*0.4</f>
        <v>2.6</v>
      </c>
      <c r="G7" s="66" t="s">
        <v>126</v>
      </c>
    </row>
    <row r="8" spans="1:8" ht="57" customHeight="1" x14ac:dyDescent="0.25">
      <c r="A8" s="86"/>
      <c r="B8" s="13" t="s">
        <v>9</v>
      </c>
      <c r="C8" s="7">
        <v>0.5</v>
      </c>
      <c r="D8" s="7">
        <v>5</v>
      </c>
      <c r="E8" s="7">
        <f>D8*C8</f>
        <v>2.5</v>
      </c>
      <c r="F8" s="110"/>
      <c r="G8" s="66" t="s">
        <v>127</v>
      </c>
      <c r="H8" s="47"/>
    </row>
    <row r="9" spans="1:8" ht="72.75" hidden="1" customHeight="1" x14ac:dyDescent="0.25">
      <c r="A9" s="87"/>
      <c r="B9" s="13" t="s">
        <v>10</v>
      </c>
      <c r="C9" s="7" t="s">
        <v>32</v>
      </c>
      <c r="D9" s="12" t="s">
        <v>32</v>
      </c>
      <c r="E9" s="7">
        <v>0</v>
      </c>
      <c r="F9" s="111"/>
      <c r="G9" s="10"/>
    </row>
    <row r="10" spans="1:8" ht="41.25" customHeight="1" x14ac:dyDescent="0.25">
      <c r="A10" s="96" t="s">
        <v>12</v>
      </c>
      <c r="B10" s="13" t="s">
        <v>64</v>
      </c>
      <c r="C10" s="7">
        <v>0.5</v>
      </c>
      <c r="D10" s="7">
        <v>10</v>
      </c>
      <c r="E10" s="7">
        <f t="shared" ref="E10:E16" si="0">D10*C10</f>
        <v>5</v>
      </c>
      <c r="F10" s="109">
        <f>(E10+E12)*0.2</f>
        <v>2</v>
      </c>
      <c r="G10" s="8"/>
      <c r="H10" s="79"/>
    </row>
    <row r="11" spans="1:8" ht="81" hidden="1" customHeight="1" x14ac:dyDescent="0.25">
      <c r="A11" s="96"/>
      <c r="B11" s="13" t="s">
        <v>26</v>
      </c>
      <c r="C11" s="7" t="s">
        <v>32</v>
      </c>
      <c r="D11" s="12" t="s">
        <v>32</v>
      </c>
      <c r="E11" s="7">
        <v>0</v>
      </c>
      <c r="F11" s="110"/>
      <c r="G11" s="8"/>
    </row>
    <row r="12" spans="1:8" ht="45" x14ac:dyDescent="0.25">
      <c r="A12" s="96"/>
      <c r="B12" s="13" t="s">
        <v>82</v>
      </c>
      <c r="C12" s="7">
        <v>0.5</v>
      </c>
      <c r="D12" s="7">
        <v>10</v>
      </c>
      <c r="E12" s="7">
        <f t="shared" si="0"/>
        <v>5</v>
      </c>
      <c r="F12" s="111"/>
      <c r="G12" s="8"/>
    </row>
    <row r="13" spans="1:8" ht="42" customHeight="1" x14ac:dyDescent="0.25">
      <c r="A13" s="85" t="s">
        <v>13</v>
      </c>
      <c r="B13" s="13" t="s">
        <v>23</v>
      </c>
      <c r="C13" s="7">
        <v>0.4</v>
      </c>
      <c r="D13" s="7">
        <v>8</v>
      </c>
      <c r="E13" s="7">
        <f t="shared" si="0"/>
        <v>3.2</v>
      </c>
      <c r="F13" s="109">
        <f>(E13+E14+E15+E16)*0.4</f>
        <v>2.4800000000000004</v>
      </c>
      <c r="G13" s="67" t="s">
        <v>128</v>
      </c>
    </row>
    <row r="14" spans="1:8" ht="67.5" hidden="1" customHeight="1" x14ac:dyDescent="0.25">
      <c r="A14" s="86"/>
      <c r="B14" s="13" t="s">
        <v>27</v>
      </c>
      <c r="C14" s="7" t="s">
        <v>32</v>
      </c>
      <c r="D14" s="12" t="s">
        <v>32</v>
      </c>
      <c r="E14" s="7">
        <v>0</v>
      </c>
      <c r="F14" s="110"/>
      <c r="G14" s="11"/>
    </row>
    <row r="15" spans="1:8" ht="52.5" customHeight="1" x14ac:dyDescent="0.25">
      <c r="A15" s="86"/>
      <c r="B15" s="13" t="s">
        <v>28</v>
      </c>
      <c r="C15" s="7">
        <v>0.3</v>
      </c>
      <c r="D15" s="7">
        <v>5</v>
      </c>
      <c r="E15" s="7">
        <f t="shared" si="0"/>
        <v>1.5</v>
      </c>
      <c r="F15" s="110"/>
      <c r="G15" s="67" t="s">
        <v>130</v>
      </c>
    </row>
    <row r="16" spans="1:8" ht="71.25" customHeight="1" x14ac:dyDescent="0.25">
      <c r="A16" s="87"/>
      <c r="B16" s="13" t="s">
        <v>29</v>
      </c>
      <c r="C16" s="7">
        <v>0.3</v>
      </c>
      <c r="D16" s="7">
        <v>5</v>
      </c>
      <c r="E16" s="7">
        <f t="shared" si="0"/>
        <v>1.5</v>
      </c>
      <c r="F16" s="111"/>
      <c r="G16" s="68" t="s">
        <v>129</v>
      </c>
    </row>
    <row r="17" spans="1:7" s="62" customFormat="1" ht="19.5" customHeight="1" x14ac:dyDescent="0.25">
      <c r="A17" s="54" t="s">
        <v>14</v>
      </c>
      <c r="B17" s="55"/>
      <c r="C17" s="55"/>
      <c r="D17" s="55"/>
      <c r="E17" s="55"/>
      <c r="F17" s="40">
        <f>F7+F10+F13</f>
        <v>7.08</v>
      </c>
      <c r="G17" s="55"/>
    </row>
    <row r="18" spans="1:7" ht="48.75" customHeight="1" x14ac:dyDescent="0.25">
      <c r="A18" s="29" t="s">
        <v>15</v>
      </c>
      <c r="B18" s="104" t="s">
        <v>34</v>
      </c>
      <c r="C18" s="105"/>
      <c r="D18" s="105"/>
      <c r="E18" s="105"/>
      <c r="F18" s="105"/>
      <c r="G18" s="106"/>
    </row>
    <row r="19" spans="1:7" ht="63" customHeight="1" x14ac:dyDescent="0.25">
      <c r="A19" s="29" t="s">
        <v>16</v>
      </c>
      <c r="B19" s="107" t="s">
        <v>153</v>
      </c>
      <c r="C19" s="105"/>
      <c r="D19" s="105"/>
      <c r="E19" s="105"/>
      <c r="F19" s="105"/>
      <c r="G19" s="106"/>
    </row>
  </sheetData>
  <customSheetViews>
    <customSheetView guid="{65D17E01-2C95-467A-A6C0-284D8AF9353A}" scale="80" showPageBreaks="1" printArea="1" hiddenRows="1" view="pageBreakPreview" topLeftCell="A4">
      <selection activeCell="K21" sqref="K21"/>
      <pageMargins left="0.39370078740157483" right="0.39370078740157483" top="0.39370078740157483" bottom="0.39370078740157483" header="0.31496062992125984" footer="0.31496062992125984"/>
      <pageSetup paperSize="9" scale="60" orientation="landscape" r:id="rId1"/>
      <headerFooter>
        <oddFooter>&amp;R88</oddFooter>
      </headerFooter>
    </customSheetView>
    <customSheetView guid="{D064BFE3-0CFC-4FA0-A904-E97A6AB4FB27}" scale="80" showPageBreaks="1" printArea="1" hiddenRows="1" view="pageBreakPreview">
      <selection activeCell="G8" sqref="G8"/>
      <pageMargins left="0.39370078740157483" right="0.39370078740157483" top="0.39370078740157483" bottom="0.39370078740157483" header="0.31496062992125984" footer="0.31496062992125984"/>
      <pageSetup paperSize="9" scale="60" orientation="landscape" r:id="rId2"/>
      <headerFooter>
        <oddFooter>&amp;R93</oddFooter>
      </headerFooter>
    </customSheetView>
    <customSheetView guid="{83B5464C-805B-41DB-81B9-A691DDF78663}"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3"/>
      <headerFooter>
        <oddFooter>&amp;R88</oddFooter>
      </headerFooter>
    </customSheetView>
    <customSheetView guid="{6D50AFB0-1F88-45CC-9714-E302C21A7AF6}"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4"/>
      <headerFooter>
        <oddFooter>&amp;R88</oddFooter>
      </headerFooter>
    </customSheetView>
    <customSheetView guid="{DB5FF748-5A0B-481D-84B1-E8DCB60F31BB}" scale="80" showPageBreaks="1" printArea="1" hiddenRows="1" view="pageBreakPreview">
      <selection activeCell="K21" sqref="K21"/>
      <pageMargins left="0.39370078740157483" right="0.39370078740157483" top="0.39370078740157483" bottom="0.39370078740157483" header="0.31496062992125984" footer="0.31496062992125984"/>
      <pageSetup paperSize="9" scale="60" orientation="landscape" r:id="rId5"/>
      <headerFooter>
        <oddFooter>&amp;R88</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&amp;R88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
  <sheetViews>
    <sheetView topLeftCell="A4" zoomScale="70" zoomScaleNormal="70" zoomScaleSheetLayoutView="80" workbookViewId="0">
      <selection activeCell="H16" sqref="H16"/>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169</v>
      </c>
      <c r="B2" s="83"/>
      <c r="C2" s="83"/>
      <c r="D2" s="83"/>
      <c r="E2" s="83"/>
      <c r="F2" s="83"/>
      <c r="G2" s="83"/>
    </row>
    <row r="3" spans="1:7" ht="16.5" x14ac:dyDescent="0.25">
      <c r="A3" s="84" t="s">
        <v>31</v>
      </c>
      <c r="B3" s="84"/>
      <c r="C3" s="84"/>
      <c r="D3" s="84"/>
      <c r="E3" s="84"/>
      <c r="F3" s="84"/>
      <c r="G3" s="84"/>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7">
        <v>0.5</v>
      </c>
      <c r="D6" s="7">
        <v>8</v>
      </c>
      <c r="E6" s="20">
        <v>5</v>
      </c>
      <c r="F6" s="97">
        <f>(E6+E7+E8)*0.4</f>
        <v>3</v>
      </c>
      <c r="G6" s="42" t="s">
        <v>170</v>
      </c>
    </row>
    <row r="7" spans="1:7" ht="57" customHeight="1" x14ac:dyDescent="0.25">
      <c r="A7" s="86"/>
      <c r="B7" s="13" t="s">
        <v>9</v>
      </c>
      <c r="C7" s="7">
        <v>0.5</v>
      </c>
      <c r="D7" s="7">
        <v>5</v>
      </c>
      <c r="E7" s="20">
        <f>D7*C7</f>
        <v>2.5</v>
      </c>
      <c r="F7" s="98"/>
      <c r="G7" s="42" t="s">
        <v>171</v>
      </c>
    </row>
    <row r="8" spans="1:7" ht="72.75" hidden="1" customHeight="1" x14ac:dyDescent="0.25">
      <c r="A8" s="87"/>
      <c r="B8" s="45" t="s">
        <v>10</v>
      </c>
      <c r="C8" s="7" t="s">
        <v>32</v>
      </c>
      <c r="D8" s="30"/>
      <c r="E8" s="20"/>
      <c r="F8" s="99"/>
      <c r="G8" s="37"/>
    </row>
    <row r="9" spans="1:7" ht="87" customHeight="1" x14ac:dyDescent="0.25">
      <c r="A9" s="96" t="s">
        <v>12</v>
      </c>
      <c r="B9" s="13" t="s">
        <v>64</v>
      </c>
      <c r="C9" s="7">
        <v>0.6</v>
      </c>
      <c r="D9" s="17">
        <v>10</v>
      </c>
      <c r="E9" s="17">
        <f>D9*C9</f>
        <v>6</v>
      </c>
      <c r="F9" s="103">
        <f>(E9+E10)*0.2</f>
        <v>1.6</v>
      </c>
      <c r="G9" s="35"/>
    </row>
    <row r="10" spans="1:7" ht="41.25" customHeight="1" x14ac:dyDescent="0.25">
      <c r="A10" s="96"/>
      <c r="B10" s="13" t="s">
        <v>82</v>
      </c>
      <c r="C10" s="7">
        <v>0.4</v>
      </c>
      <c r="D10" s="17">
        <v>5</v>
      </c>
      <c r="E10" s="17">
        <f>D10*C10</f>
        <v>2</v>
      </c>
      <c r="F10" s="103"/>
      <c r="G10" s="35"/>
    </row>
    <row r="11" spans="1:7" ht="42" customHeight="1" x14ac:dyDescent="0.25">
      <c r="A11" s="85" t="s">
        <v>13</v>
      </c>
      <c r="B11" s="13" t="s">
        <v>23</v>
      </c>
      <c r="C11" s="7">
        <v>0.4</v>
      </c>
      <c r="D11" s="20">
        <v>8</v>
      </c>
      <c r="E11" s="20">
        <f>D11*C11</f>
        <v>3.2</v>
      </c>
      <c r="F11" s="88">
        <f>(E11+E12+E13)*0.4</f>
        <v>2.4800000000000004</v>
      </c>
      <c r="G11" s="41" t="s">
        <v>172</v>
      </c>
    </row>
    <row r="12" spans="1:7" ht="52.5" customHeight="1" x14ac:dyDescent="0.25">
      <c r="A12" s="86"/>
      <c r="B12" s="13" t="s">
        <v>28</v>
      </c>
      <c r="C12" s="7">
        <v>0.3</v>
      </c>
      <c r="D12" s="17">
        <v>0</v>
      </c>
      <c r="E12" s="17">
        <f>D12*C12</f>
        <v>0</v>
      </c>
      <c r="F12" s="89"/>
      <c r="G12" s="57" t="s">
        <v>173</v>
      </c>
    </row>
    <row r="13" spans="1:7" ht="71.25" customHeight="1" x14ac:dyDescent="0.25">
      <c r="A13" s="87"/>
      <c r="B13" s="13" t="s">
        <v>29</v>
      </c>
      <c r="C13" s="7">
        <v>0.3</v>
      </c>
      <c r="D13" s="17">
        <v>10</v>
      </c>
      <c r="E13" s="17">
        <f>D13*C13</f>
        <v>3</v>
      </c>
      <c r="F13" s="90"/>
      <c r="G13" s="58" t="s">
        <v>38</v>
      </c>
    </row>
    <row r="14" spans="1:7" ht="19.5" customHeight="1" x14ac:dyDescent="0.25">
      <c r="A14" s="54" t="s">
        <v>14</v>
      </c>
      <c r="B14" s="46"/>
      <c r="C14" s="46"/>
      <c r="D14" s="46"/>
      <c r="E14" s="46"/>
      <c r="F14" s="40">
        <f>F6+F9+F11</f>
        <v>7.08</v>
      </c>
      <c r="G14" s="46"/>
    </row>
    <row r="15" spans="1:7" ht="61.5" customHeight="1" x14ac:dyDescent="0.25">
      <c r="A15" s="29" t="s">
        <v>15</v>
      </c>
      <c r="B15" s="125" t="s">
        <v>34</v>
      </c>
      <c r="C15" s="113"/>
      <c r="D15" s="113"/>
      <c r="E15" s="113"/>
      <c r="F15" s="113"/>
      <c r="G15" s="114"/>
    </row>
    <row r="16" spans="1:7" ht="68.25" customHeight="1" x14ac:dyDescent="0.25">
      <c r="A16" s="29" t="s">
        <v>16</v>
      </c>
      <c r="B16" s="112" t="s">
        <v>182</v>
      </c>
      <c r="C16" s="113"/>
      <c r="D16" s="113"/>
      <c r="E16" s="113"/>
      <c r="F16" s="113"/>
      <c r="G16" s="114"/>
    </row>
  </sheetData>
  <customSheetViews>
    <customSheetView guid="{65D17E01-2C95-467A-A6C0-284D8AF9353A}" hiddenRows="1">
      <selection activeCell="B10" sqref="B10"/>
      <pageMargins left="0.39370078740157483" right="0.39370078740157483" top="0.39370078740157483" bottom="0.39370078740157483" header="0.31496062992125984" footer="0.31496062992125984"/>
      <pageSetup paperSize="9" scale="72" orientation="landscape" r:id="rId1"/>
      <headerFooter>
        <oddFooter>&amp;R95</oddFooter>
      </headerFooter>
    </customSheetView>
    <customSheetView guid="{D064BFE3-0CFC-4FA0-A904-E97A6AB4FB27}" scale="80" hiddenRows="1">
      <selection activeCell="B19" sqref="B19:G19"/>
      <pageMargins left="0.39370078740157483" right="0.39370078740157483" top="0.39370078740157483" bottom="0.39370078740157483" header="0.31496062992125984" footer="0.31496062992125984"/>
      <pageSetup paperSize="9" scale="72" orientation="landscape" r:id="rId2"/>
      <headerFooter>
        <oddFooter>&amp;R87</oddFooter>
      </headerFooter>
    </customSheetView>
    <customSheetView guid="{83B5464C-805B-41DB-81B9-A691DDF78663}" hiddenRows="1" topLeftCell="A10">
      <selection activeCell="C24" sqref="C24"/>
      <pageMargins left="0.39370078740157483" right="0.39370078740157483" top="0.39370078740157483" bottom="0.39370078740157483" header="0.31496062992125984" footer="0.31496062992125984"/>
      <pageSetup paperSize="9" scale="72" orientation="landscape" r:id="rId3"/>
      <headerFooter>
        <oddFooter>&amp;R95</oddFooter>
      </headerFooter>
    </customSheetView>
    <customSheetView guid="{6D50AFB0-1F88-45CC-9714-E302C21A7AF6}" scale="80" hiddenRows="1">
      <selection activeCell="B19" sqref="B19:G19"/>
      <pageMargins left="0.39370078740157483" right="0.39370078740157483" top="0.39370078740157483" bottom="0.39370078740157483" header="0.31496062992125984" footer="0.31496062992125984"/>
      <pageSetup paperSize="9" scale="72" orientation="landscape" r:id="rId4"/>
      <headerFooter>
        <oddFooter>&amp;R95</oddFooter>
      </headerFooter>
    </customSheetView>
    <customSheetView guid="{DB5FF748-5A0B-481D-84B1-E8DCB60F31BB}" scale="70" hiddenRows="1" topLeftCell="A4">
      <selection activeCell="B16" sqref="B16:G16"/>
      <pageMargins left="0.39370078740157483" right="0.39370078740157483" top="0.39370078740157483" bottom="0.39370078740157483" header="0.31496062992125984" footer="0.31496062992125984"/>
      <pageSetup paperSize="9" scale="72" orientation="landscape" r:id="rId5"/>
      <headerFooter>
        <oddFooter>&amp;R95</oddFooter>
      </headerFooter>
    </customSheetView>
  </customSheetViews>
  <mergeCells count="11">
    <mergeCell ref="F9:F10"/>
    <mergeCell ref="A11:A13"/>
    <mergeCell ref="F11:F13"/>
    <mergeCell ref="B15:G15"/>
    <mergeCell ref="B16:G16"/>
    <mergeCell ref="A9:A10"/>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zoomScale="85" zoomScaleNormal="100" zoomScaleSheetLayoutView="100" workbookViewId="0">
      <pane xSplit="1" ySplit="5" topLeftCell="B9" activePane="bottomRight" state="frozen"/>
      <selection pane="topRight" activeCell="B1" sqref="B1"/>
      <selection pane="bottomLeft" activeCell="A6" sqref="A6"/>
      <selection pane="bottomRight" activeCell="B15" sqref="B15:G15"/>
    </sheetView>
  </sheetViews>
  <sheetFormatPr defaultRowHeight="15" x14ac:dyDescent="0.25"/>
  <cols>
    <col min="1" max="1" width="36.42578125" style="44" customWidth="1"/>
    <col min="2" max="2" width="48.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94</v>
      </c>
      <c r="B2" s="83"/>
      <c r="C2" s="83"/>
      <c r="D2" s="83"/>
      <c r="E2" s="83"/>
      <c r="F2" s="83"/>
      <c r="G2" s="83"/>
    </row>
    <row r="3" spans="1:7" ht="16.5" x14ac:dyDescent="0.25">
      <c r="A3" s="84" t="s">
        <v>31</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96" t="s">
        <v>11</v>
      </c>
      <c r="B6" s="13" t="s">
        <v>8</v>
      </c>
      <c r="C6" s="7">
        <v>0.5</v>
      </c>
      <c r="D6" s="20">
        <v>10</v>
      </c>
      <c r="E6" s="20">
        <f t="shared" ref="E6:E9" si="0">D6*C6</f>
        <v>5</v>
      </c>
      <c r="F6" s="103">
        <f>(E6+E7)*0.4</f>
        <v>2</v>
      </c>
      <c r="G6" s="42" t="s">
        <v>36</v>
      </c>
    </row>
    <row r="7" spans="1:7" ht="75" x14ac:dyDescent="0.25">
      <c r="A7" s="96"/>
      <c r="B7" s="13" t="s">
        <v>9</v>
      </c>
      <c r="C7" s="7">
        <v>0.5</v>
      </c>
      <c r="D7" s="20">
        <v>0</v>
      </c>
      <c r="E7" s="20">
        <f t="shared" si="0"/>
        <v>0</v>
      </c>
      <c r="F7" s="103"/>
      <c r="G7" s="42" t="s">
        <v>95</v>
      </c>
    </row>
    <row r="8" spans="1:7" ht="103.5" customHeight="1" x14ac:dyDescent="0.25">
      <c r="A8" s="96" t="s">
        <v>12</v>
      </c>
      <c r="B8" s="13" t="s">
        <v>64</v>
      </c>
      <c r="C8" s="7">
        <v>0.6</v>
      </c>
      <c r="D8" s="20">
        <v>10</v>
      </c>
      <c r="E8" s="20">
        <f t="shared" si="0"/>
        <v>6</v>
      </c>
      <c r="F8" s="103">
        <f>(E8+E9)*0.2</f>
        <v>2</v>
      </c>
      <c r="G8" s="41"/>
    </row>
    <row r="9" spans="1:7" ht="41.25" customHeight="1" x14ac:dyDescent="0.25">
      <c r="A9" s="96"/>
      <c r="B9" s="13" t="s">
        <v>82</v>
      </c>
      <c r="C9" s="7">
        <v>0.4</v>
      </c>
      <c r="D9" s="17">
        <v>10</v>
      </c>
      <c r="E9" s="20">
        <f t="shared" si="0"/>
        <v>4</v>
      </c>
      <c r="F9" s="103"/>
      <c r="G9" s="38"/>
    </row>
    <row r="10" spans="1:7" ht="60" x14ac:dyDescent="0.25">
      <c r="A10" s="52" t="s">
        <v>13</v>
      </c>
      <c r="B10" s="13" t="s">
        <v>23</v>
      </c>
      <c r="C10" s="7">
        <v>0.4</v>
      </c>
      <c r="D10" s="20">
        <v>5</v>
      </c>
      <c r="E10" s="20">
        <f>D10*C10</f>
        <v>2</v>
      </c>
      <c r="F10" s="53">
        <f>(E10+E11+E12)*0.4</f>
        <v>2.6</v>
      </c>
      <c r="G10" s="41" t="s">
        <v>96</v>
      </c>
    </row>
    <row r="11" spans="1:7" ht="60" x14ac:dyDescent="0.25">
      <c r="A11" s="52"/>
      <c r="B11" s="13" t="s">
        <v>28</v>
      </c>
      <c r="C11" s="7">
        <v>0.3</v>
      </c>
      <c r="D11" s="17">
        <v>5</v>
      </c>
      <c r="E11" s="17">
        <f>D11*C11</f>
        <v>1.5</v>
      </c>
      <c r="F11" s="49"/>
      <c r="G11" s="57" t="s">
        <v>97</v>
      </c>
    </row>
    <row r="12" spans="1:7" ht="90" x14ac:dyDescent="0.25">
      <c r="A12" s="52"/>
      <c r="B12" s="13" t="s">
        <v>29</v>
      </c>
      <c r="C12" s="7">
        <v>0.3</v>
      </c>
      <c r="D12" s="17">
        <v>10</v>
      </c>
      <c r="E12" s="17">
        <f>D12*C12</f>
        <v>3</v>
      </c>
      <c r="F12" s="53"/>
      <c r="G12" s="58" t="s">
        <v>38</v>
      </c>
    </row>
    <row r="13" spans="1:7" ht="19.5" customHeight="1" x14ac:dyDescent="0.25">
      <c r="A13" s="54" t="s">
        <v>14</v>
      </c>
      <c r="B13" s="55"/>
      <c r="C13" s="55"/>
      <c r="D13" s="55"/>
      <c r="E13" s="55"/>
      <c r="F13" s="69">
        <f>F6+F8+F10+F11+F12</f>
        <v>6.6</v>
      </c>
      <c r="G13" s="46"/>
    </row>
    <row r="14" spans="1:7" ht="66.75" customHeight="1" x14ac:dyDescent="0.25">
      <c r="A14" s="29" t="s">
        <v>15</v>
      </c>
      <c r="B14" s="125" t="s">
        <v>34</v>
      </c>
      <c r="C14" s="113"/>
      <c r="D14" s="113"/>
      <c r="E14" s="113"/>
      <c r="F14" s="113"/>
      <c r="G14" s="114"/>
    </row>
    <row r="15" spans="1:7" ht="61.5" customHeight="1" x14ac:dyDescent="0.25">
      <c r="A15" s="29" t="s">
        <v>16</v>
      </c>
      <c r="B15" s="126" t="s">
        <v>98</v>
      </c>
      <c r="C15" s="127"/>
      <c r="D15" s="127"/>
      <c r="E15" s="127"/>
      <c r="F15" s="127"/>
      <c r="G15" s="128"/>
    </row>
  </sheetData>
  <customSheetViews>
    <customSheetView guid="{65D17E01-2C95-467A-A6C0-284D8AF9353A}" scale="85" showPageBreaks="1" printArea="1" view="pageBreakPreview">
      <pane xSplit="1" ySplit="5" topLeftCell="B6" activePane="bottomRight" state="frozen"/>
      <selection pane="bottomRight" activeCell="F10" sqref="F10"/>
      <pageMargins left="0.39370078740157483" right="0.39370078740157483" top="0.39370078740157483" bottom="0.39370078740157483" header="0.31496062992125984" footer="0.31496062992125984"/>
      <pageSetup paperSize="9" scale="76" orientation="landscape" r:id="rId1"/>
      <headerFooter>
        <oddFooter>&amp;R100</oddFooter>
      </headerFooter>
    </customSheetView>
    <customSheetView guid="{D064BFE3-0CFC-4FA0-A904-E97A6AB4FB27}" scale="90" showPageBreaks="1" view="pageBreakPreview">
      <pane xSplit="1" ySplit="5" topLeftCell="C12"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2"/>
      <headerFooter>
        <oddFooter>&amp;R89</oddFooter>
      </headerFooter>
    </customSheetView>
    <customSheetView guid="{83B5464C-805B-41DB-81B9-A691DDF78663}" showPageBreaks="1" printArea="1" view="pageBreakPreview">
      <pane xSplit="1" ySplit="5" topLeftCell="B6" activePane="bottomRight" state="frozen"/>
      <selection pane="bottomRight" activeCell="C6" sqref="C6:G11"/>
      <pageMargins left="0.39370078740157483" right="0.39370078740157483" top="0.39370078740157483" bottom="0.39370078740157483" header="0.31496062992125984" footer="0.31496062992125984"/>
      <pageSetup paperSize="9" scale="76" orientation="landscape" r:id="rId3"/>
      <headerFooter>
        <oddFooter>&amp;R100</oddFooter>
      </headerFooter>
    </customSheetView>
    <customSheetView guid="{6D50AFB0-1F88-45CC-9714-E302C21A7AF6}" scale="90" showPageBreaks="1" view="pageBreakPreview">
      <pane xSplit="1" ySplit="5" topLeftCell="B9" activePane="bottomRight" state="frozen"/>
      <selection pane="bottomRight" activeCell="B8" sqref="B8"/>
      <pageMargins left="0.39370078740157483" right="0.39370078740157483" top="0.39370078740157483" bottom="0.39370078740157483" header="0.31496062992125984" footer="0.31496062992125984"/>
      <pageSetup paperSize="9" scale="76" orientation="landscape" r:id="rId4"/>
      <headerFooter>
        <oddFooter>&amp;R100</oddFooter>
      </headerFooter>
    </customSheetView>
    <customSheetView guid="{DB5FF748-5A0B-481D-84B1-E8DCB60F31BB}" scale="85" showPageBreaks="1" printArea="1" view="pageBreakPreview">
      <pane xSplit="1" ySplit="5" topLeftCell="B9" activePane="bottomRight" state="frozen"/>
      <selection pane="bottomRight" activeCell="B15" sqref="B15:G15"/>
      <pageMargins left="0.39370078740157483" right="0.39370078740157483" top="0.39370078740157483" bottom="0.39370078740157483" header="0.31496062992125984" footer="0.31496062992125984"/>
      <pageSetup paperSize="9" scale="76" orientation="landscape" r:id="rId5"/>
      <headerFooter>
        <oddFooter>&amp;R100</oddFooter>
      </headerFooter>
    </customSheetView>
  </customSheetViews>
  <mergeCells count="9">
    <mergeCell ref="B14:G14"/>
    <mergeCell ref="B15:G15"/>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6"/>
  <headerFooter>
    <oddFooter>&amp;R100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
  <sheetViews>
    <sheetView view="pageBreakPreview" zoomScale="90" zoomScaleNormal="80" zoomScaleSheetLayoutView="90" workbookViewId="0">
      <pane xSplit="1" ySplit="5" topLeftCell="C6" activePane="bottomRight" state="frozen"/>
      <selection pane="topRight" activeCell="B1" sqref="B1"/>
      <selection pane="bottomLeft" activeCell="A6" sqref="A6"/>
      <selection pane="bottomRight" activeCell="A2" sqref="A2:G2"/>
    </sheetView>
  </sheetViews>
  <sheetFormatPr defaultRowHeight="15" x14ac:dyDescent="0.25"/>
  <cols>
    <col min="1" max="1" width="36.42578125" style="44" customWidth="1"/>
    <col min="2" max="2" width="48.42578125" style="44" customWidth="1"/>
    <col min="3" max="4" width="9.140625" style="44"/>
    <col min="5" max="5" width="17.140625" style="44" customWidth="1"/>
    <col min="6" max="6" width="18" style="44" customWidth="1"/>
    <col min="7" max="7" width="42.140625" style="44" customWidth="1"/>
    <col min="8" max="16384" width="9.140625" style="44"/>
  </cols>
  <sheetData>
    <row r="1" spans="1:8" ht="16.5" x14ac:dyDescent="0.25">
      <c r="A1" s="83" t="s">
        <v>0</v>
      </c>
      <c r="B1" s="83"/>
      <c r="C1" s="83"/>
      <c r="D1" s="83"/>
      <c r="E1" s="83"/>
      <c r="F1" s="83"/>
      <c r="G1" s="83"/>
    </row>
    <row r="2" spans="1:8" ht="16.5" x14ac:dyDescent="0.25">
      <c r="A2" s="115" t="s">
        <v>121</v>
      </c>
      <c r="B2" s="115"/>
      <c r="C2" s="115"/>
      <c r="D2" s="115"/>
      <c r="E2" s="115"/>
      <c r="F2" s="115"/>
      <c r="G2" s="115"/>
    </row>
    <row r="3" spans="1:8" ht="16.5" x14ac:dyDescent="0.25">
      <c r="A3" s="84" t="s">
        <v>120</v>
      </c>
      <c r="B3" s="84"/>
      <c r="C3" s="84"/>
      <c r="D3" s="84"/>
      <c r="E3" s="84"/>
      <c r="F3" s="84"/>
      <c r="G3" s="84"/>
    </row>
    <row r="5" spans="1:8" ht="42.75" x14ac:dyDescent="0.25">
      <c r="A5" s="50" t="s">
        <v>1</v>
      </c>
      <c r="B5" s="50" t="s">
        <v>2</v>
      </c>
      <c r="C5" s="50" t="s">
        <v>3</v>
      </c>
      <c r="D5" s="50" t="s">
        <v>4</v>
      </c>
      <c r="E5" s="50" t="s">
        <v>5</v>
      </c>
      <c r="F5" s="50" t="s">
        <v>6</v>
      </c>
      <c r="G5" s="50" t="s">
        <v>7</v>
      </c>
    </row>
    <row r="6" spans="1:8" ht="38.25" customHeight="1" x14ac:dyDescent="0.25">
      <c r="A6" s="96" t="s">
        <v>11</v>
      </c>
      <c r="B6" s="13" t="s">
        <v>8</v>
      </c>
      <c r="C6" s="7">
        <v>0.5</v>
      </c>
      <c r="D6" s="7">
        <v>10</v>
      </c>
      <c r="E6" s="7">
        <f t="shared" ref="E6:E9" si="0">D6*C6</f>
        <v>5</v>
      </c>
      <c r="F6" s="108">
        <f>(E6+E7)*0.4</f>
        <v>2</v>
      </c>
      <c r="G6" s="66" t="s">
        <v>46</v>
      </c>
    </row>
    <row r="7" spans="1:8" ht="60.75" customHeight="1" x14ac:dyDescent="0.25">
      <c r="A7" s="96"/>
      <c r="B7" s="13" t="s">
        <v>9</v>
      </c>
      <c r="C7" s="7">
        <v>0.5</v>
      </c>
      <c r="D7" s="7">
        <v>0</v>
      </c>
      <c r="E7" s="7">
        <f t="shared" si="0"/>
        <v>0</v>
      </c>
      <c r="F7" s="108"/>
      <c r="G7" s="66" t="s">
        <v>156</v>
      </c>
      <c r="H7" s="62"/>
    </row>
    <row r="8" spans="1:8" ht="41.25" customHeight="1" x14ac:dyDescent="0.25">
      <c r="A8" s="96" t="s">
        <v>12</v>
      </c>
      <c r="B8" s="13" t="s">
        <v>64</v>
      </c>
      <c r="C8" s="7">
        <v>0.5</v>
      </c>
      <c r="D8" s="7">
        <v>10</v>
      </c>
      <c r="E8" s="7">
        <f t="shared" si="0"/>
        <v>5</v>
      </c>
      <c r="F8" s="109">
        <f>(E8+E9)*0.2</f>
        <v>2</v>
      </c>
      <c r="G8" s="8"/>
    </row>
    <row r="9" spans="1:8" ht="45" x14ac:dyDescent="0.25">
      <c r="A9" s="96"/>
      <c r="B9" s="13" t="s">
        <v>82</v>
      </c>
      <c r="C9" s="7">
        <v>0.5</v>
      </c>
      <c r="D9" s="7">
        <v>10</v>
      </c>
      <c r="E9" s="7">
        <f t="shared" si="0"/>
        <v>5</v>
      </c>
      <c r="F9" s="111"/>
      <c r="G9" s="8"/>
    </row>
    <row r="10" spans="1:8" ht="60" x14ac:dyDescent="0.25">
      <c r="A10" s="60" t="s">
        <v>13</v>
      </c>
      <c r="B10" s="13" t="s">
        <v>23</v>
      </c>
      <c r="C10" s="7">
        <v>0.4</v>
      </c>
      <c r="D10" s="7">
        <v>5</v>
      </c>
      <c r="E10" s="7">
        <f>D10*C10</f>
        <v>2</v>
      </c>
      <c r="F10" s="72">
        <f>(E10+E11+E12)*0.4</f>
        <v>2.6</v>
      </c>
      <c r="G10" s="57" t="s">
        <v>122</v>
      </c>
    </row>
    <row r="11" spans="1:8" ht="52.5" customHeight="1" x14ac:dyDescent="0.25">
      <c r="A11" s="59"/>
      <c r="B11" s="78" t="s">
        <v>117</v>
      </c>
      <c r="C11" s="17">
        <v>0.3</v>
      </c>
      <c r="D11" s="20">
        <v>5</v>
      </c>
      <c r="E11" s="75">
        <f>D11*C11</f>
        <v>1.5</v>
      </c>
      <c r="F11" s="61"/>
      <c r="G11" s="41" t="s">
        <v>123</v>
      </c>
    </row>
    <row r="12" spans="1:8" ht="61.5" customHeight="1" x14ac:dyDescent="0.25">
      <c r="A12" s="59"/>
      <c r="B12" s="65" t="s">
        <v>29</v>
      </c>
      <c r="C12" s="17">
        <v>0.3</v>
      </c>
      <c r="D12" s="20">
        <v>10</v>
      </c>
      <c r="E12" s="76">
        <f>D12*C12</f>
        <v>3</v>
      </c>
      <c r="F12" s="61"/>
      <c r="G12" s="43" t="s">
        <v>124</v>
      </c>
    </row>
    <row r="13" spans="1:8" s="62" customFormat="1" ht="19.5" customHeight="1" x14ac:dyDescent="0.25">
      <c r="A13" s="54" t="s">
        <v>14</v>
      </c>
      <c r="B13" s="55"/>
      <c r="C13" s="55"/>
      <c r="D13" s="55"/>
      <c r="E13" s="55"/>
      <c r="F13" s="40">
        <f>F6+F8+F10</f>
        <v>6.6</v>
      </c>
      <c r="G13" s="55"/>
    </row>
    <row r="14" spans="1:8" ht="49.5" customHeight="1" x14ac:dyDescent="0.25">
      <c r="A14" s="29" t="s">
        <v>15</v>
      </c>
      <c r="B14" s="104" t="s">
        <v>34</v>
      </c>
      <c r="C14" s="105"/>
      <c r="D14" s="105"/>
      <c r="E14" s="105"/>
      <c r="F14" s="105"/>
      <c r="G14" s="106"/>
    </row>
    <row r="15" spans="1:8" ht="54" customHeight="1" x14ac:dyDescent="0.25">
      <c r="A15" s="29" t="s">
        <v>16</v>
      </c>
      <c r="B15" s="107" t="s">
        <v>154</v>
      </c>
      <c r="C15" s="105"/>
      <c r="D15" s="105"/>
      <c r="E15" s="105"/>
      <c r="F15" s="105"/>
      <c r="G15" s="106"/>
    </row>
  </sheetData>
  <customSheetViews>
    <customSheetView guid="{65D17E01-2C95-467A-A6C0-284D8AF9353A}" showPageBreaks="1" printArea="1" view="pageBreakPreview">
      <pane xSplit="1" ySplit="5" topLeftCell="B6" activePane="bottomRight" state="frozen"/>
      <selection pane="bottomRight" sqref="A1:XFD1048576"/>
      <pageMargins left="0.39370078740157483" right="0.39370078740157483" top="0.39370078740157483" bottom="0.39370078740157483" header="0.31496062992125984" footer="0.31496062992125984"/>
      <pageSetup paperSize="9" scale="76" orientation="landscape" r:id="rId1"/>
      <headerFooter>
        <oddFooter>&amp;R101</oddFooter>
      </headerFooter>
    </customSheetView>
    <customSheetView guid="{D064BFE3-0CFC-4FA0-A904-E97A6AB4FB27}" scale="8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firstPageNumber="79" orientation="landscape" useFirstPageNumber="1" r:id="rId2"/>
      <headerFooter>
        <oddFooter>&amp;R99</oddFooter>
      </headerFooter>
    </customSheetView>
    <customSheetView guid="{83B5464C-805B-41DB-81B9-A691DDF78663}" showPageBreaks="1" printArea="1" view="pageBreakPreview">
      <pane xSplit="1" ySplit="5" topLeftCell="B9" activePane="bottomRight" state="frozen"/>
      <selection pane="bottomRight" activeCell="B19" sqref="B19"/>
      <pageMargins left="0.39370078740157483" right="0.39370078740157483" top="0.39370078740157483" bottom="0.39370078740157483" header="0.31496062992125984" footer="0.31496062992125984"/>
      <pageSetup paperSize="9" scale="76" orientation="landscape" r:id="rId3"/>
      <headerFooter>
        <oddFooter>&amp;R101</oddFooter>
      </headerFooter>
    </customSheetView>
    <customSheetView guid="{6D50AFB0-1F88-45CC-9714-E302C21A7AF6}" showPageBreaks="1" printArea="1" view="pageBreakPreview">
      <pane xSplit="1" ySplit="5" topLeftCell="B9"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4"/>
      <headerFooter>
        <oddFooter>&amp;R101</oddFooter>
      </headerFooter>
    </customSheetView>
    <customSheetView guid="{DB5FF748-5A0B-481D-84B1-E8DCB60F31BB}" scale="90" showPageBreaks="1" printArea="1" view="pageBreakPreview">
      <pane xSplit="1" ySplit="5" topLeftCell="C6" activePane="bottomRight" state="frozen"/>
      <selection pane="bottomRight" activeCell="A2" sqref="A2:G2"/>
      <pageMargins left="0.39370078740157483" right="0.39370078740157483" top="0.39370078740157483" bottom="0.39370078740157483" header="0.31496062992125984" footer="0.31496062992125984"/>
      <pageSetup paperSize="9" scale="76" orientation="landscape" r:id="rId5"/>
      <headerFooter>
        <oddFooter>&amp;R101</oddFooter>
      </headerFooter>
    </customSheetView>
  </customSheetViews>
  <mergeCells count="9">
    <mergeCell ref="B14:G14"/>
    <mergeCell ref="B15:G15"/>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6"/>
  <headerFooter>
    <oddFooter>&amp;R101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I18"/>
  <sheetViews>
    <sheetView topLeftCell="B1" zoomScale="90" zoomScaleNormal="80" zoomScaleSheetLayoutView="80" workbookViewId="0">
      <selection activeCell="B17" sqref="B17:G17"/>
    </sheetView>
  </sheetViews>
  <sheetFormatPr defaultRowHeight="15" x14ac:dyDescent="0.25"/>
  <cols>
    <col min="1" max="1" width="33"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9" ht="16.5" x14ac:dyDescent="0.25">
      <c r="A1" s="83" t="s">
        <v>0</v>
      </c>
      <c r="B1" s="83"/>
      <c r="C1" s="83"/>
      <c r="D1" s="83"/>
      <c r="E1" s="83"/>
      <c r="F1" s="83"/>
      <c r="G1" s="83"/>
    </row>
    <row r="2" spans="1:9" ht="36" customHeight="1" x14ac:dyDescent="0.25">
      <c r="A2" s="115" t="s">
        <v>114</v>
      </c>
      <c r="B2" s="115"/>
      <c r="C2" s="115"/>
      <c r="D2" s="115"/>
      <c r="E2" s="115"/>
      <c r="F2" s="115"/>
      <c r="G2" s="115"/>
    </row>
    <row r="3" spans="1:9" ht="16.5" x14ac:dyDescent="0.25">
      <c r="A3" s="84" t="s">
        <v>31</v>
      </c>
      <c r="B3" s="84"/>
      <c r="C3" s="84"/>
      <c r="D3" s="84"/>
      <c r="E3" s="84"/>
      <c r="F3" s="84"/>
      <c r="G3" s="84"/>
    </row>
    <row r="5" spans="1:9" ht="42.75" x14ac:dyDescent="0.25">
      <c r="A5" s="50" t="s">
        <v>1</v>
      </c>
      <c r="B5" s="50" t="s">
        <v>2</v>
      </c>
      <c r="C5" s="50" t="s">
        <v>3</v>
      </c>
      <c r="D5" s="50" t="s">
        <v>4</v>
      </c>
      <c r="E5" s="50" t="s">
        <v>5</v>
      </c>
      <c r="F5" s="50" t="s">
        <v>6</v>
      </c>
      <c r="G5" s="50" t="s">
        <v>7</v>
      </c>
    </row>
    <row r="6" spans="1:9" ht="38.25" customHeight="1" x14ac:dyDescent="0.25">
      <c r="A6" s="85" t="s">
        <v>11</v>
      </c>
      <c r="B6" s="13" t="s">
        <v>8</v>
      </c>
      <c r="C6" s="7">
        <v>0.5</v>
      </c>
      <c r="D6" s="20">
        <v>10</v>
      </c>
      <c r="E6" s="76">
        <f>D6*C6</f>
        <v>5</v>
      </c>
      <c r="F6" s="129">
        <f>(E6+E7)*0.4</f>
        <v>2</v>
      </c>
      <c r="G6" s="42" t="s">
        <v>36</v>
      </c>
    </row>
    <row r="7" spans="1:9" ht="57" customHeight="1" x14ac:dyDescent="0.25">
      <c r="A7" s="86"/>
      <c r="B7" s="13" t="s">
        <v>9</v>
      </c>
      <c r="C7" s="7">
        <v>0.5</v>
      </c>
      <c r="D7" s="20">
        <v>0</v>
      </c>
      <c r="E7" s="76">
        <f>D7*C7</f>
        <v>0</v>
      </c>
      <c r="F7" s="130"/>
      <c r="G7" s="42" t="s">
        <v>45</v>
      </c>
    </row>
    <row r="8" spans="1:9" ht="72.75" hidden="1" customHeight="1" x14ac:dyDescent="0.25">
      <c r="A8" s="87"/>
      <c r="B8" s="73"/>
      <c r="C8" s="33"/>
      <c r="D8" s="31"/>
      <c r="E8" s="77"/>
      <c r="F8" s="131"/>
      <c r="G8" s="37"/>
    </row>
    <row r="9" spans="1:9" ht="41.25" customHeight="1" x14ac:dyDescent="0.25">
      <c r="A9" s="96" t="s">
        <v>115</v>
      </c>
      <c r="B9" s="65" t="s">
        <v>64</v>
      </c>
      <c r="C9" s="17">
        <v>0.6</v>
      </c>
      <c r="D9" s="20">
        <v>10</v>
      </c>
      <c r="E9" s="76">
        <f>D9*C9</f>
        <v>6</v>
      </c>
      <c r="F9" s="129">
        <f>(E9+E11)*0.2</f>
        <v>2</v>
      </c>
      <c r="G9" s="38"/>
      <c r="I9" s="74"/>
    </row>
    <row r="10" spans="1:9" ht="41.25" hidden="1" customHeight="1" x14ac:dyDescent="0.25">
      <c r="A10" s="96"/>
      <c r="B10" s="73"/>
      <c r="C10" s="30"/>
      <c r="D10" s="31"/>
      <c r="E10" s="77"/>
      <c r="F10" s="130"/>
      <c r="G10" s="38"/>
    </row>
    <row r="11" spans="1:9" ht="45" x14ac:dyDescent="0.25">
      <c r="A11" s="96"/>
      <c r="B11" s="26" t="s">
        <v>82</v>
      </c>
      <c r="C11" s="20">
        <v>0.4</v>
      </c>
      <c r="D11" s="20">
        <v>10</v>
      </c>
      <c r="E11" s="76">
        <f>D11*C11</f>
        <v>4</v>
      </c>
      <c r="F11" s="131"/>
      <c r="G11" s="38"/>
    </row>
    <row r="12" spans="1:9" ht="42" customHeight="1" x14ac:dyDescent="0.25">
      <c r="A12" s="85" t="s">
        <v>13</v>
      </c>
      <c r="B12" s="26" t="s">
        <v>23</v>
      </c>
      <c r="C12" s="20">
        <v>0.4</v>
      </c>
      <c r="D12" s="20">
        <v>5</v>
      </c>
      <c r="E12" s="76">
        <f>D12*C12</f>
        <v>2</v>
      </c>
      <c r="F12" s="97">
        <f>(E12+E14+E15)*0.4</f>
        <v>2.6</v>
      </c>
      <c r="G12" s="41" t="s">
        <v>116</v>
      </c>
    </row>
    <row r="13" spans="1:9" ht="67.5" hidden="1" customHeight="1" x14ac:dyDescent="0.25">
      <c r="A13" s="86"/>
      <c r="B13" s="48"/>
      <c r="C13" s="33"/>
      <c r="D13" s="31"/>
      <c r="E13" s="76"/>
      <c r="F13" s="98"/>
      <c r="G13" s="39"/>
    </row>
    <row r="14" spans="1:9" ht="52.5" customHeight="1" x14ac:dyDescent="0.25">
      <c r="A14" s="86"/>
      <c r="B14" s="78" t="s">
        <v>117</v>
      </c>
      <c r="C14" s="17">
        <v>0.3</v>
      </c>
      <c r="D14" s="20">
        <v>5</v>
      </c>
      <c r="E14" s="75">
        <f>D14*C14</f>
        <v>1.5</v>
      </c>
      <c r="F14" s="98"/>
      <c r="G14" s="41" t="s">
        <v>119</v>
      </c>
    </row>
    <row r="15" spans="1:9" ht="61.5" customHeight="1" x14ac:dyDescent="0.25">
      <c r="A15" s="87"/>
      <c r="B15" s="65" t="s">
        <v>29</v>
      </c>
      <c r="C15" s="17">
        <v>0.3</v>
      </c>
      <c r="D15" s="20">
        <v>10</v>
      </c>
      <c r="E15" s="76">
        <f>D15*C15</f>
        <v>3</v>
      </c>
      <c r="F15" s="99"/>
      <c r="G15" s="43" t="s">
        <v>118</v>
      </c>
    </row>
    <row r="16" spans="1:9" s="62" customFormat="1" ht="19.5" customHeight="1" x14ac:dyDescent="0.25">
      <c r="A16" s="54" t="s">
        <v>14</v>
      </c>
      <c r="B16" s="55"/>
      <c r="C16" s="55"/>
      <c r="D16" s="55"/>
      <c r="E16" s="55"/>
      <c r="F16" s="40">
        <f>F6+F9+F12</f>
        <v>6.6</v>
      </c>
      <c r="G16" s="55"/>
    </row>
    <row r="17" spans="1:7" ht="55.5" customHeight="1" x14ac:dyDescent="0.25">
      <c r="A17" s="29" t="s">
        <v>15</v>
      </c>
      <c r="B17" s="125" t="s">
        <v>34</v>
      </c>
      <c r="C17" s="113"/>
      <c r="D17" s="113"/>
      <c r="E17" s="113"/>
      <c r="F17" s="113"/>
      <c r="G17" s="114"/>
    </row>
    <row r="18" spans="1:7" ht="69.75" customHeight="1" x14ac:dyDescent="0.25">
      <c r="A18" s="29" t="s">
        <v>16</v>
      </c>
      <c r="B18" s="126" t="s">
        <v>152</v>
      </c>
      <c r="C18" s="127"/>
      <c r="D18" s="127"/>
      <c r="E18" s="127"/>
      <c r="F18" s="127"/>
      <c r="G18" s="128"/>
    </row>
  </sheetData>
  <customSheetViews>
    <customSheetView guid="{65D17E01-2C95-467A-A6C0-284D8AF9353A}" scale="90" printArea="1" hiddenRows="1">
      <selection activeCell="P9" sqref="P9"/>
      <pageMargins left="0.39370078740157483" right="0.39370078740157483" top="0.39370078740157483" bottom="0.39370078740157483" header="0.31496062992125984" footer="0.31496062992125984"/>
      <pageSetup paperSize="9" scale="72" orientation="landscape" r:id="rId1"/>
      <headerFooter>
        <oddFooter>&amp;R92</oddFooter>
      </headerFooter>
    </customSheetView>
    <customSheetView guid="{D064BFE3-0CFC-4FA0-A904-E97A6AB4FB27}" scale="80" showPageBreaks="1" printArea="1" hiddenRows="1" view="pageBreakPreview" topLeftCell="B1">
      <selection activeCell="B18" sqref="B18:G18"/>
      <pageMargins left="0.39370078740157483" right="0.39370078740157483" top="0.39370078740157483" bottom="0.39370078740157483" header="0.31496062992125984" footer="0.31496062992125984"/>
      <pageSetup paperSize="9" scale="72" orientation="landscape" r:id="rId2"/>
      <headerFooter>
        <oddFooter>&amp;R90</oddFooter>
      </headerFooter>
    </customSheetView>
    <customSheetView guid="{83B5464C-805B-41DB-81B9-A691DDF78663}" showPageBreaks="1" printArea="1" hiddenRows="1" topLeftCell="A10">
      <selection activeCell="E23" sqref="E23"/>
      <pageMargins left="0.39370078740157483" right="0.39370078740157483" top="0.39370078740157483" bottom="0.39370078740157483" header="0.31496062992125984" footer="0.31496062992125984"/>
      <pageSetup paperSize="9" scale="72" orientation="landscape" r:id="rId3"/>
      <headerFooter>
        <oddFooter>&amp;R92</oddFooter>
      </headerFooter>
    </customSheetView>
    <customSheetView guid="{6D50AFB0-1F88-45CC-9714-E302C21A7AF6}" scale="80" showPageBreaks="1" printArea="1" hiddenRows="1">
      <selection activeCell="B19" sqref="B19:G19"/>
      <pageMargins left="0.39370078740157483" right="0.39370078740157483" top="0.39370078740157483" bottom="0.39370078740157483" header="0.31496062992125984" footer="0.31496062992125984"/>
      <pageSetup paperSize="9" scale="72" orientation="landscape" r:id="rId4"/>
      <headerFooter>
        <oddFooter>&amp;R92</oddFooter>
      </headerFooter>
    </customSheetView>
    <customSheetView guid="{DB5FF748-5A0B-481D-84B1-E8DCB60F31BB}" scale="90" printArea="1" hiddenRows="1" topLeftCell="B1">
      <selection activeCell="B17" sqref="B17:G17"/>
      <pageMargins left="0.39370078740157483" right="0.39370078740157483" top="0.39370078740157483" bottom="0.39370078740157483" header="0.31496062992125984" footer="0.31496062992125984"/>
      <pageSetup paperSize="9" scale="72" orientation="landscape" r:id="rId5"/>
      <headerFooter>
        <oddFooter>&amp;R92</oddFooter>
      </headerFooter>
    </customSheetView>
  </customSheetViews>
  <mergeCells count="11">
    <mergeCell ref="A12:A15"/>
    <mergeCell ref="F12:F15"/>
    <mergeCell ref="B17:G17"/>
    <mergeCell ref="B18:G18"/>
    <mergeCell ref="A9:A11"/>
    <mergeCell ref="F9:F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80" zoomScaleNormal="100" zoomScaleSheetLayoutView="80" workbookViewId="0">
      <selection activeCell="J12" sqref="J12"/>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21" customHeight="1" x14ac:dyDescent="0.25">
      <c r="A2" s="115" t="s">
        <v>37</v>
      </c>
      <c r="B2" s="115"/>
      <c r="C2" s="115"/>
      <c r="D2" s="115"/>
      <c r="E2" s="115"/>
      <c r="F2" s="115"/>
      <c r="G2" s="115"/>
    </row>
    <row r="3" spans="1:7" ht="16.5" x14ac:dyDescent="0.25">
      <c r="A3" s="84" t="s">
        <v>31</v>
      </c>
      <c r="B3" s="84"/>
      <c r="C3" s="84"/>
      <c r="D3" s="84"/>
      <c r="E3" s="84"/>
      <c r="F3" s="84"/>
      <c r="G3" s="84"/>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7">
        <v>0.5</v>
      </c>
      <c r="D6" s="17">
        <v>8</v>
      </c>
      <c r="E6" s="17">
        <f>D6*C6</f>
        <v>4</v>
      </c>
      <c r="F6" s="88">
        <f>(E6+E7+E8)*0.4</f>
        <v>1.6</v>
      </c>
      <c r="G6" s="63" t="s">
        <v>163</v>
      </c>
    </row>
    <row r="7" spans="1:7" ht="57" customHeight="1" x14ac:dyDescent="0.25">
      <c r="A7" s="86"/>
      <c r="B7" s="13" t="s">
        <v>9</v>
      </c>
      <c r="C7" s="7">
        <v>0.5</v>
      </c>
      <c r="D7" s="17">
        <v>0</v>
      </c>
      <c r="E7" s="17">
        <f>D7*C7</f>
        <v>0</v>
      </c>
      <c r="F7" s="89"/>
      <c r="G7" s="63" t="s">
        <v>164</v>
      </c>
    </row>
    <row r="8" spans="1:7" ht="72.75" hidden="1" customHeight="1" x14ac:dyDescent="0.25">
      <c r="A8" s="87"/>
      <c r="B8" s="48"/>
      <c r="C8" s="30"/>
      <c r="D8" s="17"/>
      <c r="E8" s="17"/>
      <c r="F8" s="90"/>
      <c r="G8" s="32"/>
    </row>
    <row r="9" spans="1:7" ht="87" customHeight="1" x14ac:dyDescent="0.25">
      <c r="A9" s="96" t="s">
        <v>12</v>
      </c>
      <c r="B9" s="13" t="s">
        <v>64</v>
      </c>
      <c r="C9" s="7">
        <v>0.6</v>
      </c>
      <c r="D9" s="17">
        <v>10</v>
      </c>
      <c r="E9" s="17">
        <f>D9*C9</f>
        <v>6</v>
      </c>
      <c r="F9" s="91">
        <f>(E9+E10+E11)*0.2</f>
        <v>1.6</v>
      </c>
      <c r="G9" s="35"/>
    </row>
    <row r="10" spans="1:7" ht="41.25" customHeight="1" x14ac:dyDescent="0.25">
      <c r="A10" s="96"/>
      <c r="B10" s="13" t="s">
        <v>82</v>
      </c>
      <c r="C10" s="7">
        <v>0.4</v>
      </c>
      <c r="D10" s="17">
        <v>5</v>
      </c>
      <c r="E10" s="17">
        <f>D10*C10</f>
        <v>2</v>
      </c>
      <c r="F10" s="91"/>
      <c r="G10" s="35"/>
    </row>
    <row r="11" spans="1:7" ht="41.25" hidden="1" customHeight="1" x14ac:dyDescent="0.25">
      <c r="A11" s="96"/>
      <c r="B11" s="48"/>
      <c r="C11" s="33"/>
      <c r="D11" s="82"/>
      <c r="E11" s="82"/>
      <c r="F11" s="91"/>
      <c r="G11" s="35"/>
    </row>
    <row r="12" spans="1:7" ht="42" customHeight="1" x14ac:dyDescent="0.25">
      <c r="A12" s="85" t="s">
        <v>13</v>
      </c>
      <c r="B12" s="26" t="s">
        <v>23</v>
      </c>
      <c r="C12" s="20">
        <v>0.4</v>
      </c>
      <c r="D12" s="17">
        <v>5</v>
      </c>
      <c r="E12" s="17">
        <f>D12*C12</f>
        <v>2</v>
      </c>
      <c r="F12" s="88">
        <f>(E12+E13+E14+E15)*0.4</f>
        <v>2.9600000000000004</v>
      </c>
      <c r="G12" s="57" t="s">
        <v>165</v>
      </c>
    </row>
    <row r="13" spans="1:7" ht="67.5" hidden="1" customHeight="1" x14ac:dyDescent="0.25">
      <c r="A13" s="86"/>
      <c r="B13" s="48"/>
      <c r="C13" s="30"/>
      <c r="D13" s="17"/>
      <c r="E13" s="17"/>
      <c r="F13" s="89"/>
      <c r="G13" s="36"/>
    </row>
    <row r="14" spans="1:7" ht="52.5" customHeight="1" x14ac:dyDescent="0.25">
      <c r="A14" s="86"/>
      <c r="B14" s="13" t="s">
        <v>28</v>
      </c>
      <c r="C14" s="7">
        <v>0.3</v>
      </c>
      <c r="D14" s="17">
        <v>8</v>
      </c>
      <c r="E14" s="17">
        <f>D14*C14</f>
        <v>2.4</v>
      </c>
      <c r="F14" s="89"/>
      <c r="G14" s="57" t="s">
        <v>166</v>
      </c>
    </row>
    <row r="15" spans="1:7" ht="71.25" customHeight="1" x14ac:dyDescent="0.25">
      <c r="A15" s="87"/>
      <c r="B15" s="13" t="s">
        <v>29</v>
      </c>
      <c r="C15" s="7">
        <v>0.3</v>
      </c>
      <c r="D15" s="17">
        <v>10</v>
      </c>
      <c r="E15" s="17">
        <f>D15*C15</f>
        <v>3</v>
      </c>
      <c r="F15" s="90"/>
      <c r="G15" s="58" t="s">
        <v>167</v>
      </c>
    </row>
    <row r="16" spans="1:7" ht="19.5" customHeight="1" x14ac:dyDescent="0.25">
      <c r="A16" s="54" t="s">
        <v>14</v>
      </c>
      <c r="B16" s="46"/>
      <c r="C16" s="46"/>
      <c r="D16" s="46"/>
      <c r="E16" s="46"/>
      <c r="F16" s="40">
        <f>F6+F9+F12</f>
        <v>6.16</v>
      </c>
      <c r="G16" s="46"/>
    </row>
    <row r="17" spans="1:7" ht="57" customHeight="1" x14ac:dyDescent="0.25">
      <c r="A17" s="29" t="s">
        <v>15</v>
      </c>
      <c r="B17" s="125" t="s">
        <v>34</v>
      </c>
      <c r="C17" s="113"/>
      <c r="D17" s="113"/>
      <c r="E17" s="113"/>
      <c r="F17" s="113"/>
      <c r="G17" s="114"/>
    </row>
    <row r="18" spans="1:7" ht="50.25" customHeight="1" x14ac:dyDescent="0.25">
      <c r="A18" s="29" t="s">
        <v>16</v>
      </c>
      <c r="B18" s="112" t="s">
        <v>168</v>
      </c>
      <c r="C18" s="113"/>
      <c r="D18" s="113"/>
      <c r="E18" s="113"/>
      <c r="F18" s="113"/>
      <c r="G18" s="114"/>
    </row>
  </sheetData>
  <customSheetViews>
    <customSheetView guid="{65D17E01-2C95-467A-A6C0-284D8AF9353A}" scale="80" showPageBreaks="1" printArea="1" hiddenRows="1" view="pageBreakPreview">
      <selection activeCell="B12" sqref="B12"/>
      <pageMargins left="0.39370078740157483" right="0.39370078740157483" top="0.39370078740157483" bottom="0.39370078740157483" header="0.31496062992125984" footer="0.31496062992125984"/>
      <pageSetup paperSize="9" scale="72" orientation="landscape" r:id="rId1"/>
      <headerFooter>
        <oddFooter>&amp;R90</oddFooter>
      </headerFooter>
    </customSheetView>
    <customSheetView guid="{D064BFE3-0CFC-4FA0-A904-E97A6AB4FB27}" scale="80" showPageBreaks="1" printArea="1" hiddenRows="1" view="pageBreakPreview">
      <selection activeCell="G15" sqref="G15"/>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83B5464C-805B-41DB-81B9-A691DDF78663}" scale="80" showPageBreaks="1" printArea="1" hiddenRows="1" view="pageBreakPreview" topLeftCell="B1">
      <selection activeCell="G15" sqref="G15"/>
      <pageMargins left="0.39370078740157483" right="0.39370078740157483" top="0.39370078740157483" bottom="0.39370078740157483" header="0.31496062992125984" footer="0.31496062992125984"/>
      <pageSetup paperSize="9" scale="72" orientation="landscape" r:id="rId3"/>
      <headerFooter>
        <oddFooter>&amp;R90</oddFooter>
      </headerFooter>
    </customSheetView>
    <customSheetView guid="{6D50AFB0-1F88-45CC-9714-E302C21A7AF6}" scale="80" showPageBreaks="1" printArea="1" hiddenRows="1" view="pageBreakPreview">
      <selection activeCell="D12" sqref="D12"/>
      <pageMargins left="0.39370078740157483" right="0.39370078740157483" top="0.39370078740157483" bottom="0.39370078740157483" header="0.31496062992125984" footer="0.31496062992125984"/>
      <pageSetup paperSize="9" scale="72" orientation="landscape" r:id="rId4"/>
      <headerFooter>
        <oddFooter>&amp;R90</oddFooter>
      </headerFooter>
    </customSheetView>
    <customSheetView guid="{DB5FF748-5A0B-481D-84B1-E8DCB60F31BB}" scale="80" showPageBreaks="1" printArea="1" hiddenRows="1" view="pageBreakPreview">
      <selection activeCell="J12" sqref="J12"/>
      <pageMargins left="0.39370078740157483" right="0.39370078740157483" top="0.39370078740157483" bottom="0.39370078740157483" header="0.31496062992125984" footer="0.31496062992125984"/>
      <pageSetup paperSize="9" scale="72" orientation="landscape" r:id="rId5"/>
      <headerFooter>
        <oddFooter>&amp;R90</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zoomScale="80" zoomScaleNormal="100" zoomScaleSheetLayoutView="100" workbookViewId="0">
      <selection activeCell="O8" sqref="O8"/>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3.42578125" style="44" customWidth="1"/>
    <col min="8" max="16384" width="9.140625" style="44"/>
  </cols>
  <sheetData>
    <row r="1" spans="1:8" ht="16.5" x14ac:dyDescent="0.25">
      <c r="A1" s="83" t="s">
        <v>0</v>
      </c>
      <c r="B1" s="83"/>
      <c r="C1" s="83"/>
      <c r="D1" s="83"/>
      <c r="E1" s="83"/>
      <c r="F1" s="83"/>
      <c r="G1" s="83"/>
    </row>
    <row r="2" spans="1:8" ht="10.5" customHeight="1" x14ac:dyDescent="0.25">
      <c r="A2" s="115" t="s">
        <v>99</v>
      </c>
      <c r="B2" s="115"/>
      <c r="C2" s="115"/>
      <c r="D2" s="115"/>
      <c r="E2" s="115"/>
      <c r="F2" s="115"/>
      <c r="G2" s="115"/>
    </row>
    <row r="3" spans="1:8" ht="9" customHeight="1" x14ac:dyDescent="0.25">
      <c r="A3" s="115"/>
      <c r="B3" s="115"/>
      <c r="C3" s="115"/>
      <c r="D3" s="115"/>
      <c r="E3" s="115"/>
      <c r="F3" s="115"/>
      <c r="G3" s="115"/>
    </row>
    <row r="4" spans="1:8" ht="16.5" x14ac:dyDescent="0.25">
      <c r="A4" s="84" t="s">
        <v>31</v>
      </c>
      <c r="B4" s="84"/>
      <c r="C4" s="84"/>
      <c r="D4" s="84"/>
      <c r="E4" s="84"/>
      <c r="F4" s="84"/>
      <c r="G4" s="84"/>
    </row>
    <row r="5" spans="1:8" x14ac:dyDescent="0.25">
      <c r="A5" s="62"/>
      <c r="B5" s="62"/>
      <c r="C5" s="62"/>
      <c r="D5" s="62"/>
      <c r="E5" s="62"/>
      <c r="F5" s="62"/>
      <c r="G5" s="62"/>
    </row>
    <row r="6" spans="1:8" ht="42.75" x14ac:dyDescent="0.25">
      <c r="A6" s="50" t="s">
        <v>1</v>
      </c>
      <c r="B6" s="50" t="s">
        <v>2</v>
      </c>
      <c r="C6" s="50" t="s">
        <v>3</v>
      </c>
      <c r="D6" s="50" t="s">
        <v>4</v>
      </c>
      <c r="E6" s="50" t="s">
        <v>5</v>
      </c>
      <c r="F6" s="50" t="s">
        <v>6</v>
      </c>
      <c r="G6" s="50" t="s">
        <v>7</v>
      </c>
    </row>
    <row r="7" spans="1:8" ht="38.25" customHeight="1" x14ac:dyDescent="0.25">
      <c r="A7" s="85" t="s">
        <v>11</v>
      </c>
      <c r="B7" s="13" t="s">
        <v>8</v>
      </c>
      <c r="C7" s="7">
        <v>0.5</v>
      </c>
      <c r="D7" s="7">
        <v>10</v>
      </c>
      <c r="E7" s="7">
        <f>D7*C7</f>
        <v>5</v>
      </c>
      <c r="F7" s="109">
        <f>(E7+E8+E9)*0.4</f>
        <v>2</v>
      </c>
      <c r="G7" s="66" t="s">
        <v>100</v>
      </c>
    </row>
    <row r="8" spans="1:8" ht="57" customHeight="1" x14ac:dyDescent="0.25">
      <c r="A8" s="86"/>
      <c r="B8" s="13" t="s">
        <v>9</v>
      </c>
      <c r="C8" s="7">
        <v>0.5</v>
      </c>
      <c r="D8" s="7">
        <v>0</v>
      </c>
      <c r="E8" s="7">
        <f>D8*C8</f>
        <v>0</v>
      </c>
      <c r="F8" s="110"/>
      <c r="G8" s="66" t="s">
        <v>101</v>
      </c>
      <c r="H8" s="47"/>
    </row>
    <row r="9" spans="1:8" ht="72.75" hidden="1" customHeight="1" x14ac:dyDescent="0.25">
      <c r="A9" s="87"/>
      <c r="B9" s="45" t="s">
        <v>10</v>
      </c>
      <c r="C9" s="7" t="s">
        <v>32</v>
      </c>
      <c r="D9" s="7" t="s">
        <v>32</v>
      </c>
      <c r="E9" s="7">
        <v>0</v>
      </c>
      <c r="F9" s="111"/>
      <c r="G9" s="10"/>
    </row>
    <row r="10" spans="1:8" ht="78.75" customHeight="1" x14ac:dyDescent="0.25">
      <c r="A10" s="96" t="s">
        <v>12</v>
      </c>
      <c r="B10" s="13" t="s">
        <v>64</v>
      </c>
      <c r="C10" s="7">
        <v>0.6</v>
      </c>
      <c r="D10" s="7">
        <v>10</v>
      </c>
      <c r="E10" s="7">
        <f t="shared" ref="E10:E16" si="0">D10*C10</f>
        <v>6</v>
      </c>
      <c r="F10" s="108">
        <f>(E10+E11)*0.2</f>
        <v>1.6</v>
      </c>
      <c r="G10" s="67"/>
    </row>
    <row r="11" spans="1:8" ht="41.25" customHeight="1" x14ac:dyDescent="0.25">
      <c r="A11" s="96"/>
      <c r="B11" s="13" t="s">
        <v>82</v>
      </c>
      <c r="C11" s="7">
        <v>0.4</v>
      </c>
      <c r="D11" s="17">
        <v>5</v>
      </c>
      <c r="E11" s="7">
        <f t="shared" si="0"/>
        <v>2</v>
      </c>
      <c r="F11" s="108"/>
      <c r="G11" s="8"/>
    </row>
    <row r="12" spans="1:8" ht="81" hidden="1" customHeight="1" x14ac:dyDescent="0.25">
      <c r="A12" s="96"/>
      <c r="B12" s="45" t="s">
        <v>26</v>
      </c>
      <c r="C12" s="7" t="s">
        <v>32</v>
      </c>
      <c r="D12" s="7" t="s">
        <v>32</v>
      </c>
      <c r="E12" s="7">
        <v>0</v>
      </c>
      <c r="F12" s="108"/>
      <c r="G12" s="8"/>
    </row>
    <row r="13" spans="1:8" ht="42" customHeight="1" x14ac:dyDescent="0.25">
      <c r="A13" s="85" t="s">
        <v>13</v>
      </c>
      <c r="B13" s="13" t="s">
        <v>23</v>
      </c>
      <c r="C13" s="7">
        <v>0.4</v>
      </c>
      <c r="D13" s="7">
        <v>5</v>
      </c>
      <c r="E13" s="7">
        <f>D13*C13</f>
        <v>2</v>
      </c>
      <c r="F13" s="109">
        <f>(E13+E15+E16)*0.4</f>
        <v>2.6</v>
      </c>
      <c r="G13" s="67" t="s">
        <v>51</v>
      </c>
    </row>
    <row r="14" spans="1:8" ht="67.5" hidden="1" customHeight="1" x14ac:dyDescent="0.25">
      <c r="A14" s="86"/>
      <c r="B14" s="45" t="s">
        <v>27</v>
      </c>
      <c r="C14" s="12" t="s">
        <v>32</v>
      </c>
      <c r="D14" s="12" t="s">
        <v>32</v>
      </c>
      <c r="E14" s="12">
        <v>0</v>
      </c>
      <c r="F14" s="110"/>
      <c r="G14" s="11"/>
    </row>
    <row r="15" spans="1:8" ht="52.5" customHeight="1" x14ac:dyDescent="0.25">
      <c r="A15" s="86"/>
      <c r="B15" s="13" t="s">
        <v>28</v>
      </c>
      <c r="C15" s="7">
        <v>0.3</v>
      </c>
      <c r="D15" s="7">
        <v>5</v>
      </c>
      <c r="E15" s="7">
        <f t="shared" si="0"/>
        <v>1.5</v>
      </c>
      <c r="F15" s="110"/>
      <c r="G15" s="67" t="s">
        <v>102</v>
      </c>
    </row>
    <row r="16" spans="1:8" ht="71.25" customHeight="1" x14ac:dyDescent="0.25">
      <c r="A16" s="87"/>
      <c r="B16" s="13" t="s">
        <v>29</v>
      </c>
      <c r="C16" s="7">
        <v>0.3</v>
      </c>
      <c r="D16" s="7">
        <v>10</v>
      </c>
      <c r="E16" s="7">
        <f t="shared" si="0"/>
        <v>3</v>
      </c>
      <c r="F16" s="111"/>
      <c r="G16" s="68" t="s">
        <v>33</v>
      </c>
    </row>
    <row r="17" spans="1:7" ht="19.5" customHeight="1" x14ac:dyDescent="0.25">
      <c r="A17" s="54" t="s">
        <v>14</v>
      </c>
      <c r="B17" s="46"/>
      <c r="C17" s="46"/>
      <c r="D17" s="46"/>
      <c r="E17" s="46"/>
      <c r="F17" s="40">
        <f>F7+F10+F13</f>
        <v>6.2</v>
      </c>
      <c r="G17" s="46"/>
    </row>
    <row r="18" spans="1:7" ht="59.25" customHeight="1" x14ac:dyDescent="0.25">
      <c r="A18" s="29" t="s">
        <v>15</v>
      </c>
      <c r="B18" s="104" t="s">
        <v>56</v>
      </c>
      <c r="C18" s="105"/>
      <c r="D18" s="105"/>
      <c r="E18" s="105"/>
      <c r="F18" s="105"/>
      <c r="G18" s="106"/>
    </row>
    <row r="19" spans="1:7" ht="63" customHeight="1" x14ac:dyDescent="0.25">
      <c r="A19" s="29" t="s">
        <v>16</v>
      </c>
      <c r="B19" s="107" t="s">
        <v>103</v>
      </c>
      <c r="C19" s="105"/>
      <c r="D19" s="105"/>
      <c r="E19" s="105"/>
      <c r="F19" s="105"/>
      <c r="G19" s="106"/>
    </row>
  </sheetData>
  <customSheetViews>
    <customSheetView guid="{65D17E01-2C95-467A-A6C0-284D8AF9353A}" scale="80" showPageBreaks="1" printArea="1" hiddenRows="1" view="pageBreakPreview" topLeftCell="A4">
      <selection activeCell="A4" sqref="A1:XFD1048576"/>
      <pageMargins left="0.39370078740157483" right="0.39370078740157483" top="0.39370078740157483" bottom="0.39370078740157483" header="0.31496062992125984" footer="0.31496062992125984"/>
      <pageSetup paperSize="9" scale="60" orientation="landscape" r:id="rId1"/>
      <headerFooter>
        <oddFooter>&amp;R91</oddFooter>
      </headerFooter>
    </customSheetView>
    <customSheetView guid="{D064BFE3-0CFC-4FA0-A904-E97A6AB4FB27}" showPageBreaks="1" printArea="1" hiddenRows="1" view="pageBreakPreview" topLeftCell="A4">
      <selection activeCell="B14" sqref="B14"/>
      <pageMargins left="0.39370078740157483" right="0.39370078740157483" top="0.39370078740157483" bottom="0.39370078740157483" header="0.31496062992125984" footer="0.31496062992125984"/>
      <pageSetup paperSize="9" scale="60" orientation="landscape" r:id="rId2"/>
      <headerFooter>
        <oddFooter>&amp;R95</oddFooter>
      </headerFooter>
    </customSheetView>
    <customSheetView guid="{83B5464C-805B-41DB-81B9-A691DDF78663}" scale="80" showPageBreaks="1" printArea="1" hiddenRows="1" view="pageBreakPreview" topLeftCell="B4">
      <selection activeCell="B20" sqref="B20:G20"/>
      <pageMargins left="0.39370078740157483" right="0.39370078740157483" top="0.39370078740157483" bottom="0.39370078740157483" header="0.31496062992125984" footer="0.31496062992125984"/>
      <pageSetup paperSize="9" scale="60" orientation="landscape" r:id="rId3"/>
      <headerFooter>
        <oddFooter>&amp;R91</oddFooter>
      </headerFooter>
    </customSheetView>
    <customSheetView guid="{6D50AFB0-1F88-45CC-9714-E302C21A7AF6}" scale="80" showPageBreaks="1" printArea="1" hiddenRows="1" view="pageBreakPreview">
      <selection activeCell="F14" sqref="F14:F17"/>
      <pageMargins left="0.39370078740157483" right="0.39370078740157483" top="0.39370078740157483" bottom="0.39370078740157483" header="0.31496062992125984" footer="0.31496062992125984"/>
      <pageSetup paperSize="9" scale="60" orientation="landscape" r:id="rId4"/>
      <headerFooter>
        <oddFooter>&amp;R91</oddFooter>
      </headerFooter>
    </customSheetView>
    <customSheetView guid="{DB5FF748-5A0B-481D-84B1-E8DCB60F31BB}" scale="80" showPageBreaks="1" printArea="1" hiddenRows="1" view="pageBreakPreview">
      <selection activeCell="O8" sqref="O8"/>
      <pageMargins left="0.39370078740157483" right="0.39370078740157483" top="0.39370078740157483" bottom="0.39370078740157483" header="0.31496062992125984" footer="0.31496062992125984"/>
      <pageSetup paperSize="9" scale="60" orientation="landscape" r:id="rId5"/>
      <headerFooter>
        <oddFooter>&amp;R91</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&amp;R91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A4" zoomScale="80" zoomScaleNormal="100" zoomScaleSheetLayoutView="80" workbookViewId="0">
      <selection activeCell="H19" sqref="H1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132" t="s">
        <v>0</v>
      </c>
      <c r="B1" s="132"/>
      <c r="C1" s="132"/>
      <c r="D1" s="132"/>
      <c r="E1" s="132"/>
      <c r="F1" s="132"/>
      <c r="G1" s="132"/>
    </row>
    <row r="2" spans="1:7" ht="16.5" x14ac:dyDescent="0.25">
      <c r="A2" s="132" t="s">
        <v>42</v>
      </c>
      <c r="B2" s="132"/>
      <c r="C2" s="132"/>
      <c r="D2" s="132"/>
      <c r="E2" s="132"/>
      <c r="F2" s="132"/>
      <c r="G2" s="132"/>
    </row>
    <row r="3" spans="1:7" ht="16.5" x14ac:dyDescent="0.25">
      <c r="A3" s="133" t="s">
        <v>31</v>
      </c>
      <c r="B3" s="133"/>
      <c r="C3" s="133"/>
      <c r="D3" s="133"/>
      <c r="E3" s="133"/>
      <c r="F3" s="133"/>
      <c r="G3" s="133"/>
    </row>
    <row r="5" spans="1:7" ht="42.75" x14ac:dyDescent="0.25">
      <c r="A5" s="2" t="s">
        <v>1</v>
      </c>
      <c r="B5" s="2" t="s">
        <v>2</v>
      </c>
      <c r="C5" s="2" t="s">
        <v>3</v>
      </c>
      <c r="D5" s="2" t="s">
        <v>4</v>
      </c>
      <c r="E5" s="2" t="s">
        <v>5</v>
      </c>
      <c r="F5" s="2" t="s">
        <v>6</v>
      </c>
      <c r="G5" s="2" t="s">
        <v>7</v>
      </c>
    </row>
    <row r="6" spans="1:7" ht="38.25" customHeight="1" x14ac:dyDescent="0.25">
      <c r="A6" s="134" t="s">
        <v>11</v>
      </c>
      <c r="B6" s="6" t="s">
        <v>8</v>
      </c>
      <c r="C6" s="3">
        <v>0.5</v>
      </c>
      <c r="D6" s="15">
        <v>10</v>
      </c>
      <c r="E6" s="15">
        <f>D6*C6</f>
        <v>5</v>
      </c>
      <c r="F6" s="137">
        <f>(E6+E7+E8)*0.4</f>
        <v>2</v>
      </c>
      <c r="G6" s="18" t="s">
        <v>36</v>
      </c>
    </row>
    <row r="7" spans="1:7" ht="57" customHeight="1" x14ac:dyDescent="0.25">
      <c r="A7" s="135"/>
      <c r="B7" s="6" t="s">
        <v>9</v>
      </c>
      <c r="C7" s="3">
        <v>0.5</v>
      </c>
      <c r="D7" s="15">
        <v>0</v>
      </c>
      <c r="E7" s="15">
        <v>0</v>
      </c>
      <c r="F7" s="138"/>
      <c r="G7" s="18" t="s">
        <v>41</v>
      </c>
    </row>
    <row r="8" spans="1:7" ht="72.75" hidden="1" customHeight="1" x14ac:dyDescent="0.25">
      <c r="A8" s="136"/>
      <c r="B8" s="24"/>
      <c r="C8" s="23"/>
      <c r="D8" s="27"/>
      <c r="E8" s="27"/>
      <c r="F8" s="139"/>
      <c r="G8" s="28"/>
    </row>
    <row r="9" spans="1:7" ht="87" customHeight="1" x14ac:dyDescent="0.25">
      <c r="A9" s="147" t="s">
        <v>12</v>
      </c>
      <c r="B9" s="22" t="s">
        <v>20</v>
      </c>
      <c r="C9" s="16">
        <v>0.3</v>
      </c>
      <c r="D9" s="15">
        <v>10</v>
      </c>
      <c r="E9" s="15">
        <f>D9*C9</f>
        <v>3</v>
      </c>
      <c r="F9" s="140">
        <f>(E9+E10+E11+E12)*0.2</f>
        <v>2</v>
      </c>
      <c r="G9" s="19" t="s">
        <v>19</v>
      </c>
    </row>
    <row r="10" spans="1:7" ht="41.25" customHeight="1" x14ac:dyDescent="0.25">
      <c r="A10" s="147"/>
      <c r="B10" s="22" t="s">
        <v>21</v>
      </c>
      <c r="C10" s="16">
        <v>0.4</v>
      </c>
      <c r="D10" s="20">
        <v>10</v>
      </c>
      <c r="E10" s="20">
        <f>D10*C10</f>
        <v>4</v>
      </c>
      <c r="F10" s="140"/>
      <c r="G10" s="19"/>
    </row>
    <row r="11" spans="1:7" ht="41.25" hidden="1" customHeight="1" x14ac:dyDescent="0.25">
      <c r="A11" s="147"/>
      <c r="B11" s="24"/>
      <c r="C11" s="23"/>
      <c r="D11" s="15"/>
      <c r="E11" s="15"/>
      <c r="F11" s="140"/>
      <c r="G11" s="19"/>
    </row>
    <row r="12" spans="1:7" ht="45" x14ac:dyDescent="0.25">
      <c r="A12" s="147"/>
      <c r="B12" s="26" t="s">
        <v>22</v>
      </c>
      <c r="C12" s="20">
        <v>0.3</v>
      </c>
      <c r="D12" s="20">
        <v>10</v>
      </c>
      <c r="E12" s="20">
        <f>D12*C12</f>
        <v>3</v>
      </c>
      <c r="F12" s="140"/>
      <c r="G12" s="19"/>
    </row>
    <row r="13" spans="1:7" ht="42" customHeight="1" x14ac:dyDescent="0.25">
      <c r="A13" s="134" t="s">
        <v>13</v>
      </c>
      <c r="B13" s="25" t="s">
        <v>23</v>
      </c>
      <c r="C13" s="15">
        <v>0.4</v>
      </c>
      <c r="D13" s="15">
        <v>5</v>
      </c>
      <c r="E13" s="15">
        <f>D13*C13</f>
        <v>2</v>
      </c>
      <c r="F13" s="137">
        <f>(E13+E14+E15+E16)*0.4</f>
        <v>2.9600000000000004</v>
      </c>
      <c r="G13" s="19" t="s">
        <v>40</v>
      </c>
    </row>
    <row r="14" spans="1:7" ht="67.5" hidden="1" customHeight="1" x14ac:dyDescent="0.25">
      <c r="A14" s="135"/>
      <c r="B14" s="24"/>
      <c r="C14" s="23"/>
      <c r="D14" s="15"/>
      <c r="E14" s="15"/>
      <c r="F14" s="138"/>
      <c r="G14" s="21"/>
    </row>
    <row r="15" spans="1:7" ht="52.5" customHeight="1" x14ac:dyDescent="0.25">
      <c r="A15" s="135"/>
      <c r="B15" s="22" t="s">
        <v>28</v>
      </c>
      <c r="C15" s="16">
        <v>0.3</v>
      </c>
      <c r="D15" s="15">
        <v>10</v>
      </c>
      <c r="E15" s="15">
        <f>D15*C15</f>
        <v>3</v>
      </c>
      <c r="F15" s="138"/>
      <c r="G15" s="19" t="s">
        <v>39</v>
      </c>
    </row>
    <row r="16" spans="1:7" ht="71.25" customHeight="1" x14ac:dyDescent="0.25">
      <c r="A16" s="136"/>
      <c r="B16" s="22" t="s">
        <v>29</v>
      </c>
      <c r="C16" s="16">
        <v>0.3</v>
      </c>
      <c r="D16" s="15">
        <v>8</v>
      </c>
      <c r="E16" s="15">
        <f>D16*C16</f>
        <v>2.4</v>
      </c>
      <c r="F16" s="139"/>
      <c r="G16" s="21">
        <v>0.82640000000000002</v>
      </c>
    </row>
    <row r="17" spans="1:8" ht="19.5" customHeight="1" x14ac:dyDescent="0.25">
      <c r="A17" s="4" t="s">
        <v>14</v>
      </c>
      <c r="B17" s="5"/>
      <c r="C17" s="5"/>
      <c r="D17" s="5"/>
      <c r="E17" s="5"/>
      <c r="F17" s="14">
        <f>F6+F9+F13</f>
        <v>6.9600000000000009</v>
      </c>
      <c r="G17" s="5"/>
    </row>
    <row r="18" spans="1:8" ht="61.5" customHeight="1" x14ac:dyDescent="0.25">
      <c r="A18" s="9" t="s">
        <v>15</v>
      </c>
      <c r="B18" s="141" t="s">
        <v>34</v>
      </c>
      <c r="C18" s="142"/>
      <c r="D18" s="142"/>
      <c r="E18" s="142"/>
      <c r="F18" s="142"/>
      <c r="G18" s="143"/>
    </row>
    <row r="19" spans="1:8" ht="42.75" customHeight="1" x14ac:dyDescent="0.25">
      <c r="A19" s="9" t="s">
        <v>16</v>
      </c>
      <c r="B19" s="144" t="s">
        <v>43</v>
      </c>
      <c r="C19" s="145"/>
      <c r="D19" s="145"/>
      <c r="E19" s="145"/>
      <c r="F19" s="145"/>
      <c r="G19" s="146"/>
      <c r="H19" s="1" t="s">
        <v>44</v>
      </c>
    </row>
  </sheetData>
  <customSheetViews>
    <customSheetView guid="{65D17E01-2C95-467A-A6C0-284D8AF9353A}"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D064BFE3-0CFC-4FA0-A904-E97A6AB4FB27}"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83B5464C-805B-41DB-81B9-A691DDF78663}"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6D50AFB0-1F88-45CC-9714-E302C21A7AF6}"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DB5FF748-5A0B-481D-84B1-E8DCB60F31BB}"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&amp;R94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topLeftCell="B7" zoomScale="80" zoomScaleNormal="90" zoomScaleSheetLayoutView="80" workbookViewId="0">
      <selection activeCell="L13" sqref="L13"/>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42</v>
      </c>
      <c r="B2" s="83"/>
      <c r="C2" s="83"/>
      <c r="D2" s="83"/>
      <c r="E2" s="83"/>
      <c r="F2" s="83"/>
      <c r="G2" s="83"/>
    </row>
    <row r="3" spans="1:7" ht="16.5" x14ac:dyDescent="0.25">
      <c r="A3" s="84" t="s">
        <v>31</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7">
        <v>0.5</v>
      </c>
      <c r="D6" s="20">
        <v>5</v>
      </c>
      <c r="E6" s="20">
        <f>D6*C6</f>
        <v>2.5</v>
      </c>
      <c r="F6" s="97">
        <f>(E6+E7)*0.4</f>
        <v>1</v>
      </c>
      <c r="G6" s="42" t="s">
        <v>111</v>
      </c>
    </row>
    <row r="7" spans="1:7" ht="51" customHeight="1" x14ac:dyDescent="0.25">
      <c r="A7" s="86"/>
      <c r="B7" s="13" t="s">
        <v>9</v>
      </c>
      <c r="C7" s="7">
        <v>0.5</v>
      </c>
      <c r="D7" s="20">
        <v>0</v>
      </c>
      <c r="E7" s="20">
        <v>0</v>
      </c>
      <c r="F7" s="98"/>
      <c r="G7" s="42" t="s">
        <v>54</v>
      </c>
    </row>
    <row r="8" spans="1:7" ht="48.75" customHeight="1" x14ac:dyDescent="0.25">
      <c r="A8" s="96" t="s">
        <v>12</v>
      </c>
      <c r="B8" s="65" t="s">
        <v>64</v>
      </c>
      <c r="C8" s="17">
        <v>0.6</v>
      </c>
      <c r="D8" s="20">
        <v>10</v>
      </c>
      <c r="E8" s="20">
        <f>D8*C8</f>
        <v>6</v>
      </c>
      <c r="F8" s="103">
        <f>(E8+E9)*0.2</f>
        <v>2</v>
      </c>
      <c r="G8" s="38"/>
    </row>
    <row r="9" spans="1:7" ht="36.75" customHeight="1" x14ac:dyDescent="0.25">
      <c r="A9" s="96"/>
      <c r="B9" s="26" t="s">
        <v>82</v>
      </c>
      <c r="C9" s="20">
        <v>0.4</v>
      </c>
      <c r="D9" s="20">
        <v>10</v>
      </c>
      <c r="E9" s="20">
        <f>D9*C9</f>
        <v>4</v>
      </c>
      <c r="F9" s="103"/>
      <c r="G9" s="38"/>
    </row>
    <row r="10" spans="1:7" ht="42" customHeight="1" x14ac:dyDescent="0.25">
      <c r="A10" s="85" t="s">
        <v>13</v>
      </c>
      <c r="B10" s="26" t="s">
        <v>23</v>
      </c>
      <c r="C10" s="20">
        <v>0.4</v>
      </c>
      <c r="D10" s="20">
        <v>0</v>
      </c>
      <c r="E10" s="20">
        <f>D10*C10</f>
        <v>0</v>
      </c>
      <c r="F10" s="97">
        <f>(E10+E11+E12)*0.4</f>
        <v>1.8</v>
      </c>
      <c r="G10" s="41" t="s">
        <v>83</v>
      </c>
    </row>
    <row r="11" spans="1:7" ht="52.5" customHeight="1" x14ac:dyDescent="0.25">
      <c r="A11" s="86"/>
      <c r="B11" s="65" t="s">
        <v>28</v>
      </c>
      <c r="C11" s="17">
        <v>0.3</v>
      </c>
      <c r="D11" s="20">
        <v>10</v>
      </c>
      <c r="E11" s="20">
        <f>D11*C11</f>
        <v>3</v>
      </c>
      <c r="F11" s="98"/>
      <c r="G11" s="41" t="s">
        <v>108</v>
      </c>
    </row>
    <row r="12" spans="1:7" ht="65.25" customHeight="1" x14ac:dyDescent="0.25">
      <c r="A12" s="87"/>
      <c r="B12" s="65" t="s">
        <v>29</v>
      </c>
      <c r="C12" s="17">
        <v>0.3</v>
      </c>
      <c r="D12" s="20">
        <v>5</v>
      </c>
      <c r="E12" s="20">
        <f>D12*C12</f>
        <v>1.5</v>
      </c>
      <c r="F12" s="99"/>
      <c r="G12" s="43" t="s">
        <v>107</v>
      </c>
    </row>
    <row r="13" spans="1:7" ht="19.5" customHeight="1" x14ac:dyDescent="0.25">
      <c r="A13" s="54" t="s">
        <v>14</v>
      </c>
      <c r="B13" s="55"/>
      <c r="C13" s="55"/>
      <c r="D13" s="55"/>
      <c r="E13" s="55"/>
      <c r="F13" s="40">
        <f>F6+F8+F10</f>
        <v>4.8</v>
      </c>
      <c r="G13" s="55"/>
    </row>
    <row r="14" spans="1:7" ht="54.75" customHeight="1" x14ac:dyDescent="0.25">
      <c r="A14" s="29" t="s">
        <v>15</v>
      </c>
      <c r="B14" s="125" t="s">
        <v>34</v>
      </c>
      <c r="C14" s="113"/>
      <c r="D14" s="113"/>
      <c r="E14" s="113"/>
      <c r="F14" s="113"/>
      <c r="G14" s="114"/>
    </row>
    <row r="15" spans="1:7" ht="42.75" customHeight="1" x14ac:dyDescent="0.25">
      <c r="A15" s="29" t="s">
        <v>16</v>
      </c>
      <c r="B15" s="126" t="s">
        <v>112</v>
      </c>
      <c r="C15" s="127"/>
      <c r="D15" s="127"/>
      <c r="E15" s="127"/>
      <c r="F15" s="127"/>
      <c r="G15" s="128"/>
    </row>
  </sheetData>
  <customSheetViews>
    <customSheetView guid="{65D17E01-2C95-467A-A6C0-284D8AF9353A}" scale="80" showPageBreaks="1" view="pageBreakPreview" topLeftCell="B1">
      <selection activeCell="B13" sqref="B13"/>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D064BFE3-0CFC-4FA0-A904-E97A6AB4FB27}" scale="80" showPageBreaks="1" view="pageBreakPreview" topLeftCell="A4">
      <selection activeCell="B23" sqref="B23"/>
      <pageMargins left="0.39370078740157483" right="0.39370078740157483" top="0.39370078740157483" bottom="0.39370078740157483" header="0.31496062992125984" footer="0.31496062992125984"/>
      <pageSetup paperSize="9" scale="72" orientation="landscape" r:id="rId2"/>
      <headerFooter>
        <oddFooter>&amp;R96</oddFooter>
      </headerFooter>
    </customSheetView>
    <customSheetView guid="{83B5464C-805B-41DB-81B9-A691DDF78663}" scale="80" showPageBreaks="1" hiddenRows="1" view="pageBreakPreview" topLeftCell="B1">
      <selection activeCell="D7" sqref="D7"/>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6D50AFB0-1F88-45CC-9714-E302C21A7AF6}" scale="80" showPageBreaks="1" hiddenRows="1" view="pageBreakPreview" topLeftCell="A4">
      <selection activeCell="N12" sqref="N12"/>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DB5FF748-5A0B-481D-84B1-E8DCB60F31BB}" scale="80" showPageBreaks="1" view="pageBreakPreview" topLeftCell="B7">
      <selection activeCell="L13" sqref="L13"/>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s>
  <mergeCells count="11">
    <mergeCell ref="A10:A12"/>
    <mergeCell ref="F10:F12"/>
    <mergeCell ref="B14:G14"/>
    <mergeCell ref="B15:G15"/>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2" orientation="landscape" r:id="rId6"/>
  <headerFooter>
    <oddFooter>&amp;R94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R19" sqref="R19"/>
    </sheetView>
  </sheetViews>
  <sheetFormatPr defaultRowHeight="15" x14ac:dyDescent="0.25"/>
  <cols>
    <col min="1" max="1" width="36.42578125" style="44" customWidth="1"/>
    <col min="2" max="2" width="48.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109</v>
      </c>
      <c r="B2" s="83"/>
      <c r="C2" s="83"/>
      <c r="D2" s="83"/>
      <c r="E2" s="83"/>
      <c r="F2" s="83"/>
      <c r="G2" s="83"/>
    </row>
    <row r="3" spans="1:7" ht="16.5" x14ac:dyDescent="0.25">
      <c r="A3" s="84" t="s">
        <v>17</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96" t="s">
        <v>11</v>
      </c>
      <c r="B6" s="13" t="s">
        <v>8</v>
      </c>
      <c r="C6" s="7">
        <v>0.5</v>
      </c>
      <c r="D6" s="7">
        <v>10</v>
      </c>
      <c r="E6" s="7">
        <f t="shared" ref="E6:E10" si="0">D6*C6</f>
        <v>5</v>
      </c>
      <c r="F6" s="108">
        <f>(E6+E7)*0.4</f>
        <v>4</v>
      </c>
      <c r="G6" s="66" t="s">
        <v>110</v>
      </c>
    </row>
    <row r="7" spans="1:7" ht="75" x14ac:dyDescent="0.25">
      <c r="A7" s="96"/>
      <c r="B7" s="13" t="s">
        <v>9</v>
      </c>
      <c r="C7" s="7">
        <v>0.5</v>
      </c>
      <c r="D7" s="7">
        <v>10</v>
      </c>
      <c r="E7" s="7">
        <f t="shared" si="0"/>
        <v>5</v>
      </c>
      <c r="F7" s="108"/>
      <c r="G7" s="66" t="s">
        <v>18</v>
      </c>
    </row>
    <row r="8" spans="1:7" ht="41.25" customHeight="1" x14ac:dyDescent="0.25">
      <c r="A8" s="96" t="s">
        <v>12</v>
      </c>
      <c r="B8" s="13" t="s">
        <v>64</v>
      </c>
      <c r="C8" s="7">
        <v>0.6</v>
      </c>
      <c r="D8" s="7">
        <v>10</v>
      </c>
      <c r="E8" s="7">
        <f t="shared" si="0"/>
        <v>6</v>
      </c>
      <c r="F8" s="108">
        <f>(E8+E9)*0.2</f>
        <v>2</v>
      </c>
      <c r="G8" s="8"/>
    </row>
    <row r="9" spans="1:7" ht="45" x14ac:dyDescent="0.25">
      <c r="A9" s="96"/>
      <c r="B9" s="13" t="s">
        <v>82</v>
      </c>
      <c r="C9" s="7">
        <v>0.4</v>
      </c>
      <c r="D9" s="7">
        <v>10</v>
      </c>
      <c r="E9" s="7">
        <f t="shared" si="0"/>
        <v>4</v>
      </c>
      <c r="F9" s="108"/>
      <c r="G9" s="8"/>
    </row>
    <row r="10" spans="1:7" ht="60" x14ac:dyDescent="0.25">
      <c r="A10" s="52" t="s">
        <v>13</v>
      </c>
      <c r="B10" s="13" t="s">
        <v>23</v>
      </c>
      <c r="C10" s="7">
        <v>1</v>
      </c>
      <c r="D10" s="7">
        <v>10</v>
      </c>
      <c r="E10" s="7">
        <f t="shared" si="0"/>
        <v>10</v>
      </c>
      <c r="F10" s="72">
        <f>E10*0.4</f>
        <v>4</v>
      </c>
      <c r="G10" s="67" t="s">
        <v>35</v>
      </c>
    </row>
    <row r="11" spans="1:7" ht="19.5" customHeight="1" x14ac:dyDescent="0.25">
      <c r="A11" s="54" t="s">
        <v>14</v>
      </c>
      <c r="B11" s="46"/>
      <c r="C11" s="46"/>
      <c r="D11" s="46"/>
      <c r="E11" s="46"/>
      <c r="F11" s="40">
        <f>F6+F8+F10</f>
        <v>10</v>
      </c>
      <c r="G11" s="46"/>
    </row>
    <row r="12" spans="1:7" ht="66.75" customHeight="1" x14ac:dyDescent="0.25">
      <c r="A12" s="29" t="s">
        <v>15</v>
      </c>
      <c r="B12" s="104" t="s">
        <v>24</v>
      </c>
      <c r="C12" s="105"/>
      <c r="D12" s="105"/>
      <c r="E12" s="105"/>
      <c r="F12" s="105"/>
      <c r="G12" s="106"/>
    </row>
    <row r="13" spans="1:7" ht="63.75" customHeight="1" x14ac:dyDescent="0.25">
      <c r="A13" s="29" t="s">
        <v>16</v>
      </c>
      <c r="B13" s="107" t="s">
        <v>52</v>
      </c>
      <c r="C13" s="105"/>
      <c r="D13" s="105"/>
      <c r="E13" s="105"/>
      <c r="F13" s="105"/>
      <c r="G13" s="106"/>
    </row>
  </sheetData>
  <customSheetViews>
    <customSheetView guid="{65D17E01-2C95-467A-A6C0-284D8AF9353A}" scale="80" showPageBreaks="1" printArea="1" view="pageBreakPreview">
      <pane xSplit="1" ySplit="5" topLeftCell="B6" activePane="bottomRight" state="frozen"/>
      <selection pane="bottomRight" activeCell="A10" sqref="A10:C10"/>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D064BFE3-0CFC-4FA0-A904-E97A6AB4FB27}" scale="80" showPageBreaks="1" printArea="1" view="pageBreakPreview">
      <pane xSplit="1" ySplit="5" topLeftCell="B6" activePane="bottomRight" state="frozen"/>
      <selection pane="bottomRight" activeCell="D10" sqref="D10"/>
      <pageMargins left="0.39370078740157483" right="0.39370078740157483" top="0.39370078740157483" bottom="0.39370078740157483" header="0.31496062992125984" footer="0.31496062992125984"/>
      <pageSetup paperSize="9" scale="76" orientation="landscape" r:id="rId2"/>
      <headerFooter>
        <oddFooter>&amp;R97</oddFooter>
      </headerFooter>
    </customSheetView>
    <customSheetView guid="{83B5464C-805B-41DB-81B9-A691DDF78663}" scale="80" showPageBreaks="1" printArea="1" view="pageBreakPreview">
      <pane xSplit="1" ySplit="5" topLeftCell="B6"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 guid="{6D50AFB0-1F88-45CC-9714-E302C21A7AF6}" scale="80" showPageBreaks="1" printArea="1" view="pageBreakPreview">
      <pane xSplit="1" ySplit="5" topLeftCell="B6" activePane="bottomRight" state="frozen"/>
      <selection pane="bottomRight" activeCell="N8" sqref="N8"/>
      <pageMargins left="0.39370078740157483" right="0.39370078740157483" top="0.39370078740157483" bottom="0.39370078740157483" header="0.31496062992125984" footer="0.31496062992125984"/>
      <pageSetup paperSize="9" scale="76" orientation="landscape" r:id="rId4"/>
      <headerFooter>
        <oddFooter>&amp;R98</oddFooter>
      </headerFooter>
    </customSheetView>
    <customSheetView guid="{DB5FF748-5A0B-481D-84B1-E8DCB60F31BB}" scale="80" showPageBreaks="1" printArea="1" view="pageBreakPreview">
      <pane xSplit="1" ySplit="5" topLeftCell="B6" activePane="bottomRight" state="frozen"/>
      <selection pane="bottomRight" activeCell="R19" sqref="R19"/>
      <pageMargins left="0.39370078740157483" right="0.39370078740157483" top="0.39370078740157483" bottom="0.39370078740157483" header="0.31496062992125984" footer="0.31496062992125984"/>
      <pageSetup paperSize="9" scale="76" orientation="landscape" r:id="rId5"/>
      <headerFooter>
        <oddFooter>&amp;R98</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6"/>
  <headerFooter>
    <oddFooter>&amp;R98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G18"/>
  <sheetViews>
    <sheetView zoomScale="70" zoomScaleNormal="70" zoomScaleSheetLayoutView="70" workbookViewId="0">
      <pane xSplit="1" ySplit="6" topLeftCell="B10" activePane="bottomRight" state="frozen"/>
      <selection pane="topRight" activeCell="B1" sqref="B1"/>
      <selection pane="bottomLeft" activeCell="A7" sqref="A7"/>
      <selection pane="bottomRight" activeCell="F12" sqref="F12:F15"/>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58</v>
      </c>
      <c r="B2" s="83"/>
      <c r="C2" s="83"/>
      <c r="D2" s="83"/>
      <c r="E2" s="83"/>
      <c r="F2" s="83"/>
      <c r="G2" s="83"/>
    </row>
    <row r="3" spans="1:7" ht="16.5" x14ac:dyDescent="0.25">
      <c r="A3" s="84" t="s">
        <v>25</v>
      </c>
      <c r="B3" s="84"/>
      <c r="C3" s="84"/>
      <c r="D3" s="84"/>
      <c r="E3" s="84"/>
      <c r="F3" s="84"/>
      <c r="G3" s="84"/>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20">
        <v>0.4</v>
      </c>
      <c r="D6" s="20">
        <v>10</v>
      </c>
      <c r="E6" s="20">
        <f t="shared" ref="E6:E15" si="0">D6*C6</f>
        <v>4</v>
      </c>
      <c r="F6" s="97">
        <f>(E6+E7+E8)*0.4</f>
        <v>3.84</v>
      </c>
      <c r="G6" s="42" t="s">
        <v>62</v>
      </c>
    </row>
    <row r="7" spans="1:7" ht="57" customHeight="1" x14ac:dyDescent="0.25">
      <c r="A7" s="86"/>
      <c r="B7" s="13" t="s">
        <v>9</v>
      </c>
      <c r="C7" s="20">
        <v>0.4</v>
      </c>
      <c r="D7" s="20">
        <v>10</v>
      </c>
      <c r="E7" s="20">
        <f t="shared" si="0"/>
        <v>4</v>
      </c>
      <c r="F7" s="98"/>
      <c r="G7" s="42" t="s">
        <v>18</v>
      </c>
    </row>
    <row r="8" spans="1:7" ht="72.75" customHeight="1" x14ac:dyDescent="0.25">
      <c r="A8" s="87"/>
      <c r="B8" s="13" t="s">
        <v>10</v>
      </c>
      <c r="C8" s="20">
        <v>0.2</v>
      </c>
      <c r="D8" s="20">
        <v>8</v>
      </c>
      <c r="E8" s="20">
        <f t="shared" si="0"/>
        <v>1.6</v>
      </c>
      <c r="F8" s="99"/>
      <c r="G8" s="42" t="s">
        <v>63</v>
      </c>
    </row>
    <row r="9" spans="1:7" ht="87" customHeight="1" x14ac:dyDescent="0.25">
      <c r="A9" s="96" t="s">
        <v>12</v>
      </c>
      <c r="B9" s="13" t="s">
        <v>60</v>
      </c>
      <c r="C9" s="20">
        <v>0.4</v>
      </c>
      <c r="D9" s="17">
        <v>10</v>
      </c>
      <c r="E9" s="17">
        <f t="shared" si="0"/>
        <v>4</v>
      </c>
      <c r="F9" s="91">
        <f>(E9+E10+E11)*0.2</f>
        <v>1.52</v>
      </c>
      <c r="G9" s="57"/>
    </row>
    <row r="10" spans="1:7" ht="75" x14ac:dyDescent="0.25">
      <c r="A10" s="96"/>
      <c r="B10" s="13" t="s">
        <v>61</v>
      </c>
      <c r="C10" s="20">
        <v>0.2</v>
      </c>
      <c r="D10" s="17">
        <v>8</v>
      </c>
      <c r="E10" s="17">
        <f t="shared" si="0"/>
        <v>1.6</v>
      </c>
      <c r="F10" s="91"/>
      <c r="G10" s="57" t="s">
        <v>71</v>
      </c>
    </row>
    <row r="11" spans="1:7" ht="79.5" customHeight="1" x14ac:dyDescent="0.25">
      <c r="A11" s="96"/>
      <c r="B11" s="13" t="s">
        <v>59</v>
      </c>
      <c r="C11" s="20">
        <v>0.4</v>
      </c>
      <c r="D11" s="17">
        <v>5</v>
      </c>
      <c r="E11" s="17">
        <f t="shared" si="0"/>
        <v>2</v>
      </c>
      <c r="F11" s="91"/>
      <c r="G11" s="35"/>
    </row>
    <row r="12" spans="1:7" ht="42" customHeight="1" x14ac:dyDescent="0.25">
      <c r="A12" s="85" t="s">
        <v>13</v>
      </c>
      <c r="B12" s="13" t="s">
        <v>23</v>
      </c>
      <c r="C12" s="20">
        <v>0.3</v>
      </c>
      <c r="D12" s="17">
        <v>8</v>
      </c>
      <c r="E12" s="17">
        <f t="shared" si="0"/>
        <v>2.4</v>
      </c>
      <c r="F12" s="88">
        <f>(E12+E13+E14+E15)*0.4</f>
        <v>3.2</v>
      </c>
      <c r="G12" s="57" t="s">
        <v>72</v>
      </c>
    </row>
    <row r="13" spans="1:7" ht="67.5" customHeight="1" x14ac:dyDescent="0.25">
      <c r="A13" s="86"/>
      <c r="B13" s="13" t="s">
        <v>27</v>
      </c>
      <c r="C13" s="20">
        <v>0.3</v>
      </c>
      <c r="D13" s="17">
        <v>10</v>
      </c>
      <c r="E13" s="17">
        <f t="shared" si="0"/>
        <v>3</v>
      </c>
      <c r="F13" s="89"/>
      <c r="G13" s="58" t="s">
        <v>38</v>
      </c>
    </row>
    <row r="14" spans="1:7" ht="52.5" customHeight="1" x14ac:dyDescent="0.25">
      <c r="A14" s="86"/>
      <c r="B14" s="13" t="s">
        <v>28</v>
      </c>
      <c r="C14" s="20">
        <v>0.2</v>
      </c>
      <c r="D14" s="17">
        <v>5</v>
      </c>
      <c r="E14" s="17">
        <f t="shared" si="0"/>
        <v>1</v>
      </c>
      <c r="F14" s="89"/>
      <c r="G14" s="57" t="s">
        <v>73</v>
      </c>
    </row>
    <row r="15" spans="1:7" ht="71.25" customHeight="1" x14ac:dyDescent="0.25">
      <c r="A15" s="87"/>
      <c r="B15" s="13" t="s">
        <v>29</v>
      </c>
      <c r="C15" s="20">
        <v>0.2</v>
      </c>
      <c r="D15" s="17">
        <v>8</v>
      </c>
      <c r="E15" s="17">
        <f t="shared" si="0"/>
        <v>1.6</v>
      </c>
      <c r="F15" s="90"/>
      <c r="G15" s="58" t="s">
        <v>74</v>
      </c>
    </row>
    <row r="16" spans="1:7" ht="19.5" customHeight="1" x14ac:dyDescent="0.25">
      <c r="A16" s="54" t="s">
        <v>14</v>
      </c>
      <c r="B16" s="55"/>
      <c r="C16" s="55"/>
      <c r="D16" s="46"/>
      <c r="E16" s="46"/>
      <c r="F16" s="40">
        <f>F6+F9+F12</f>
        <v>8.5599999999999987</v>
      </c>
      <c r="G16" s="46"/>
    </row>
    <row r="17" spans="1:7" ht="63" customHeight="1" x14ac:dyDescent="0.25">
      <c r="A17" s="29" t="s">
        <v>15</v>
      </c>
      <c r="B17" s="100" t="s">
        <v>30</v>
      </c>
      <c r="C17" s="101"/>
      <c r="D17" s="101"/>
      <c r="E17" s="101"/>
      <c r="F17" s="101"/>
      <c r="G17" s="102"/>
    </row>
    <row r="18" spans="1:7" ht="61.5" customHeight="1" x14ac:dyDescent="0.25">
      <c r="A18" s="56" t="s">
        <v>16</v>
      </c>
      <c r="B18" s="95" t="s">
        <v>80</v>
      </c>
      <c r="C18" s="93"/>
      <c r="D18" s="93"/>
      <c r="E18" s="93"/>
      <c r="F18" s="93"/>
      <c r="G18" s="94"/>
    </row>
  </sheetData>
  <customSheetViews>
    <customSheetView guid="{65D17E01-2C95-467A-A6C0-284D8AF9353A}" scale="90" printArea="1">
      <pane xSplit="1" ySplit="6" topLeftCell="B7" activePane="bottomRight" state="frozen"/>
      <selection pane="bottomRight" activeCell="F12" sqref="F12:F15"/>
      <pageMargins left="0.39370078740157483" right="0.39370078740157483" top="0.39370078740157483" bottom="0.39370078740157483" header="0.31496062992125984" footer="0.31496062992125984"/>
      <pageSetup paperSize="9" scale="61" orientation="landscape" r:id="rId1"/>
      <headerFooter>
        <oddFooter>&amp;R82</oddFooter>
      </headerFooter>
    </customSheetView>
    <customSheetView guid="{D064BFE3-0CFC-4FA0-A904-E97A6AB4FB27}" scale="70" showPageBreaks="1" printArea="1" view="pageBreakPreview">
      <selection activeCell="G13" sqref="G13"/>
      <pageMargins left="0.39370078740157483" right="0.39370078740157483" top="0.39370078740157483" bottom="0.39370078740157483" header="0.31496062992125984" footer="0.31496062992125984"/>
      <pageSetup paperSize="9" scale="61" orientation="landscape" r:id="rId2"/>
      <headerFooter>
        <oddFooter>&amp;R80</oddFooter>
      </headerFooter>
    </customSheetView>
    <customSheetView guid="{83B5464C-805B-41DB-81B9-A691DDF78663}" scale="70" showPageBreaks="1" printArea="1" view="pageBreakPreview" topLeftCell="A11">
      <selection activeCell="B33" sqref="B33"/>
      <pageMargins left="0.39370078740157483" right="0.39370078740157483" top="0.39370078740157483" bottom="0.39370078740157483" header="0.31496062992125984" footer="0.31496062992125984"/>
      <pageSetup paperSize="9" scale="61" orientation="landscape" r:id="rId3"/>
      <headerFooter>
        <oddFooter>&amp;R82</oddFooter>
      </headerFooter>
    </customSheetView>
    <customSheetView guid="{6D50AFB0-1F88-45CC-9714-E302C21A7AF6}" scale="70" showPageBreaks="1" printArea="1" view="pageBreakPreview" topLeftCell="A11">
      <selection activeCell="F17" sqref="F17"/>
      <pageMargins left="0.39370078740157483" right="0.39370078740157483" top="0.39370078740157483" bottom="0.39370078740157483" header="0.31496062992125984" footer="0.31496062992125984"/>
      <pageSetup paperSize="9" scale="61" orientation="landscape" r:id="rId4"/>
      <headerFooter>
        <oddFooter>&amp;R82</oddFooter>
      </headerFooter>
    </customSheetView>
    <customSheetView guid="{DB5FF748-5A0B-481D-84B1-E8DCB60F31BB}" scale="70" printArea="1">
      <pane xSplit="1" ySplit="6" topLeftCell="B10" activePane="bottomRight" state="frozen"/>
      <selection pane="bottomRight" activeCell="F12" sqref="F12:F15"/>
      <pageMargins left="0.39370078740157483" right="0.39370078740157483" top="0.39370078740157483" bottom="0.39370078740157483" header="0.31496062992125984" footer="0.31496062992125984"/>
      <pageSetup paperSize="9" scale="61" orientation="landscape" r:id="rId5"/>
      <headerFooter>
        <oddFooter>&amp;R82</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G15"/>
  <sheetViews>
    <sheetView topLeftCell="B1" zoomScale="80" zoomScaleNormal="80" zoomScaleSheetLayoutView="80" workbookViewId="0">
      <selection activeCell="B7" sqref="B7"/>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159</v>
      </c>
      <c r="B2" s="83"/>
      <c r="C2" s="83"/>
      <c r="D2" s="83"/>
      <c r="E2" s="83"/>
      <c r="F2" s="83"/>
      <c r="G2" s="83"/>
    </row>
    <row r="3" spans="1:7" ht="16.5" x14ac:dyDescent="0.25">
      <c r="A3" s="84" t="s">
        <v>17</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7">
        <v>0.5</v>
      </c>
      <c r="D6" s="17">
        <v>10</v>
      </c>
      <c r="E6" s="20">
        <f>D6*C6</f>
        <v>5</v>
      </c>
      <c r="F6" s="97">
        <f>(E6+E7+E8)*0.4</f>
        <v>4</v>
      </c>
      <c r="G6" s="63" t="s">
        <v>160</v>
      </c>
    </row>
    <row r="7" spans="1:7" ht="57" customHeight="1" x14ac:dyDescent="0.25">
      <c r="A7" s="86"/>
      <c r="B7" s="13" t="s">
        <v>9</v>
      </c>
      <c r="C7" s="7">
        <v>0.5</v>
      </c>
      <c r="D7" s="17">
        <v>10</v>
      </c>
      <c r="E7" s="20">
        <f>D7*C7</f>
        <v>5</v>
      </c>
      <c r="F7" s="98"/>
      <c r="G7" s="63" t="s">
        <v>18</v>
      </c>
    </row>
    <row r="8" spans="1:7" ht="72.75" hidden="1" customHeight="1" x14ac:dyDescent="0.25">
      <c r="A8" s="87"/>
      <c r="B8" s="73"/>
      <c r="C8" s="33"/>
      <c r="D8" s="82"/>
      <c r="E8" s="82"/>
      <c r="F8" s="99"/>
      <c r="G8" s="34"/>
    </row>
    <row r="9" spans="1:7" ht="53.25" customHeight="1" x14ac:dyDescent="0.25">
      <c r="A9" s="96" t="s">
        <v>12</v>
      </c>
      <c r="B9" s="13" t="s">
        <v>64</v>
      </c>
      <c r="C9" s="7">
        <v>0.6</v>
      </c>
      <c r="D9" s="17">
        <v>10</v>
      </c>
      <c r="E9" s="20">
        <f>D9*C9</f>
        <v>6</v>
      </c>
      <c r="F9" s="103">
        <f>(E9+E10+E11)*0.2</f>
        <v>1.6</v>
      </c>
      <c r="G9" s="57"/>
    </row>
    <row r="10" spans="1:7" ht="41.25" customHeight="1" x14ac:dyDescent="0.25">
      <c r="A10" s="96"/>
      <c r="B10" s="13" t="s">
        <v>82</v>
      </c>
      <c r="C10" s="7">
        <v>0.4</v>
      </c>
      <c r="D10" s="17">
        <v>5</v>
      </c>
      <c r="E10" s="20">
        <f>D10*C10</f>
        <v>2</v>
      </c>
      <c r="F10" s="103"/>
      <c r="G10" s="57"/>
    </row>
    <row r="11" spans="1:7" ht="41.25" hidden="1" customHeight="1" x14ac:dyDescent="0.25">
      <c r="A11" s="96"/>
      <c r="B11" s="48"/>
      <c r="C11" s="33"/>
      <c r="D11" s="17"/>
      <c r="E11" s="20"/>
      <c r="F11" s="103"/>
      <c r="G11" s="57"/>
    </row>
    <row r="12" spans="1:7" ht="52.5" customHeight="1" x14ac:dyDescent="0.25">
      <c r="A12" s="80" t="s">
        <v>13</v>
      </c>
      <c r="B12" s="13" t="s">
        <v>23</v>
      </c>
      <c r="C12" s="7">
        <v>1</v>
      </c>
      <c r="D12" s="17">
        <v>8</v>
      </c>
      <c r="E12" s="20">
        <f>D12*C12</f>
        <v>8</v>
      </c>
      <c r="F12" s="81">
        <f>E12*0.4</f>
        <v>3.2</v>
      </c>
      <c r="G12" s="57" t="s">
        <v>161</v>
      </c>
    </row>
    <row r="13" spans="1:7" ht="19.5" customHeight="1" x14ac:dyDescent="0.25">
      <c r="A13" s="54" t="s">
        <v>14</v>
      </c>
      <c r="B13" s="46"/>
      <c r="C13" s="46"/>
      <c r="D13" s="46"/>
      <c r="E13" s="46"/>
      <c r="F13" s="40">
        <f>F6+F9+F12</f>
        <v>8.8000000000000007</v>
      </c>
      <c r="G13" s="55"/>
    </row>
    <row r="14" spans="1:7" ht="61.5" customHeight="1" x14ac:dyDescent="0.25">
      <c r="A14" s="29" t="s">
        <v>15</v>
      </c>
      <c r="B14" s="125" t="s">
        <v>24</v>
      </c>
      <c r="C14" s="113"/>
      <c r="D14" s="113"/>
      <c r="E14" s="113"/>
      <c r="F14" s="113"/>
      <c r="G14" s="114"/>
    </row>
    <row r="15" spans="1:7" ht="51" customHeight="1" x14ac:dyDescent="0.25">
      <c r="A15" s="29" t="s">
        <v>16</v>
      </c>
      <c r="B15" s="112" t="s">
        <v>162</v>
      </c>
      <c r="C15" s="113"/>
      <c r="D15" s="113"/>
      <c r="E15" s="113"/>
      <c r="F15" s="113"/>
      <c r="G15" s="114"/>
    </row>
  </sheetData>
  <customSheetViews>
    <customSheetView guid="{65D17E01-2C95-467A-A6C0-284D8AF9353A}" scale="85" printArea="1" hiddenRows="1">
      <selection activeCell="B15" sqref="B15:G15"/>
      <pageMargins left="0.39370078740157483" right="0.39370078740157483" top="0.39370078740157483" bottom="0.39370078740157483" header="0.31496062992125984" footer="0.31496062992125984"/>
      <pageSetup paperSize="9" scale="72" orientation="landscape" r:id="rId1"/>
      <headerFooter>
        <oddFooter>&amp;R89</oddFooter>
      </headerFooter>
    </customSheetView>
    <customSheetView guid="{D064BFE3-0CFC-4FA0-A904-E97A6AB4FB27}" scale="80" showPageBreaks="1" printArea="1" hiddenRows="1" view="pageBreakPreview">
      <selection activeCell="M18" sqref="M18"/>
      <pageMargins left="0.39370078740157483" right="0.39370078740157483" top="0.39370078740157483" bottom="0.39370078740157483" header="0.31496062992125984" footer="0.31496062992125984"/>
      <pageSetup paperSize="9" scale="72" orientation="landscape" r:id="rId2"/>
      <headerFooter>
        <oddFooter>&amp;R86</oddFooter>
      </headerFooter>
    </customSheetView>
    <customSheetView guid="{83B5464C-805B-41DB-81B9-A691DDF78663}"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3"/>
      <headerFooter>
        <oddFooter>&amp;R89</oddFooter>
      </headerFooter>
    </customSheetView>
    <customSheetView guid="{6D50AFB0-1F88-45CC-9714-E302C21A7AF6}" showPageBreaks="1" printArea="1" hiddenRows="1" topLeftCell="A10">
      <selection activeCell="B19" sqref="B19:G19"/>
      <pageMargins left="0.39370078740157483" right="0.39370078740157483" top="0.39370078740157483" bottom="0.39370078740157483" header="0.31496062992125984" footer="0.31496062992125984"/>
      <pageSetup paperSize="9" scale="72" orientation="landscape" r:id="rId4"/>
      <headerFooter>
        <oddFooter>&amp;R89</oddFooter>
      </headerFooter>
    </customSheetView>
    <customSheetView guid="{DB5FF748-5A0B-481D-84B1-E8DCB60F31BB}" scale="80" printArea="1" hiddenRows="1" topLeftCell="B1">
      <selection activeCell="B7" sqref="B7"/>
      <pageMargins left="0.39370078740157483" right="0.39370078740157483" top="0.39370078740157483" bottom="0.39370078740157483" header="0.31496062992125984" footer="0.31496062992125984"/>
      <pageSetup paperSize="9" scale="72" orientation="landscape" r:id="rId5"/>
      <headerFooter>
        <oddFooter>&amp;R89</oddFooter>
      </headerFooter>
    </customSheetView>
  </customSheetViews>
  <mergeCells count="9">
    <mergeCell ref="F9:F11"/>
    <mergeCell ref="B14:G14"/>
    <mergeCell ref="B15:G15"/>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6"/>
  <headerFooter>
    <oddFooter>&amp;R89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3"/>
  <sheetViews>
    <sheetView tabSelected="1" view="pageBreakPreview" zoomScale="70" zoomScaleNormal="100" zoomScaleSheetLayoutView="70" workbookViewId="0">
      <pane xSplit="1" ySplit="5" topLeftCell="B6" activePane="bottomRight" state="frozen"/>
      <selection pane="topRight" activeCell="B1" sqref="B1"/>
      <selection pane="bottomLeft" activeCell="A6" sqref="A6"/>
      <selection pane="bottomRight" activeCell="J13" sqref="J13"/>
    </sheetView>
  </sheetViews>
  <sheetFormatPr defaultRowHeight="15" x14ac:dyDescent="0.25"/>
  <cols>
    <col min="1" max="1" width="36.42578125" style="44" customWidth="1"/>
    <col min="2" max="2" width="48.42578125" style="44" customWidth="1"/>
    <col min="3" max="4" width="9.140625" style="44"/>
    <col min="5" max="5" width="17.140625" style="44" customWidth="1"/>
    <col min="6" max="6" width="18" style="44" customWidth="1"/>
    <col min="7" max="7" width="42.140625" style="44" customWidth="1"/>
    <col min="8" max="16384" width="9.140625" style="44"/>
  </cols>
  <sheetData>
    <row r="1" spans="1:13" ht="16.5" x14ac:dyDescent="0.25">
      <c r="A1" s="83" t="s">
        <v>0</v>
      </c>
      <c r="B1" s="83"/>
      <c r="C1" s="83"/>
      <c r="D1" s="83"/>
      <c r="E1" s="83"/>
      <c r="F1" s="83"/>
      <c r="G1" s="83"/>
    </row>
    <row r="2" spans="1:13" ht="39" customHeight="1" x14ac:dyDescent="0.25">
      <c r="A2" s="115" t="s">
        <v>104</v>
      </c>
      <c r="B2" s="115"/>
      <c r="C2" s="115"/>
      <c r="D2" s="115"/>
      <c r="E2" s="115"/>
      <c r="F2" s="115"/>
      <c r="G2" s="115"/>
    </row>
    <row r="3" spans="1:13" ht="16.5" x14ac:dyDescent="0.25">
      <c r="A3" s="84" t="s">
        <v>17</v>
      </c>
      <c r="B3" s="84"/>
      <c r="C3" s="84"/>
      <c r="D3" s="84"/>
      <c r="E3" s="84"/>
      <c r="F3" s="84"/>
      <c r="G3" s="84"/>
    </row>
    <row r="5" spans="1:13" ht="42.75" x14ac:dyDescent="0.25">
      <c r="A5" s="50" t="s">
        <v>1</v>
      </c>
      <c r="B5" s="50" t="s">
        <v>2</v>
      </c>
      <c r="C5" s="50" t="s">
        <v>3</v>
      </c>
      <c r="D5" s="50" t="s">
        <v>4</v>
      </c>
      <c r="E5" s="50" t="s">
        <v>5</v>
      </c>
      <c r="F5" s="50" t="s">
        <v>6</v>
      </c>
      <c r="G5" s="50" t="s">
        <v>7</v>
      </c>
    </row>
    <row r="6" spans="1:13" ht="38.25" customHeight="1" x14ac:dyDescent="0.25">
      <c r="A6" s="96" t="s">
        <v>11</v>
      </c>
      <c r="B6" s="13" t="s">
        <v>8</v>
      </c>
      <c r="C6" s="7">
        <v>0.5</v>
      </c>
      <c r="D6" s="7">
        <v>5</v>
      </c>
      <c r="E6" s="7">
        <f>D6*C6</f>
        <v>2.5</v>
      </c>
      <c r="F6" s="108">
        <f>(E6+E7)*0.4</f>
        <v>2</v>
      </c>
      <c r="G6" s="66" t="s">
        <v>157</v>
      </c>
    </row>
    <row r="7" spans="1:13" ht="75" x14ac:dyDescent="0.25">
      <c r="A7" s="96"/>
      <c r="B7" s="13" t="s">
        <v>9</v>
      </c>
      <c r="C7" s="7">
        <v>0.5</v>
      </c>
      <c r="D7" s="7">
        <v>5</v>
      </c>
      <c r="E7" s="7">
        <f>D7*C7</f>
        <v>2.5</v>
      </c>
      <c r="F7" s="108"/>
      <c r="G7" s="66" t="s">
        <v>105</v>
      </c>
    </row>
    <row r="8" spans="1:13" ht="48" customHeight="1" x14ac:dyDescent="0.25">
      <c r="A8" s="96" t="s">
        <v>12</v>
      </c>
      <c r="B8" s="13" t="s">
        <v>64</v>
      </c>
      <c r="C8" s="7">
        <v>0.6</v>
      </c>
      <c r="D8" s="7">
        <v>10</v>
      </c>
      <c r="E8" s="7">
        <f t="shared" ref="E8:E10" si="0">D8*C8</f>
        <v>6</v>
      </c>
      <c r="F8" s="108">
        <f>(E8+E9)*0.2</f>
        <v>1.6</v>
      </c>
      <c r="G8" s="67"/>
    </row>
    <row r="9" spans="1:13" ht="41.25" customHeight="1" x14ac:dyDescent="0.25">
      <c r="A9" s="85"/>
      <c r="B9" s="13" t="s">
        <v>82</v>
      </c>
      <c r="C9" s="7">
        <v>0.4</v>
      </c>
      <c r="D9" s="7">
        <v>5</v>
      </c>
      <c r="E9" s="7">
        <f t="shared" si="0"/>
        <v>2</v>
      </c>
      <c r="F9" s="108"/>
      <c r="G9" s="8"/>
    </row>
    <row r="10" spans="1:13" ht="60" x14ac:dyDescent="0.25">
      <c r="A10" s="80" t="s">
        <v>13</v>
      </c>
      <c r="B10" s="13" t="s">
        <v>23</v>
      </c>
      <c r="C10" s="7">
        <v>1</v>
      </c>
      <c r="D10" s="7">
        <v>10</v>
      </c>
      <c r="E10" s="7">
        <f t="shared" si="0"/>
        <v>10</v>
      </c>
      <c r="F10" s="70">
        <f>E10*0.4</f>
        <v>4</v>
      </c>
      <c r="G10" s="67" t="s">
        <v>106</v>
      </c>
    </row>
    <row r="11" spans="1:13" ht="19.5" customHeight="1" x14ac:dyDescent="0.25">
      <c r="A11" s="54" t="s">
        <v>14</v>
      </c>
      <c r="B11" s="46"/>
      <c r="C11" s="46"/>
      <c r="D11" s="46"/>
      <c r="E11" s="46"/>
      <c r="F11" s="40">
        <f>F6+F8+F10</f>
        <v>7.6</v>
      </c>
      <c r="G11" s="46"/>
      <c r="M11" s="71"/>
    </row>
    <row r="12" spans="1:13" ht="57.75" customHeight="1" x14ac:dyDescent="0.25">
      <c r="A12" s="29" t="s">
        <v>15</v>
      </c>
      <c r="B12" s="104" t="s">
        <v>24</v>
      </c>
      <c r="C12" s="105"/>
      <c r="D12" s="105"/>
      <c r="E12" s="105"/>
      <c r="F12" s="105"/>
      <c r="G12" s="106"/>
    </row>
    <row r="13" spans="1:13" ht="66.75" customHeight="1" x14ac:dyDescent="0.25">
      <c r="A13" s="29" t="s">
        <v>16</v>
      </c>
      <c r="B13" s="107" t="s">
        <v>158</v>
      </c>
      <c r="C13" s="105"/>
      <c r="D13" s="105"/>
      <c r="E13" s="105"/>
      <c r="F13" s="105"/>
      <c r="G13" s="106"/>
    </row>
  </sheetData>
  <customSheetViews>
    <customSheetView guid="{65D17E01-2C95-467A-A6C0-284D8AF9353A}" showPageBreaks="1" printArea="1" view="pageBreakPreview">
      <pane xSplit="1" ySplit="5" topLeftCell="B6" activePane="bottomRight" state="frozen"/>
      <selection pane="bottomRight" activeCell="A10" sqref="A10:C10"/>
      <pageMargins left="0.39370078740157483" right="0.39370078740157483" top="0.39370078740157483" bottom="0.39370078740157483" header="0.31496062992125984" footer="0.31496062992125984"/>
      <pageSetup paperSize="9" scale="76" orientation="landscape" r:id="rId1"/>
      <headerFooter>
        <oddFooter>&amp;R97</oddFooter>
      </headerFooter>
    </customSheetView>
    <customSheetView guid="{D064BFE3-0CFC-4FA0-A904-E97A6AB4FB27}" scale="80" showPageBreaks="1" printArea="1" view="pageBreakPreview">
      <pane xSplit="1" ySplit="5" topLeftCell="B6" activePane="bottomRight" state="frozen"/>
      <selection pane="bottomRight" activeCell="B13" sqref="B13:G13"/>
      <pageMargins left="0.39370078740157483" right="0.39370078740157483" top="0.39370078740157483" bottom="0.39370078740157483" header="0.31496062992125984" footer="0.31496062992125984"/>
      <pageSetup paperSize="9" scale="76" orientation="landscape" r:id="rId2"/>
      <headerFooter>
        <oddFooter>&amp;R85</oddFooter>
      </headerFooter>
    </customSheetView>
    <customSheetView guid="{83B5464C-805B-41DB-81B9-A691DDF78663}" scale="80" showPageBreaks="1" printArea="1" view="pageBreakPreview">
      <pane xSplit="1" ySplit="5" topLeftCell="B9" activePane="bottomRight" state="frozen"/>
      <selection pane="bottomRight" activeCell="J4" sqref="J4"/>
      <pageMargins left="0.39370078740157483" right="0.39370078740157483" top="0.39370078740157483" bottom="0.39370078740157483" header="0.31496062992125984" footer="0.31496062992125984"/>
      <pageSetup paperSize="9" scale="76" orientation="landscape" r:id="rId3"/>
      <headerFooter>
        <oddFooter>&amp;R97</oddFooter>
      </headerFooter>
    </customSheetView>
    <customSheetView guid="{6D50AFB0-1F88-45CC-9714-E302C21A7AF6}" scale="80" showPageBreaks="1" printArea="1" view="pageBreakPreview">
      <pane xSplit="1" ySplit="5" topLeftCell="B6" activePane="bottomRight" state="frozen"/>
      <selection pane="bottomRight" activeCell="J7" sqref="J7"/>
      <pageMargins left="0.39370078740157483" right="0.39370078740157483" top="0.39370078740157483" bottom="0.39370078740157483" header="0.31496062992125984" footer="0.31496062992125984"/>
      <pageSetup paperSize="9" scale="76" orientation="landscape" r:id="rId4"/>
      <headerFooter>
        <oddFooter>&amp;R97</oddFooter>
      </headerFooter>
    </customSheetView>
    <customSheetView guid="{DB5FF748-5A0B-481D-84B1-E8DCB60F31BB}" scale="70" showPageBreaks="1" printArea="1" view="pageBreakPreview">
      <pane xSplit="1" ySplit="5" topLeftCell="B6" activePane="bottomRight" state="frozen"/>
      <selection pane="bottomRight" activeCell="J13" sqref="J13"/>
      <pageMargins left="0.39370078740157483" right="0.39370078740157483" top="0.39370078740157483" bottom="0.39370078740157483" header="0.31496062992125984" footer="0.31496062992125984"/>
      <pageSetup paperSize="9" scale="76" orientation="landscape" r:id="rId5"/>
      <headerFooter>
        <oddFooter>&amp;R97</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6"/>
  <headerFooter>
    <oddFooter>&amp;R97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G18"/>
  <sheetViews>
    <sheetView topLeftCell="A10" zoomScale="70" zoomScaleNormal="70" zoomScaleSheetLayoutView="90" workbookViewId="0">
      <selection activeCell="B18" sqref="B18:G18"/>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57</v>
      </c>
      <c r="B2" s="83"/>
      <c r="C2" s="83"/>
      <c r="D2" s="83"/>
      <c r="E2" s="83"/>
      <c r="F2" s="83"/>
      <c r="G2" s="83"/>
    </row>
    <row r="3" spans="1:7" ht="16.5" x14ac:dyDescent="0.25">
      <c r="A3" s="84" t="s">
        <v>25</v>
      </c>
      <c r="B3" s="84"/>
      <c r="C3" s="84"/>
      <c r="D3" s="84"/>
      <c r="E3" s="84"/>
      <c r="F3" s="84"/>
      <c r="G3" s="84"/>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20">
        <v>0.4</v>
      </c>
      <c r="D6" s="17">
        <v>10</v>
      </c>
      <c r="E6" s="17">
        <f>D6*C6</f>
        <v>4</v>
      </c>
      <c r="F6" s="97">
        <f>(E6+E7+E8)*0.4</f>
        <v>2.4000000000000004</v>
      </c>
      <c r="G6" s="42" t="s">
        <v>66</v>
      </c>
    </row>
    <row r="7" spans="1:7" ht="57" customHeight="1" x14ac:dyDescent="0.25">
      <c r="A7" s="86"/>
      <c r="B7" s="13" t="s">
        <v>9</v>
      </c>
      <c r="C7" s="20">
        <v>0.4</v>
      </c>
      <c r="D7" s="17">
        <v>0</v>
      </c>
      <c r="E7" s="17">
        <f t="shared" ref="E7:E15" si="0">D7*C7</f>
        <v>0</v>
      </c>
      <c r="F7" s="98"/>
      <c r="G7" s="42" t="s">
        <v>49</v>
      </c>
    </row>
    <row r="8" spans="1:7" ht="72.75" customHeight="1" x14ac:dyDescent="0.25">
      <c r="A8" s="87"/>
      <c r="B8" s="13" t="s">
        <v>10</v>
      </c>
      <c r="C8" s="20">
        <v>0.2</v>
      </c>
      <c r="D8" s="20">
        <v>10</v>
      </c>
      <c r="E8" s="20">
        <f t="shared" si="0"/>
        <v>2</v>
      </c>
      <c r="F8" s="99"/>
      <c r="G8" s="42" t="s">
        <v>67</v>
      </c>
    </row>
    <row r="9" spans="1:7" ht="87" customHeight="1" x14ac:dyDescent="0.25">
      <c r="A9" s="96" t="s">
        <v>12</v>
      </c>
      <c r="B9" s="13" t="s">
        <v>64</v>
      </c>
      <c r="C9" s="20">
        <v>0.4</v>
      </c>
      <c r="D9" s="20">
        <v>10</v>
      </c>
      <c r="E9" s="20">
        <f t="shared" si="0"/>
        <v>4</v>
      </c>
      <c r="F9" s="103">
        <f>(E9+E10+E11)*0.2</f>
        <v>1.6</v>
      </c>
      <c r="G9" s="38"/>
    </row>
    <row r="10" spans="1:7" ht="81" customHeight="1" x14ac:dyDescent="0.25">
      <c r="A10" s="96"/>
      <c r="B10" s="13" t="s">
        <v>61</v>
      </c>
      <c r="C10" s="20">
        <v>0.2</v>
      </c>
      <c r="D10" s="20">
        <v>10</v>
      </c>
      <c r="E10" s="20">
        <f t="shared" si="0"/>
        <v>2</v>
      </c>
      <c r="F10" s="103"/>
      <c r="G10" s="41" t="s">
        <v>65</v>
      </c>
    </row>
    <row r="11" spans="1:7" ht="79.5" customHeight="1" x14ac:dyDescent="0.25">
      <c r="A11" s="96"/>
      <c r="B11" s="13" t="s">
        <v>59</v>
      </c>
      <c r="C11" s="20">
        <v>0.4</v>
      </c>
      <c r="D11" s="17">
        <v>5</v>
      </c>
      <c r="E11" s="20">
        <f t="shared" si="0"/>
        <v>2</v>
      </c>
      <c r="F11" s="103"/>
      <c r="G11" s="38"/>
    </row>
    <row r="12" spans="1:7" ht="42" customHeight="1" x14ac:dyDescent="0.25">
      <c r="A12" s="85" t="s">
        <v>13</v>
      </c>
      <c r="B12" s="13" t="s">
        <v>23</v>
      </c>
      <c r="C12" s="20">
        <v>0.3</v>
      </c>
      <c r="D12" s="20">
        <v>8</v>
      </c>
      <c r="E12" s="20">
        <f t="shared" si="0"/>
        <v>2.4</v>
      </c>
      <c r="F12" s="97">
        <f>(E12+E13+E14+E15)*0.4</f>
        <v>3.7600000000000002</v>
      </c>
      <c r="G12" s="41" t="s">
        <v>68</v>
      </c>
    </row>
    <row r="13" spans="1:7" ht="67.5" customHeight="1" x14ac:dyDescent="0.25">
      <c r="A13" s="86"/>
      <c r="B13" s="13" t="s">
        <v>27</v>
      </c>
      <c r="C13" s="20">
        <v>0.3</v>
      </c>
      <c r="D13" s="20">
        <v>10</v>
      </c>
      <c r="E13" s="20">
        <f t="shared" si="0"/>
        <v>3</v>
      </c>
      <c r="F13" s="98"/>
      <c r="G13" s="43" t="s">
        <v>38</v>
      </c>
    </row>
    <row r="14" spans="1:7" ht="52.5" customHeight="1" x14ac:dyDescent="0.25">
      <c r="A14" s="86"/>
      <c r="B14" s="13" t="s">
        <v>28</v>
      </c>
      <c r="C14" s="20">
        <v>0.2</v>
      </c>
      <c r="D14" s="20">
        <v>10</v>
      </c>
      <c r="E14" s="20">
        <f t="shared" si="0"/>
        <v>2</v>
      </c>
      <c r="F14" s="98"/>
      <c r="G14" s="41" t="s">
        <v>69</v>
      </c>
    </row>
    <row r="15" spans="1:7" ht="71.25" customHeight="1" x14ac:dyDescent="0.25">
      <c r="A15" s="87"/>
      <c r="B15" s="13" t="s">
        <v>29</v>
      </c>
      <c r="C15" s="20">
        <v>0.2</v>
      </c>
      <c r="D15" s="20">
        <v>10</v>
      </c>
      <c r="E15" s="20">
        <f t="shared" si="0"/>
        <v>2</v>
      </c>
      <c r="F15" s="99"/>
      <c r="G15" s="43" t="s">
        <v>70</v>
      </c>
    </row>
    <row r="16" spans="1:7" ht="19.5" customHeight="1" x14ac:dyDescent="0.25">
      <c r="A16" s="54" t="s">
        <v>14</v>
      </c>
      <c r="B16" s="46"/>
      <c r="C16" s="46"/>
      <c r="D16" s="46"/>
      <c r="E16" s="46"/>
      <c r="F16" s="40">
        <f>F6+F9+F12</f>
        <v>7.76</v>
      </c>
      <c r="G16" s="46"/>
    </row>
    <row r="17" spans="1:7" ht="70.5" customHeight="1" x14ac:dyDescent="0.25">
      <c r="A17" s="51" t="s">
        <v>15</v>
      </c>
      <c r="B17" s="100" t="s">
        <v>30</v>
      </c>
      <c r="C17" s="101"/>
      <c r="D17" s="101"/>
      <c r="E17" s="101"/>
      <c r="F17" s="101"/>
      <c r="G17" s="102"/>
    </row>
    <row r="18" spans="1:7" ht="69" customHeight="1" x14ac:dyDescent="0.25">
      <c r="A18" s="29" t="s">
        <v>16</v>
      </c>
      <c r="B18" s="95" t="s">
        <v>113</v>
      </c>
      <c r="C18" s="93"/>
      <c r="D18" s="93"/>
      <c r="E18" s="93"/>
      <c r="F18" s="93"/>
      <c r="G18" s="94"/>
    </row>
  </sheetData>
  <customSheetViews>
    <customSheetView guid="{65D17E01-2C95-467A-A6C0-284D8AF9353A}" scale="90" printArea="1">
      <selection activeCell="B12" sqref="A12:XFD12"/>
      <pageMargins left="0.39370078740157483" right="0.39370078740157483" top="0.39370078740157483" bottom="0.39370078740157483" header="0.31496062992125984" footer="0.31496062992125984"/>
      <pageSetup paperSize="9" scale="60" orientation="landscape" r:id="rId1"/>
      <headerFooter>
        <oddFooter>&amp;R84</oddFooter>
      </headerFooter>
    </customSheetView>
    <customSheetView guid="{D064BFE3-0CFC-4FA0-A904-E97A6AB4FB27}" scale="90" showPageBreaks="1" printArea="1" view="pageBreakPreview">
      <selection activeCell="G10" sqref="G10"/>
      <pageMargins left="0.39370078740157483" right="0.39370078740157483" top="0.39370078740157483" bottom="0.39370078740157483" header="0.31496062992125984" footer="0.31496062992125984"/>
      <pageSetup paperSize="9" scale="60" orientation="landscape" r:id="rId2"/>
      <headerFooter>
        <oddFooter>&amp;R83</oddFooter>
      </headerFooter>
    </customSheetView>
    <customSheetView guid="{83B5464C-805B-41DB-81B9-A691DDF78663}"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3"/>
      <headerFooter>
        <oddFooter>&amp;R84</oddFooter>
      </headerFooter>
    </customSheetView>
    <customSheetView guid="{6D50AFB0-1F88-45CC-9714-E302C21A7AF6}"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4"/>
      <headerFooter>
        <oddFooter>&amp;R84</oddFooter>
      </headerFooter>
    </customSheetView>
    <customSheetView guid="{DB5FF748-5A0B-481D-84B1-E8DCB60F31BB}" scale="60" printArea="1" topLeftCell="A10">
      <selection activeCell="B18" sqref="B18:G18"/>
      <pageMargins left="0.39370078740157483" right="0.39370078740157483" top="0.39370078740157483" bottom="0.39370078740157483" header="0.31496062992125984" footer="0.31496062992125984"/>
      <pageSetup paperSize="9" scale="60" orientation="landscape" r:id="rId5"/>
      <headerFooter>
        <oddFooter>&amp;R84</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0" orientation="landscape" r:id="rId6"/>
  <headerFooter>
    <oddFooter>&amp;R84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8"/>
  <sheetViews>
    <sheetView topLeftCell="B14" zoomScale="90" zoomScaleNormal="90" zoomScaleSheetLayoutView="100" workbookViewId="0">
      <selection activeCell="F25" sqref="F25"/>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9" ht="16.5" x14ac:dyDescent="0.25">
      <c r="A1" s="83" t="s">
        <v>0</v>
      </c>
      <c r="B1" s="83"/>
      <c r="C1" s="83"/>
      <c r="D1" s="83"/>
      <c r="E1" s="83"/>
      <c r="F1" s="83"/>
      <c r="G1" s="83"/>
    </row>
    <row r="2" spans="1:9" ht="16.5" x14ac:dyDescent="0.25">
      <c r="A2" s="83" t="s">
        <v>144</v>
      </c>
      <c r="B2" s="83"/>
      <c r="C2" s="83"/>
      <c r="D2" s="83"/>
      <c r="E2" s="83"/>
      <c r="F2" s="83"/>
      <c r="G2" s="83"/>
    </row>
    <row r="3" spans="1:9" ht="16.5" x14ac:dyDescent="0.25">
      <c r="A3" s="84" t="s">
        <v>25</v>
      </c>
      <c r="B3" s="84"/>
      <c r="C3" s="84"/>
      <c r="D3" s="84"/>
      <c r="E3" s="84"/>
      <c r="F3" s="84"/>
      <c r="G3" s="84"/>
    </row>
    <row r="5" spans="1:9" ht="42.75" x14ac:dyDescent="0.25">
      <c r="A5" s="50" t="s">
        <v>1</v>
      </c>
      <c r="B5" s="50" t="s">
        <v>2</v>
      </c>
      <c r="C5" s="50" t="s">
        <v>3</v>
      </c>
      <c r="D5" s="50" t="s">
        <v>4</v>
      </c>
      <c r="E5" s="50" t="s">
        <v>5</v>
      </c>
      <c r="F5" s="50" t="s">
        <v>6</v>
      </c>
      <c r="G5" s="50" t="s">
        <v>7</v>
      </c>
    </row>
    <row r="6" spans="1:9" ht="38.25" customHeight="1" x14ac:dyDescent="0.25">
      <c r="A6" s="85" t="s">
        <v>11</v>
      </c>
      <c r="B6" s="13" t="s">
        <v>8</v>
      </c>
      <c r="C6" s="7">
        <v>0.4</v>
      </c>
      <c r="D6" s="7">
        <v>10</v>
      </c>
      <c r="E6" s="7">
        <f>D6*C6</f>
        <v>4</v>
      </c>
      <c r="F6" s="109">
        <f>(E6+E7+E8)*0.4</f>
        <v>2.4000000000000004</v>
      </c>
      <c r="G6" s="66" t="s">
        <v>184</v>
      </c>
    </row>
    <row r="7" spans="1:9" ht="57" customHeight="1" x14ac:dyDescent="0.25">
      <c r="A7" s="86"/>
      <c r="B7" s="13" t="s">
        <v>9</v>
      </c>
      <c r="C7" s="7">
        <v>0.4</v>
      </c>
      <c r="D7" s="7">
        <v>0</v>
      </c>
      <c r="E7" s="7">
        <f>D7*C7</f>
        <v>0</v>
      </c>
      <c r="F7" s="110"/>
      <c r="G7" s="66" t="s">
        <v>187</v>
      </c>
      <c r="H7" s="47"/>
    </row>
    <row r="8" spans="1:9" ht="72.75" customHeight="1" x14ac:dyDescent="0.25">
      <c r="A8" s="87"/>
      <c r="B8" s="13" t="s">
        <v>10</v>
      </c>
      <c r="C8" s="7">
        <v>0.2</v>
      </c>
      <c r="D8" s="7">
        <v>10</v>
      </c>
      <c r="E8" s="7">
        <f t="shared" ref="E8:E15" si="0">D8*C8</f>
        <v>2</v>
      </c>
      <c r="F8" s="111"/>
      <c r="G8" s="66" t="s">
        <v>186</v>
      </c>
      <c r="H8" s="62" t="s">
        <v>185</v>
      </c>
    </row>
    <row r="9" spans="1:9" ht="41.25" customHeight="1" x14ac:dyDescent="0.25">
      <c r="A9" s="85" t="s">
        <v>12</v>
      </c>
      <c r="B9" s="13" t="s">
        <v>64</v>
      </c>
      <c r="C9" s="7">
        <v>0.4</v>
      </c>
      <c r="D9" s="7">
        <v>10</v>
      </c>
      <c r="E9" s="7">
        <f t="shared" si="0"/>
        <v>4</v>
      </c>
      <c r="F9" s="108">
        <f>(E9+E10+E11)*0.2</f>
        <v>1.8</v>
      </c>
      <c r="G9" s="8"/>
    </row>
    <row r="10" spans="1:9" ht="81" customHeight="1" x14ac:dyDescent="0.25">
      <c r="A10" s="86"/>
      <c r="B10" s="13" t="s">
        <v>140</v>
      </c>
      <c r="C10" s="7">
        <v>0.2</v>
      </c>
      <c r="D10" s="7">
        <v>5</v>
      </c>
      <c r="E10" s="7">
        <f t="shared" si="0"/>
        <v>1</v>
      </c>
      <c r="F10" s="108"/>
      <c r="G10" s="67" t="s">
        <v>149</v>
      </c>
      <c r="I10" s="74"/>
    </row>
    <row r="11" spans="1:9" ht="45" x14ac:dyDescent="0.25">
      <c r="A11" s="87"/>
      <c r="B11" s="13" t="s">
        <v>82</v>
      </c>
      <c r="C11" s="7">
        <v>0.4</v>
      </c>
      <c r="D11" s="7">
        <v>10</v>
      </c>
      <c r="E11" s="7">
        <f t="shared" si="0"/>
        <v>4</v>
      </c>
      <c r="F11" s="108"/>
      <c r="G11" s="8"/>
    </row>
    <row r="12" spans="1:9" ht="42" customHeight="1" x14ac:dyDescent="0.25">
      <c r="A12" s="85" t="s">
        <v>13</v>
      </c>
      <c r="B12" s="13" t="s">
        <v>23</v>
      </c>
      <c r="C12" s="7">
        <v>0.3</v>
      </c>
      <c r="D12" s="7">
        <v>8</v>
      </c>
      <c r="E12" s="7">
        <f t="shared" si="0"/>
        <v>2.4</v>
      </c>
      <c r="F12" s="109">
        <f>(E12+E13+E14+E15)*0.4</f>
        <v>3.5200000000000005</v>
      </c>
      <c r="G12" s="67" t="s">
        <v>146</v>
      </c>
    </row>
    <row r="13" spans="1:9" ht="67.5" customHeight="1" x14ac:dyDescent="0.25">
      <c r="A13" s="86"/>
      <c r="B13" s="13" t="s">
        <v>27</v>
      </c>
      <c r="C13" s="7">
        <v>0.3</v>
      </c>
      <c r="D13" s="7">
        <v>8</v>
      </c>
      <c r="E13" s="7">
        <f t="shared" si="0"/>
        <v>2.4</v>
      </c>
      <c r="F13" s="110"/>
      <c r="G13" s="68" t="s">
        <v>145</v>
      </c>
    </row>
    <row r="14" spans="1:9" ht="52.5" customHeight="1" x14ac:dyDescent="0.25">
      <c r="A14" s="86"/>
      <c r="B14" s="13" t="s">
        <v>28</v>
      </c>
      <c r="C14" s="7">
        <v>0.2</v>
      </c>
      <c r="D14" s="7">
        <v>10</v>
      </c>
      <c r="E14" s="7">
        <f t="shared" si="0"/>
        <v>2</v>
      </c>
      <c r="F14" s="110"/>
      <c r="G14" s="67" t="s">
        <v>148</v>
      </c>
    </row>
    <row r="15" spans="1:9" ht="71.25" customHeight="1" x14ac:dyDescent="0.25">
      <c r="A15" s="87"/>
      <c r="B15" s="13" t="s">
        <v>29</v>
      </c>
      <c r="C15" s="7">
        <v>0.2</v>
      </c>
      <c r="D15" s="7">
        <v>10</v>
      </c>
      <c r="E15" s="7">
        <f t="shared" si="0"/>
        <v>2</v>
      </c>
      <c r="F15" s="111"/>
      <c r="G15" s="68" t="s">
        <v>147</v>
      </c>
    </row>
    <row r="16" spans="1:9" ht="19.5" customHeight="1" x14ac:dyDescent="0.25">
      <c r="A16" s="54" t="s">
        <v>14</v>
      </c>
      <c r="B16" s="46"/>
      <c r="C16" s="46"/>
      <c r="D16" s="46"/>
      <c r="E16" s="46"/>
      <c r="F16" s="40">
        <f>F6+F9+F12</f>
        <v>7.7200000000000006</v>
      </c>
      <c r="G16" s="46"/>
    </row>
    <row r="17" spans="1:7" ht="72.75" customHeight="1" x14ac:dyDescent="0.25">
      <c r="A17" s="29" t="s">
        <v>15</v>
      </c>
      <c r="B17" s="104" t="s">
        <v>30</v>
      </c>
      <c r="C17" s="105"/>
      <c r="D17" s="105"/>
      <c r="E17" s="105"/>
      <c r="F17" s="105"/>
      <c r="G17" s="106"/>
    </row>
    <row r="18" spans="1:7" ht="52.5" customHeight="1" x14ac:dyDescent="0.25">
      <c r="A18" s="29" t="s">
        <v>16</v>
      </c>
      <c r="B18" s="107" t="s">
        <v>151</v>
      </c>
      <c r="C18" s="105"/>
      <c r="D18" s="105"/>
      <c r="E18" s="105"/>
      <c r="F18" s="105"/>
      <c r="G18" s="106"/>
    </row>
  </sheetData>
  <customSheetViews>
    <customSheetView guid="{65D17E01-2C95-467A-A6C0-284D8AF9353A}" showPageBreaks="1" printArea="1" view="pageBreakPreview" topLeftCell="B1">
      <selection activeCell="G9" sqref="G9"/>
      <pageMargins left="0.39370078740157483" right="0.39370078740157483" top="0.39370078740157483" bottom="0.39370078740157483" header="0.31496062992125984" footer="0.31496062992125984"/>
      <pageSetup paperSize="9" scale="61" orientation="landscape" r:id="rId1"/>
      <headerFooter>
        <oddFooter>&amp;R83</oddFooter>
      </headerFooter>
    </customSheetView>
    <customSheetView guid="{D064BFE3-0CFC-4FA0-A904-E97A6AB4FB27}" scale="80" showPageBreaks="1" printArea="1" view="pageBreakPreview" topLeftCell="A9">
      <selection activeCell="B18" sqref="B18:G18"/>
      <pageMargins left="0.39370078740157483" right="0.39370078740157483" top="0.39370078740157483" bottom="0.39370078740157483" header="0.31496062992125984" footer="0.31496062992125984"/>
      <pageSetup paperSize="9" scale="72" firstPageNumber="82" orientation="landscape" useFirstPageNumber="1" r:id="rId2"/>
      <headerFooter>
        <oddFooter>&amp;R82</oddFooter>
      </headerFooter>
    </customSheetView>
    <customSheetView guid="{83B5464C-805B-41DB-81B9-A691DDF78663}" scale="80" showPageBreaks="1" printArea="1" view="pageBreakPreview" topLeftCell="B4">
      <selection activeCell="B11" sqref="B11"/>
      <pageMargins left="0.39370078740157483" right="0.39370078740157483" top="0.39370078740157483" bottom="0.39370078740157483" header="0.31496062992125984" footer="0.31496062992125984"/>
      <pageSetup paperSize="9" scale="61" orientation="landscape" r:id="rId3"/>
      <headerFooter>
        <oddFooter>&amp;R83</oddFooter>
      </headerFooter>
    </customSheetView>
    <customSheetView guid="{6D50AFB0-1F88-45CC-9714-E302C21A7AF6}" scale="80" showPageBreaks="1" view="pageBreakPreview" topLeftCell="B1">
      <selection activeCell="F9" sqref="F9:F12"/>
      <pageMargins left="0.39370078740157483" right="0.39370078740157483" top="0.39370078740157483" bottom="0.39370078740157483" header="0.31496062992125984" footer="0.31496062992125984"/>
      <pageSetup paperSize="9" scale="72" orientation="landscape" r:id="rId4"/>
    </customSheetView>
    <customSheetView guid="{DB5FF748-5A0B-481D-84B1-E8DCB60F31BB}" scale="90" showPageBreaks="1" printArea="1" topLeftCell="C2">
      <selection activeCell="J10" sqref="J10"/>
      <pageMargins left="0.39370078740157483" right="0.39370078740157483" top="0.39370078740157483" bottom="0.39370078740157483" header="0.31496062992125984" footer="0.31496062992125984"/>
      <pageSetup paperSize="9" scale="61" orientation="landscape" r:id="rId5"/>
      <headerFooter>
        <oddFooter>&amp;R83</oddFooter>
      </headerFooter>
    </customSheetView>
  </customSheetViews>
  <mergeCells count="11">
    <mergeCell ref="B17:G17"/>
    <mergeCell ref="B18:G18"/>
    <mergeCell ref="A6:A8"/>
    <mergeCell ref="A1:G1"/>
    <mergeCell ref="A2:G2"/>
    <mergeCell ref="A3:G3"/>
    <mergeCell ref="A9:A11"/>
    <mergeCell ref="F9:F11"/>
    <mergeCell ref="F6:F8"/>
    <mergeCell ref="A12:A15"/>
    <mergeCell ref="F12:F15"/>
  </mergeCells>
  <pageMargins left="0.39370078740157483" right="0.39370078740157483" top="0.39370078740157483" bottom="0.39370078740157483" header="0.31496062992125984" footer="0.31496062992125984"/>
  <pageSetup paperSize="9" scale="61" orientation="landscape" r:id="rId6"/>
  <headerFooter>
    <oddFooter>&amp;R83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8"/>
  <sheetViews>
    <sheetView view="pageBreakPreview" topLeftCell="A10" zoomScaleNormal="100" zoomScaleSheetLayoutView="100" workbookViewId="0">
      <selection activeCell="B18" sqref="B18:G18"/>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8" ht="16.5" x14ac:dyDescent="0.25">
      <c r="A1" s="83" t="s">
        <v>0</v>
      </c>
      <c r="B1" s="83"/>
      <c r="C1" s="83"/>
      <c r="D1" s="83"/>
      <c r="E1" s="83"/>
      <c r="F1" s="83"/>
      <c r="G1" s="83"/>
    </row>
    <row r="2" spans="1:8" ht="16.5" x14ac:dyDescent="0.25">
      <c r="A2" s="83" t="s">
        <v>136</v>
      </c>
      <c r="B2" s="83"/>
      <c r="C2" s="83"/>
      <c r="D2" s="83"/>
      <c r="E2" s="83"/>
      <c r="F2" s="83"/>
      <c r="G2" s="83"/>
    </row>
    <row r="3" spans="1:8" ht="16.5" x14ac:dyDescent="0.25">
      <c r="A3" s="84" t="s">
        <v>25</v>
      </c>
      <c r="B3" s="84"/>
      <c r="C3" s="84"/>
      <c r="D3" s="84"/>
      <c r="E3" s="84"/>
      <c r="F3" s="84"/>
      <c r="G3" s="84"/>
    </row>
    <row r="5" spans="1:8" ht="42.75" x14ac:dyDescent="0.25">
      <c r="A5" s="50" t="s">
        <v>1</v>
      </c>
      <c r="B5" s="50" t="s">
        <v>2</v>
      </c>
      <c r="C5" s="50" t="s">
        <v>3</v>
      </c>
      <c r="D5" s="50" t="s">
        <v>4</v>
      </c>
      <c r="E5" s="50" t="s">
        <v>5</v>
      </c>
      <c r="F5" s="50" t="s">
        <v>6</v>
      </c>
      <c r="G5" s="50" t="s">
        <v>7</v>
      </c>
    </row>
    <row r="6" spans="1:8" ht="38.25" customHeight="1" x14ac:dyDescent="0.25">
      <c r="A6" s="85" t="s">
        <v>11</v>
      </c>
      <c r="B6" s="13" t="s">
        <v>8</v>
      </c>
      <c r="C6" s="7">
        <v>0.4</v>
      </c>
      <c r="D6" s="7">
        <v>10</v>
      </c>
      <c r="E6" s="7">
        <f>D6*C6</f>
        <v>4</v>
      </c>
      <c r="F6" s="109">
        <f>(E6+E7+E8)*0.4</f>
        <v>2.2399999999999998</v>
      </c>
      <c r="G6" s="66" t="s">
        <v>137</v>
      </c>
    </row>
    <row r="7" spans="1:8" ht="57" customHeight="1" x14ac:dyDescent="0.25">
      <c r="A7" s="86"/>
      <c r="B7" s="13" t="s">
        <v>9</v>
      </c>
      <c r="C7" s="7">
        <v>0.4</v>
      </c>
      <c r="D7" s="7">
        <v>0</v>
      </c>
      <c r="E7" s="7">
        <f>D7*C7</f>
        <v>0</v>
      </c>
      <c r="F7" s="110"/>
      <c r="G7" s="66" t="s">
        <v>138</v>
      </c>
      <c r="H7" s="47"/>
    </row>
    <row r="8" spans="1:8" ht="72.75" customHeight="1" x14ac:dyDescent="0.25">
      <c r="A8" s="87"/>
      <c r="B8" s="13" t="s">
        <v>10</v>
      </c>
      <c r="C8" s="7">
        <v>0.2</v>
      </c>
      <c r="D8" s="7">
        <v>8</v>
      </c>
      <c r="E8" s="7">
        <f t="shared" ref="E8:E15" si="0">D8*C8</f>
        <v>1.6</v>
      </c>
      <c r="F8" s="111"/>
      <c r="G8" s="66" t="s">
        <v>139</v>
      </c>
    </row>
    <row r="9" spans="1:8" ht="41.25" customHeight="1" x14ac:dyDescent="0.25">
      <c r="A9" s="96" t="s">
        <v>12</v>
      </c>
      <c r="B9" s="13" t="s">
        <v>64</v>
      </c>
      <c r="C9" s="7">
        <v>0.4</v>
      </c>
      <c r="D9" s="7">
        <v>10</v>
      </c>
      <c r="E9" s="7">
        <f t="shared" si="0"/>
        <v>4</v>
      </c>
      <c r="F9" s="108">
        <f>(E9+E10+E11)*0.2</f>
        <v>1.8</v>
      </c>
      <c r="G9" s="8"/>
    </row>
    <row r="10" spans="1:8" ht="81" customHeight="1" x14ac:dyDescent="0.25">
      <c r="A10" s="96"/>
      <c r="B10" s="13" t="s">
        <v>140</v>
      </c>
      <c r="C10" s="7">
        <v>0.2</v>
      </c>
      <c r="D10" s="7">
        <v>5</v>
      </c>
      <c r="E10" s="7">
        <f t="shared" si="0"/>
        <v>1</v>
      </c>
      <c r="F10" s="108"/>
      <c r="G10" s="67" t="s">
        <v>143</v>
      </c>
    </row>
    <row r="11" spans="1:8" ht="45" x14ac:dyDescent="0.25">
      <c r="A11" s="96"/>
      <c r="B11" s="13" t="s">
        <v>82</v>
      </c>
      <c r="C11" s="7">
        <v>0.4</v>
      </c>
      <c r="D11" s="7">
        <v>10</v>
      </c>
      <c r="E11" s="7">
        <f t="shared" si="0"/>
        <v>4</v>
      </c>
      <c r="F11" s="108"/>
      <c r="G11" s="8"/>
    </row>
    <row r="12" spans="1:8" ht="42" customHeight="1" x14ac:dyDescent="0.25">
      <c r="A12" s="85" t="s">
        <v>13</v>
      </c>
      <c r="B12" s="13" t="s">
        <v>23</v>
      </c>
      <c r="C12" s="7">
        <v>0.3</v>
      </c>
      <c r="D12" s="7">
        <v>8</v>
      </c>
      <c r="E12" s="7">
        <f>D12*C12</f>
        <v>2.4</v>
      </c>
      <c r="F12" s="109">
        <f>(E12+E13+E14+E15)*0.4</f>
        <v>3.3600000000000003</v>
      </c>
      <c r="G12" s="67" t="s">
        <v>141</v>
      </c>
    </row>
    <row r="13" spans="1:8" ht="67.5" customHeight="1" x14ac:dyDescent="0.25">
      <c r="A13" s="86"/>
      <c r="B13" s="13" t="s">
        <v>27</v>
      </c>
      <c r="C13" s="7">
        <v>0.3</v>
      </c>
      <c r="D13" s="7">
        <v>10</v>
      </c>
      <c r="E13" s="7">
        <f t="shared" si="0"/>
        <v>3</v>
      </c>
      <c r="F13" s="110"/>
      <c r="G13" s="68" t="s">
        <v>33</v>
      </c>
    </row>
    <row r="14" spans="1:8" ht="52.5" customHeight="1" x14ac:dyDescent="0.25">
      <c r="A14" s="86"/>
      <c r="B14" s="13" t="s">
        <v>28</v>
      </c>
      <c r="C14" s="7">
        <v>0.2</v>
      </c>
      <c r="D14" s="7">
        <v>5</v>
      </c>
      <c r="E14" s="7">
        <f t="shared" si="0"/>
        <v>1</v>
      </c>
      <c r="F14" s="110"/>
      <c r="G14" s="67" t="s">
        <v>142</v>
      </c>
    </row>
    <row r="15" spans="1:8" ht="71.25" customHeight="1" x14ac:dyDescent="0.25">
      <c r="A15" s="87"/>
      <c r="B15" s="13" t="s">
        <v>29</v>
      </c>
      <c r="C15" s="7">
        <v>0.2</v>
      </c>
      <c r="D15" s="7">
        <v>10</v>
      </c>
      <c r="E15" s="7">
        <f t="shared" si="0"/>
        <v>2</v>
      </c>
      <c r="F15" s="111"/>
      <c r="G15" s="68" t="s">
        <v>50</v>
      </c>
    </row>
    <row r="16" spans="1:8" ht="19.5" customHeight="1" x14ac:dyDescent="0.25">
      <c r="A16" s="54" t="s">
        <v>14</v>
      </c>
      <c r="B16" s="55"/>
      <c r="C16" s="55"/>
      <c r="D16" s="55"/>
      <c r="E16" s="55"/>
      <c r="F16" s="40">
        <f>F6+F9+F12</f>
        <v>7.4</v>
      </c>
      <c r="G16" s="46"/>
    </row>
    <row r="17" spans="1:7" ht="72.75" customHeight="1" x14ac:dyDescent="0.25">
      <c r="A17" s="29" t="s">
        <v>15</v>
      </c>
      <c r="B17" s="104" t="s">
        <v>30</v>
      </c>
      <c r="C17" s="105"/>
      <c r="D17" s="105"/>
      <c r="E17" s="105"/>
      <c r="F17" s="105"/>
      <c r="G17" s="106"/>
    </row>
    <row r="18" spans="1:7" ht="67.5" customHeight="1" x14ac:dyDescent="0.25">
      <c r="A18" s="29" t="s">
        <v>16</v>
      </c>
      <c r="B18" s="107" t="s">
        <v>150</v>
      </c>
      <c r="C18" s="105"/>
      <c r="D18" s="105"/>
      <c r="E18" s="105"/>
      <c r="F18" s="105"/>
      <c r="G18" s="106"/>
    </row>
  </sheetData>
  <customSheetViews>
    <customSheetView guid="{65D17E01-2C95-467A-A6C0-284D8AF9353A}" scale="80" showPageBreaks="1" printArea="1" view="pageBreakPreview">
      <selection activeCell="B11" sqref="B11"/>
      <pageMargins left="0.39370078740157483" right="0.39370078740157483" top="0.39370078740157483" bottom="0.39370078740157483" header="0.31496062992125984" footer="0.31496062992125984"/>
      <pageSetup paperSize="9" scale="61" firstPageNumber="81" orientation="landscape" useFirstPageNumber="1" r:id="rId1"/>
      <headerFooter>
        <oddFooter>&amp;R81</oddFooter>
      </headerFooter>
    </customSheetView>
    <customSheetView guid="{D064BFE3-0CFC-4FA0-A904-E97A6AB4FB27}" scale="80" showPageBreaks="1" printArea="1" view="pageBreakPreview" topLeftCell="A9">
      <selection activeCell="B18" sqref="B18:G18"/>
      <pageMargins left="0.39370078740157483" right="0.39370078740157483" top="0.39370078740157483" bottom="0.39370078740157483" header="0.31496062992125984" footer="0.31496062992125984"/>
      <pageSetup paperSize="9" scale="61" firstPageNumber="81" orientation="landscape" useFirstPageNumber="1" r:id="rId2"/>
      <headerFooter>
        <oddFooter>&amp;R81</oddFooter>
      </headerFooter>
    </customSheetView>
    <customSheetView guid="{83B5464C-805B-41DB-81B9-A691DDF78663}" scale="80" showPageBreaks="1" printArea="1" view="pageBreakPreview">
      <selection activeCell="F17" sqref="F17"/>
      <pageMargins left="0.39370078740157483" right="0.39370078740157483" top="0.39370078740157483" bottom="0.39370078740157483" header="0.31496062992125984" footer="0.31496062992125984"/>
      <pageSetup paperSize="9" scale="61" firstPageNumber="81" orientation="landscape" useFirstPageNumber="1" r:id="rId3"/>
      <headerFooter>
        <oddFooter>&amp;R81</oddFooter>
      </headerFooter>
    </customSheetView>
    <customSheetView guid="{6D50AFB0-1F88-45CC-9714-E302C21A7AF6}" scale="80" showPageBreaks="1" printArea="1" view="pageBreakPreview">
      <selection activeCell="D7" sqref="D7"/>
      <pageMargins left="0.39370078740157483" right="0.39370078740157483" top="0.39370078740157483" bottom="0.39370078740157483" header="0.31496062992125984" footer="0.31496062992125984"/>
      <pageSetup paperSize="9" scale="61" firstPageNumber="81" orientation="landscape" useFirstPageNumber="1" r:id="rId4"/>
      <headerFooter>
        <oddFooter>&amp;R81</oddFooter>
      </headerFooter>
    </customSheetView>
    <customSheetView guid="{DB5FF748-5A0B-481D-84B1-E8DCB60F31BB}" showPageBreaks="1" printArea="1" view="pageBreakPreview" topLeftCell="B10">
      <selection activeCell="A2" sqref="A2:G2"/>
      <pageMargins left="0.39370078740157483" right="0.39370078740157483" top="0.39370078740157483" bottom="0.39370078740157483" header="0.31496062992125984" footer="0.31496062992125984"/>
      <pageSetup paperSize="9" scale="61" firstPageNumber="81" orientation="landscape" useFirstPageNumber="1" r:id="rId5"/>
      <headerFooter>
        <oddFooter>&amp;R81</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1" firstPageNumber="81" orientation="landscape" useFirstPageNumber="1" r:id="rId6"/>
  <headerFooter>
    <oddFooter>&amp;R81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G18"/>
  <sheetViews>
    <sheetView topLeftCell="A10" zoomScale="70" zoomScaleNormal="70" zoomScaleSheetLayoutView="80" workbookViewId="0">
      <selection activeCell="G15" sqref="G15"/>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2.140625" style="44" customWidth="1"/>
    <col min="8" max="16384" width="9.140625" style="44"/>
  </cols>
  <sheetData>
    <row r="1" spans="1:7" ht="16.5" x14ac:dyDescent="0.25">
      <c r="A1" s="83" t="s">
        <v>0</v>
      </c>
      <c r="B1" s="83"/>
      <c r="C1" s="83"/>
      <c r="D1" s="83"/>
      <c r="E1" s="83"/>
      <c r="F1" s="83"/>
      <c r="G1" s="83"/>
    </row>
    <row r="2" spans="1:7" ht="16.5" x14ac:dyDescent="0.25">
      <c r="A2" s="83" t="s">
        <v>174</v>
      </c>
      <c r="B2" s="83"/>
      <c r="C2" s="83"/>
      <c r="D2" s="83"/>
      <c r="E2" s="83"/>
      <c r="F2" s="83"/>
      <c r="G2" s="83"/>
    </row>
    <row r="3" spans="1:7" ht="16.5" x14ac:dyDescent="0.25">
      <c r="A3" s="84" t="s">
        <v>25</v>
      </c>
      <c r="B3" s="84"/>
      <c r="C3" s="84"/>
      <c r="D3" s="84"/>
      <c r="E3" s="84"/>
      <c r="F3" s="84"/>
      <c r="G3" s="84"/>
    </row>
    <row r="4" spans="1:7" x14ac:dyDescent="0.25">
      <c r="A4" s="62"/>
      <c r="B4" s="62"/>
      <c r="C4" s="62"/>
      <c r="D4" s="62"/>
      <c r="E4" s="62"/>
      <c r="F4" s="62"/>
      <c r="G4" s="62"/>
    </row>
    <row r="5" spans="1:7" ht="42.75" x14ac:dyDescent="0.25">
      <c r="A5" s="50" t="s">
        <v>1</v>
      </c>
      <c r="B5" s="50" t="s">
        <v>2</v>
      </c>
      <c r="C5" s="50" t="s">
        <v>3</v>
      </c>
      <c r="D5" s="50" t="s">
        <v>4</v>
      </c>
      <c r="E5" s="50" t="s">
        <v>5</v>
      </c>
      <c r="F5" s="50" t="s">
        <v>6</v>
      </c>
      <c r="G5" s="50" t="s">
        <v>7</v>
      </c>
    </row>
    <row r="6" spans="1:7" ht="38.25" customHeight="1" x14ac:dyDescent="0.25">
      <c r="A6" s="85" t="s">
        <v>11</v>
      </c>
      <c r="B6" s="13" t="s">
        <v>8</v>
      </c>
      <c r="C6" s="20">
        <v>0.4</v>
      </c>
      <c r="D6" s="17">
        <v>8</v>
      </c>
      <c r="E6" s="17">
        <f t="shared" ref="E6:E15" si="0">D6*C6</f>
        <v>3.2</v>
      </c>
      <c r="F6" s="88">
        <f>(E6+E7+E8)*0.4</f>
        <v>1.9200000000000004</v>
      </c>
      <c r="G6" s="63" t="s">
        <v>183</v>
      </c>
    </row>
    <row r="7" spans="1:7" ht="57" customHeight="1" x14ac:dyDescent="0.25">
      <c r="A7" s="86"/>
      <c r="B7" s="13" t="s">
        <v>9</v>
      </c>
      <c r="C7" s="20">
        <v>0.4</v>
      </c>
      <c r="D7" s="17">
        <v>0</v>
      </c>
      <c r="E7" s="17">
        <f t="shared" si="0"/>
        <v>0</v>
      </c>
      <c r="F7" s="89"/>
      <c r="G7" s="63" t="s">
        <v>175</v>
      </c>
    </row>
    <row r="8" spans="1:7" ht="72.75" customHeight="1" x14ac:dyDescent="0.25">
      <c r="A8" s="87"/>
      <c r="B8" s="13" t="s">
        <v>10</v>
      </c>
      <c r="C8" s="20">
        <v>0.2</v>
      </c>
      <c r="D8" s="17">
        <v>8</v>
      </c>
      <c r="E8" s="17">
        <f t="shared" si="0"/>
        <v>1.6</v>
      </c>
      <c r="F8" s="90"/>
      <c r="G8" s="63" t="s">
        <v>176</v>
      </c>
    </row>
    <row r="9" spans="1:7" ht="35.25" customHeight="1" x14ac:dyDescent="0.25">
      <c r="A9" s="96" t="s">
        <v>12</v>
      </c>
      <c r="B9" s="13" t="s">
        <v>64</v>
      </c>
      <c r="C9" s="20">
        <v>0.4</v>
      </c>
      <c r="D9" s="20">
        <v>10</v>
      </c>
      <c r="E9" s="17">
        <f t="shared" si="0"/>
        <v>4</v>
      </c>
      <c r="F9" s="103">
        <f>(E9+E10+E11)*0.2</f>
        <v>1.4000000000000001</v>
      </c>
      <c r="G9" s="57"/>
    </row>
    <row r="10" spans="1:7" ht="126.75" customHeight="1" x14ac:dyDescent="0.25">
      <c r="A10" s="96"/>
      <c r="B10" s="13" t="s">
        <v>61</v>
      </c>
      <c r="C10" s="20">
        <v>0.2</v>
      </c>
      <c r="D10" s="20">
        <v>5</v>
      </c>
      <c r="E10" s="17">
        <f t="shared" si="0"/>
        <v>1</v>
      </c>
      <c r="F10" s="103"/>
      <c r="G10" s="57" t="s">
        <v>177</v>
      </c>
    </row>
    <row r="11" spans="1:7" ht="53.25" customHeight="1" x14ac:dyDescent="0.25">
      <c r="A11" s="96"/>
      <c r="B11" s="13" t="s">
        <v>59</v>
      </c>
      <c r="C11" s="20">
        <v>0.4</v>
      </c>
      <c r="D11" s="17">
        <v>5</v>
      </c>
      <c r="E11" s="17">
        <f t="shared" si="0"/>
        <v>2</v>
      </c>
      <c r="F11" s="103"/>
      <c r="G11" s="57" t="s">
        <v>53</v>
      </c>
    </row>
    <row r="12" spans="1:7" ht="42" customHeight="1" x14ac:dyDescent="0.25">
      <c r="A12" s="85" t="s">
        <v>13</v>
      </c>
      <c r="B12" s="13" t="s">
        <v>23</v>
      </c>
      <c r="C12" s="20">
        <v>0.3</v>
      </c>
      <c r="D12" s="17">
        <v>5</v>
      </c>
      <c r="E12" s="17">
        <f t="shared" si="0"/>
        <v>1.5</v>
      </c>
      <c r="F12" s="88">
        <f>(E12+E13+E14+E15)*0.4</f>
        <v>3.24</v>
      </c>
      <c r="G12" s="57" t="s">
        <v>178</v>
      </c>
    </row>
    <row r="13" spans="1:7" ht="67.5" customHeight="1" x14ac:dyDescent="0.25">
      <c r="A13" s="86"/>
      <c r="B13" s="13" t="s">
        <v>27</v>
      </c>
      <c r="C13" s="20">
        <v>0.3</v>
      </c>
      <c r="D13" s="17">
        <v>10</v>
      </c>
      <c r="E13" s="17">
        <f t="shared" si="0"/>
        <v>3</v>
      </c>
      <c r="F13" s="89"/>
      <c r="G13" s="58" t="s">
        <v>38</v>
      </c>
    </row>
    <row r="14" spans="1:7" ht="52.5" customHeight="1" x14ac:dyDescent="0.25">
      <c r="A14" s="86"/>
      <c r="B14" s="13" t="s">
        <v>28</v>
      </c>
      <c r="C14" s="20">
        <v>0.2</v>
      </c>
      <c r="D14" s="17">
        <v>10</v>
      </c>
      <c r="E14" s="17">
        <f t="shared" si="0"/>
        <v>2</v>
      </c>
      <c r="F14" s="89"/>
      <c r="G14" s="57" t="s">
        <v>179</v>
      </c>
    </row>
    <row r="15" spans="1:7" ht="71.25" customHeight="1" x14ac:dyDescent="0.25">
      <c r="A15" s="87"/>
      <c r="B15" s="13" t="s">
        <v>29</v>
      </c>
      <c r="C15" s="20">
        <v>0.2</v>
      </c>
      <c r="D15" s="17">
        <v>8</v>
      </c>
      <c r="E15" s="17">
        <f t="shared" si="0"/>
        <v>1.6</v>
      </c>
      <c r="F15" s="90"/>
      <c r="G15" s="58" t="s">
        <v>180</v>
      </c>
    </row>
    <row r="16" spans="1:7" ht="19.5" customHeight="1" x14ac:dyDescent="0.25">
      <c r="A16" s="54" t="s">
        <v>14</v>
      </c>
      <c r="B16" s="46"/>
      <c r="C16" s="46"/>
      <c r="D16" s="55"/>
      <c r="E16" s="55"/>
      <c r="F16" s="40">
        <f>F6+F9+F12</f>
        <v>6.5600000000000005</v>
      </c>
      <c r="G16" s="46"/>
    </row>
    <row r="17" spans="1:7" ht="70.5" customHeight="1" x14ac:dyDescent="0.25">
      <c r="A17" s="51" t="s">
        <v>15</v>
      </c>
      <c r="B17" s="92" t="s">
        <v>30</v>
      </c>
      <c r="C17" s="93"/>
      <c r="D17" s="93"/>
      <c r="E17" s="93"/>
      <c r="F17" s="93"/>
      <c r="G17" s="94"/>
    </row>
    <row r="18" spans="1:7" ht="73.5" customHeight="1" x14ac:dyDescent="0.25">
      <c r="A18" s="29" t="s">
        <v>16</v>
      </c>
      <c r="B18" s="112" t="s">
        <v>181</v>
      </c>
      <c r="C18" s="113"/>
      <c r="D18" s="113"/>
      <c r="E18" s="113"/>
      <c r="F18" s="113"/>
      <c r="G18" s="114"/>
    </row>
  </sheetData>
  <customSheetViews>
    <customSheetView guid="{65D17E01-2C95-467A-A6C0-284D8AF9353A}" scale="90" printArea="1">
      <selection activeCell="F9" sqref="F9:F12"/>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D064BFE3-0CFC-4FA0-A904-E97A6AB4FB27}" scale="80" showPageBreaks="1" printArea="1" view="pageBreakPreview">
      <selection activeCell="E16" sqref="E16"/>
      <pageMargins left="0.39370078740157483" right="0.39370078740157483" top="0.39370078740157483" bottom="0.39370078740157483" header="0.31496062992125984" footer="0.31496062992125984"/>
      <pageSetup paperSize="9" scale="57" orientation="landscape" r:id="rId2"/>
      <headerFooter>
        <oddFooter>&amp;R84</oddFooter>
      </headerFooter>
    </customSheetView>
    <customSheetView guid="{83B5464C-805B-41DB-81B9-A691DDF78663}"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1" orientation="landscape" r:id="rId3"/>
      <headerFooter>
        <oddFooter>&amp;R86</oddFooter>
      </headerFooter>
    </customSheetView>
    <customSheetView guid="{6D50AFB0-1F88-45CC-9714-E302C21A7AF6}" scale="80" showPageBreaks="1" printArea="1" view="pageBreakPreview" topLeftCell="A10">
      <selection activeCell="F17" sqref="F17"/>
      <pageMargins left="0.39370078740157483" right="0.39370078740157483" top="0.39370078740157483" bottom="0.39370078740157483" header="0.31496062992125984" footer="0.31496062992125984"/>
      <pageSetup paperSize="9" scale="57" orientation="landscape" r:id="rId4"/>
      <headerFooter>
        <oddFooter>&amp;R86</oddFooter>
      </headerFooter>
    </customSheetView>
    <customSheetView guid="{DB5FF748-5A0B-481D-84B1-E8DCB60F31BB}" scale="70" printArea="1">
      <selection activeCell="L10" sqref="L10"/>
      <pageMargins left="0.39370078740157483" right="0.39370078740157483" top="0.39370078740157483" bottom="0.39370078740157483" header="0.31496062992125984" footer="0.31496062992125984"/>
      <pageSetup paperSize="9" scale="61" orientation="landscape" r:id="rId5"/>
      <headerFooter>
        <oddFooter>&amp;R86</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6"/>
  <headerFooter>
    <oddFooter>&amp;R86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
  <sheetViews>
    <sheetView view="pageBreakPreview" topLeftCell="A7" zoomScale="80" zoomScaleNormal="90" zoomScaleSheetLayoutView="80" workbookViewId="0">
      <selection activeCell="D7" sqref="D7"/>
    </sheetView>
  </sheetViews>
  <sheetFormatPr defaultRowHeight="15" x14ac:dyDescent="0.25"/>
  <cols>
    <col min="1" max="1" width="32.140625" style="44" customWidth="1"/>
    <col min="2" max="2" width="60.42578125" style="44" customWidth="1"/>
    <col min="3" max="4" width="9.140625" style="44"/>
    <col min="5" max="5" width="17.140625" style="44" customWidth="1"/>
    <col min="6" max="6" width="18" style="44" customWidth="1"/>
    <col min="7" max="7" width="43.42578125" style="44" customWidth="1"/>
    <col min="8" max="16384" width="9.140625" style="44"/>
  </cols>
  <sheetData>
    <row r="1" spans="1:8" ht="16.5" x14ac:dyDescent="0.25">
      <c r="A1" s="83" t="s">
        <v>0</v>
      </c>
      <c r="B1" s="83"/>
      <c r="C1" s="83"/>
      <c r="D1" s="83"/>
      <c r="E1" s="83"/>
      <c r="F1" s="83"/>
      <c r="G1" s="83"/>
    </row>
    <row r="2" spans="1:8" ht="10.5" customHeight="1" x14ac:dyDescent="0.25">
      <c r="A2" s="115" t="s">
        <v>81</v>
      </c>
      <c r="B2" s="115"/>
      <c r="C2" s="115"/>
      <c r="D2" s="115"/>
      <c r="E2" s="115"/>
      <c r="F2" s="115"/>
      <c r="G2" s="115"/>
    </row>
    <row r="3" spans="1:8" ht="9" customHeight="1" x14ac:dyDescent="0.25">
      <c r="A3" s="115"/>
      <c r="B3" s="115"/>
      <c r="C3" s="115"/>
      <c r="D3" s="115"/>
      <c r="E3" s="115"/>
      <c r="F3" s="115"/>
      <c r="G3" s="115"/>
    </row>
    <row r="4" spans="1:8" ht="16.5" x14ac:dyDescent="0.25">
      <c r="A4" s="84" t="s">
        <v>31</v>
      </c>
      <c r="B4" s="84"/>
      <c r="C4" s="84"/>
      <c r="D4" s="84"/>
      <c r="E4" s="84"/>
      <c r="F4" s="84"/>
      <c r="G4" s="84"/>
    </row>
    <row r="5" spans="1:8" x14ac:dyDescent="0.25">
      <c r="A5" s="62"/>
      <c r="B5" s="62"/>
      <c r="C5" s="62"/>
      <c r="D5" s="62"/>
      <c r="E5" s="62"/>
      <c r="F5" s="62"/>
      <c r="G5" s="62"/>
    </row>
    <row r="6" spans="1:8" ht="42.75" x14ac:dyDescent="0.25">
      <c r="A6" s="50" t="s">
        <v>1</v>
      </c>
      <c r="B6" s="50" t="s">
        <v>2</v>
      </c>
      <c r="C6" s="50" t="s">
        <v>3</v>
      </c>
      <c r="D6" s="50" t="s">
        <v>4</v>
      </c>
      <c r="E6" s="50" t="s">
        <v>5</v>
      </c>
      <c r="F6" s="50" t="s">
        <v>6</v>
      </c>
      <c r="G6" s="50" t="s">
        <v>7</v>
      </c>
    </row>
    <row r="7" spans="1:8" ht="38.25" customHeight="1" x14ac:dyDescent="0.25">
      <c r="A7" s="85" t="s">
        <v>11</v>
      </c>
      <c r="B7" s="13" t="s">
        <v>8</v>
      </c>
      <c r="C7" s="7">
        <v>0.5</v>
      </c>
      <c r="D7" s="7">
        <v>10</v>
      </c>
      <c r="E7" s="7">
        <f>D7*C7</f>
        <v>5</v>
      </c>
      <c r="F7" s="109">
        <f>(E7+E8+E9)*0.4</f>
        <v>4</v>
      </c>
      <c r="G7" s="66" t="s">
        <v>84</v>
      </c>
    </row>
    <row r="8" spans="1:8" ht="48.75" customHeight="1" x14ac:dyDescent="0.25">
      <c r="A8" s="86"/>
      <c r="B8" s="13" t="s">
        <v>9</v>
      </c>
      <c r="C8" s="7">
        <v>0.5</v>
      </c>
      <c r="D8" s="7">
        <v>10</v>
      </c>
      <c r="E8" s="7">
        <f>D8*C8</f>
        <v>5</v>
      </c>
      <c r="F8" s="110"/>
      <c r="G8" s="66" t="s">
        <v>85</v>
      </c>
      <c r="H8" s="47"/>
    </row>
    <row r="9" spans="1:8" ht="72.75" hidden="1" customHeight="1" x14ac:dyDescent="0.25">
      <c r="A9" s="87"/>
      <c r="B9" s="45" t="s">
        <v>10</v>
      </c>
      <c r="C9" s="7" t="s">
        <v>32</v>
      </c>
      <c r="D9" s="12" t="s">
        <v>32</v>
      </c>
      <c r="E9" s="12">
        <v>0</v>
      </c>
      <c r="F9" s="111"/>
      <c r="G9" s="10"/>
    </row>
    <row r="10" spans="1:8" ht="40.5" customHeight="1" x14ac:dyDescent="0.25">
      <c r="A10" s="96" t="s">
        <v>12</v>
      </c>
      <c r="B10" s="13" t="s">
        <v>64</v>
      </c>
      <c r="C10" s="7">
        <v>0.6</v>
      </c>
      <c r="D10" s="7">
        <v>10</v>
      </c>
      <c r="E10" s="7">
        <f t="shared" ref="E10:E14" si="0">D10*C10</f>
        <v>6</v>
      </c>
      <c r="F10" s="108">
        <f>(E10+E11)*0.2</f>
        <v>2</v>
      </c>
      <c r="G10" s="67"/>
    </row>
    <row r="11" spans="1:8" ht="45" x14ac:dyDescent="0.25">
      <c r="A11" s="96"/>
      <c r="B11" s="13" t="s">
        <v>82</v>
      </c>
      <c r="C11" s="7">
        <v>0.4</v>
      </c>
      <c r="D11" s="7">
        <v>10</v>
      </c>
      <c r="E11" s="7">
        <f t="shared" si="0"/>
        <v>4</v>
      </c>
      <c r="F11" s="108"/>
      <c r="G11" s="67"/>
    </row>
    <row r="12" spans="1:8" ht="42" customHeight="1" x14ac:dyDescent="0.25">
      <c r="A12" s="85" t="s">
        <v>13</v>
      </c>
      <c r="B12" s="13" t="s">
        <v>23</v>
      </c>
      <c r="C12" s="7">
        <v>0.4</v>
      </c>
      <c r="D12" s="7">
        <v>10</v>
      </c>
      <c r="E12" s="7">
        <f t="shared" si="0"/>
        <v>4</v>
      </c>
      <c r="F12" s="109">
        <f>(E12+E13+E14)*0.4</f>
        <v>4</v>
      </c>
      <c r="G12" s="67" t="s">
        <v>86</v>
      </c>
    </row>
    <row r="13" spans="1:8" ht="52.5" customHeight="1" x14ac:dyDescent="0.25">
      <c r="A13" s="86"/>
      <c r="B13" s="13" t="s">
        <v>28</v>
      </c>
      <c r="C13" s="7">
        <v>0.3</v>
      </c>
      <c r="D13" s="7">
        <v>10</v>
      </c>
      <c r="E13" s="7">
        <f t="shared" si="0"/>
        <v>3</v>
      </c>
      <c r="F13" s="110"/>
      <c r="G13" s="67" t="s">
        <v>87</v>
      </c>
    </row>
    <row r="14" spans="1:8" ht="71.25" customHeight="1" x14ac:dyDescent="0.25">
      <c r="A14" s="87"/>
      <c r="B14" s="13" t="s">
        <v>29</v>
      </c>
      <c r="C14" s="7">
        <v>0.3</v>
      </c>
      <c r="D14" s="7">
        <v>10</v>
      </c>
      <c r="E14" s="7">
        <f t="shared" si="0"/>
        <v>3</v>
      </c>
      <c r="F14" s="111"/>
      <c r="G14" s="68" t="s">
        <v>88</v>
      </c>
    </row>
    <row r="15" spans="1:8" ht="19.5" customHeight="1" x14ac:dyDescent="0.25">
      <c r="A15" s="54" t="s">
        <v>14</v>
      </c>
      <c r="B15" s="46"/>
      <c r="C15" s="46"/>
      <c r="D15" s="55"/>
      <c r="E15" s="55"/>
      <c r="F15" s="40">
        <f>F7+F10+F12</f>
        <v>10</v>
      </c>
      <c r="G15" s="46"/>
    </row>
    <row r="16" spans="1:8" ht="59.25" customHeight="1" x14ac:dyDescent="0.25">
      <c r="A16" s="29" t="s">
        <v>15</v>
      </c>
      <c r="B16" s="104" t="s">
        <v>34</v>
      </c>
      <c r="C16" s="105"/>
      <c r="D16" s="105"/>
      <c r="E16" s="105"/>
      <c r="F16" s="105"/>
      <c r="G16" s="106"/>
    </row>
    <row r="17" spans="1:7" ht="67.5" customHeight="1" x14ac:dyDescent="0.25">
      <c r="A17" s="29" t="s">
        <v>16</v>
      </c>
      <c r="B17" s="107" t="s">
        <v>89</v>
      </c>
      <c r="C17" s="105"/>
      <c r="D17" s="105"/>
      <c r="E17" s="105"/>
      <c r="F17" s="105"/>
      <c r="G17" s="106"/>
    </row>
  </sheetData>
  <customSheetViews>
    <customSheetView guid="{65D17E01-2C95-467A-A6C0-284D8AF9353A}" scale="80" showPageBreaks="1" printArea="1" hiddenRows="1" view="pageBreakPreview">
      <selection activeCell="C13" sqref="C13:C16"/>
      <pageMargins left="0.39370078740157483" right="0.39370078740157483" top="0.39370078740157483" bottom="0.39370078740157483" header="0.31496062992125984" footer="0.31496062992125984"/>
      <pageSetup paperSize="9" scale="60" orientation="landscape" r:id="rId1"/>
      <headerFooter>
        <oddFooter>&amp;R93</oddFooter>
      </headerFooter>
    </customSheetView>
    <customSheetView guid="{D064BFE3-0CFC-4FA0-A904-E97A6AB4FB27}" scale="80" showPageBreaks="1" printArea="1" hiddenRows="1" view="pageBreakPreview" topLeftCell="B1">
      <selection activeCell="F13" sqref="F13:F16"/>
      <pageMargins left="0.39370078740157483" right="0.39370078740157483" top="0.39370078740157483" bottom="0.39370078740157483" header="0.31496062992125984" footer="0.31496062992125984"/>
      <pageSetup paperSize="9" scale="60" orientation="landscape" r:id="rId2"/>
      <headerFooter>
        <oddFooter>&amp;R88</oddFooter>
      </headerFooter>
    </customSheetView>
    <customSheetView guid="{83B5464C-805B-41DB-81B9-A691DDF78663}" scale="80" showPageBreaks="1" printArea="1" hiddenRows="1" view="pageBreakPreview" topLeftCell="A7">
      <selection activeCell="D8" sqref="D8"/>
      <pageMargins left="0.39370078740157483" right="0.39370078740157483" top="0.39370078740157483" bottom="0.39370078740157483" header="0.31496062992125984" footer="0.31496062992125984"/>
      <pageSetup paperSize="9" scale="60" orientation="landscape" r:id="rId3"/>
      <headerFooter>
        <oddFooter>&amp;R93</oddFooter>
      </headerFooter>
    </customSheetView>
    <customSheetView guid="{6D50AFB0-1F88-45CC-9714-E302C21A7AF6}" scale="80" showPageBreaks="1" printArea="1" hiddenRows="1" view="pageBreakPreview">
      <selection activeCell="L16" sqref="L16"/>
      <pageMargins left="0.39370078740157483" right="0.39370078740157483" top="0.39370078740157483" bottom="0.39370078740157483" header="0.31496062992125984" footer="0.31496062992125984"/>
      <pageSetup paperSize="9" scale="60" orientation="landscape" r:id="rId4"/>
      <headerFooter>
        <oddFooter>&amp;R93</oddFooter>
      </headerFooter>
    </customSheetView>
    <customSheetView guid="{DB5FF748-5A0B-481D-84B1-E8DCB60F31BB}" scale="80" showPageBreaks="1" printArea="1" hiddenRows="1" view="pageBreakPreview" topLeftCell="A7">
      <selection activeCell="D7" sqref="D7"/>
      <pageMargins left="0.39370078740157483" right="0.39370078740157483" top="0.39370078740157483" bottom="0.39370078740157483" header="0.31496062992125984" footer="0.31496062992125984"/>
      <pageSetup paperSize="9" scale="60" orientation="landscape" r:id="rId5"/>
      <headerFooter>
        <oddFooter>&amp;R93</oddFooter>
      </headerFooter>
    </customSheetView>
  </customSheetViews>
  <mergeCells count="11">
    <mergeCell ref="A12:A14"/>
    <mergeCell ref="F12:F14"/>
    <mergeCell ref="B16:G16"/>
    <mergeCell ref="B17:G17"/>
    <mergeCell ref="A1:G1"/>
    <mergeCell ref="A2:G3"/>
    <mergeCell ref="A4:G4"/>
    <mergeCell ref="A7:A9"/>
    <mergeCell ref="F7:F9"/>
    <mergeCell ref="A10:A11"/>
    <mergeCell ref="F10:F11"/>
  </mergeCells>
  <pageMargins left="0.39370078740157483" right="0.39370078740157483" top="0.39370078740157483" bottom="0.39370078740157483" header="0.31496062992125984" footer="0.31496062992125984"/>
  <pageSetup paperSize="9" scale="60" orientation="landscape" r:id="rId6"/>
  <headerFooter>
    <oddFooter>&amp;R93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view="pageBreakPreview" zoomScale="80" zoomScaleNormal="100" zoomScaleSheetLayoutView="100" workbookViewId="0">
      <selection activeCell="F10" sqref="F10:F12"/>
    </sheetView>
  </sheetViews>
  <sheetFormatPr defaultRowHeight="15" x14ac:dyDescent="0.25"/>
  <cols>
    <col min="1" max="1" width="32.85546875" style="44" customWidth="1"/>
    <col min="2" max="2" width="60.42578125" style="44" customWidth="1"/>
    <col min="3" max="4" width="9.140625" style="44"/>
    <col min="5" max="5" width="17.140625" style="44" customWidth="1"/>
    <col min="6" max="6" width="18" style="44" customWidth="1"/>
    <col min="7" max="7" width="43.42578125" style="44" customWidth="1"/>
    <col min="8" max="16384" width="9.140625" style="44"/>
  </cols>
  <sheetData>
    <row r="1" spans="1:13" ht="16.5" x14ac:dyDescent="0.25">
      <c r="A1" s="83" t="s">
        <v>0</v>
      </c>
      <c r="B1" s="83"/>
      <c r="C1" s="83"/>
      <c r="D1" s="83"/>
      <c r="E1" s="83"/>
      <c r="F1" s="83"/>
      <c r="G1" s="83"/>
    </row>
    <row r="2" spans="1:13" ht="10.5" customHeight="1" x14ac:dyDescent="0.25">
      <c r="A2" s="115" t="s">
        <v>131</v>
      </c>
      <c r="B2" s="115"/>
      <c r="C2" s="115"/>
      <c r="D2" s="115"/>
      <c r="E2" s="115"/>
      <c r="F2" s="115"/>
      <c r="G2" s="115"/>
    </row>
    <row r="3" spans="1:13" ht="9" customHeight="1" x14ac:dyDescent="0.25">
      <c r="A3" s="115"/>
      <c r="B3" s="115"/>
      <c r="C3" s="115"/>
      <c r="D3" s="115"/>
      <c r="E3" s="115"/>
      <c r="F3" s="115"/>
      <c r="G3" s="115"/>
    </row>
    <row r="4" spans="1:13" ht="16.5" x14ac:dyDescent="0.25">
      <c r="A4" s="84" t="s">
        <v>31</v>
      </c>
      <c r="B4" s="84"/>
      <c r="C4" s="84"/>
      <c r="D4" s="84"/>
      <c r="E4" s="84"/>
      <c r="F4" s="84"/>
      <c r="G4" s="84"/>
    </row>
    <row r="5" spans="1:13" x14ac:dyDescent="0.25">
      <c r="A5" s="62"/>
      <c r="B5" s="62"/>
      <c r="C5" s="62"/>
      <c r="D5" s="62"/>
      <c r="E5" s="62"/>
      <c r="F5" s="62"/>
      <c r="G5" s="62"/>
    </row>
    <row r="6" spans="1:13" ht="42.75" x14ac:dyDescent="0.25">
      <c r="A6" s="50" t="s">
        <v>1</v>
      </c>
      <c r="B6" s="50" t="s">
        <v>2</v>
      </c>
      <c r="C6" s="50" t="s">
        <v>3</v>
      </c>
      <c r="D6" s="50" t="s">
        <v>4</v>
      </c>
      <c r="E6" s="50" t="s">
        <v>5</v>
      </c>
      <c r="F6" s="50" t="s">
        <v>6</v>
      </c>
      <c r="G6" s="50" t="s">
        <v>7</v>
      </c>
    </row>
    <row r="7" spans="1:13" ht="38.25" customHeight="1" x14ac:dyDescent="0.25">
      <c r="A7" s="85" t="s">
        <v>11</v>
      </c>
      <c r="B7" s="13" t="s">
        <v>8</v>
      </c>
      <c r="C7" s="7">
        <v>0.5</v>
      </c>
      <c r="D7" s="7">
        <v>10</v>
      </c>
      <c r="E7" s="7">
        <f>D7*C7</f>
        <v>5</v>
      </c>
      <c r="F7" s="121">
        <f>(E7+E8+E9)*0.4</f>
        <v>3</v>
      </c>
      <c r="G7" s="66" t="s">
        <v>134</v>
      </c>
    </row>
    <row r="8" spans="1:13" ht="48.75" customHeight="1" x14ac:dyDescent="0.25">
      <c r="A8" s="86"/>
      <c r="B8" s="13" t="s">
        <v>9</v>
      </c>
      <c r="C8" s="7">
        <v>0.5</v>
      </c>
      <c r="D8" s="17">
        <v>5</v>
      </c>
      <c r="E8" s="7">
        <f>D8*C8</f>
        <v>2.5</v>
      </c>
      <c r="F8" s="122"/>
      <c r="G8" s="66" t="s">
        <v>135</v>
      </c>
      <c r="H8" s="47"/>
    </row>
    <row r="9" spans="1:13" ht="72.75" hidden="1" customHeight="1" x14ac:dyDescent="0.25">
      <c r="A9" s="87"/>
      <c r="B9" s="13" t="s">
        <v>10</v>
      </c>
      <c r="C9" s="7" t="s">
        <v>32</v>
      </c>
      <c r="D9" s="12" t="s">
        <v>32</v>
      </c>
      <c r="E9" s="7">
        <v>0</v>
      </c>
      <c r="F9" s="123"/>
      <c r="G9" s="10"/>
    </row>
    <row r="10" spans="1:13" ht="41.25" customHeight="1" x14ac:dyDescent="0.25">
      <c r="A10" s="96" t="s">
        <v>12</v>
      </c>
      <c r="B10" s="13" t="s">
        <v>64</v>
      </c>
      <c r="C10" s="7">
        <v>0.5</v>
      </c>
      <c r="D10" s="7">
        <v>10</v>
      </c>
      <c r="E10" s="7">
        <f t="shared" ref="E10:E16" si="0">D10*C10</f>
        <v>5</v>
      </c>
      <c r="F10" s="124">
        <f>(E10+E12)*0.2</f>
        <v>2</v>
      </c>
      <c r="G10" s="8"/>
      <c r="H10" s="62"/>
    </row>
    <row r="11" spans="1:13" ht="81" hidden="1" customHeight="1" x14ac:dyDescent="0.25">
      <c r="A11" s="96"/>
      <c r="B11" s="13" t="s">
        <v>26</v>
      </c>
      <c r="C11" s="7" t="s">
        <v>32</v>
      </c>
      <c r="D11" s="7" t="s">
        <v>32</v>
      </c>
      <c r="E11" s="7">
        <v>0</v>
      </c>
      <c r="F11" s="124"/>
      <c r="G11" s="8"/>
    </row>
    <row r="12" spans="1:13" ht="38.25" customHeight="1" x14ac:dyDescent="0.25">
      <c r="A12" s="96"/>
      <c r="B12" s="13" t="s">
        <v>82</v>
      </c>
      <c r="C12" s="7">
        <v>0.5</v>
      </c>
      <c r="D12" s="7">
        <v>10</v>
      </c>
      <c r="E12" s="7">
        <f t="shared" si="0"/>
        <v>5</v>
      </c>
      <c r="F12" s="124"/>
      <c r="G12" s="8"/>
      <c r="M12" s="62"/>
    </row>
    <row r="13" spans="1:13" ht="42" customHeight="1" x14ac:dyDescent="0.25">
      <c r="A13" s="85" t="s">
        <v>13</v>
      </c>
      <c r="B13" s="13" t="s">
        <v>23</v>
      </c>
      <c r="C13" s="7">
        <v>0.4</v>
      </c>
      <c r="D13" s="7">
        <v>8</v>
      </c>
      <c r="E13" s="7">
        <f t="shared" si="0"/>
        <v>3.2</v>
      </c>
      <c r="F13" s="116">
        <f>(E13+E14+E15+E16)*0.4</f>
        <v>3.6799999999999997</v>
      </c>
      <c r="G13" s="67" t="s">
        <v>132</v>
      </c>
      <c r="M13" s="62"/>
    </row>
    <row r="14" spans="1:13" ht="67.5" hidden="1" customHeight="1" x14ac:dyDescent="0.25">
      <c r="A14" s="86"/>
      <c r="B14" s="13" t="s">
        <v>27</v>
      </c>
      <c r="C14" s="7" t="s">
        <v>32</v>
      </c>
      <c r="D14" s="12" t="s">
        <v>32</v>
      </c>
      <c r="E14" s="7">
        <v>0</v>
      </c>
      <c r="F14" s="117"/>
      <c r="G14" s="11"/>
    </row>
    <row r="15" spans="1:13" ht="52.5" customHeight="1" x14ac:dyDescent="0.25">
      <c r="A15" s="86"/>
      <c r="B15" s="13" t="s">
        <v>28</v>
      </c>
      <c r="C15" s="7">
        <v>0.3</v>
      </c>
      <c r="D15" s="7">
        <v>10</v>
      </c>
      <c r="E15" s="7">
        <f t="shared" si="0"/>
        <v>3</v>
      </c>
      <c r="F15" s="117"/>
      <c r="G15" s="67" t="s">
        <v>133</v>
      </c>
    </row>
    <row r="16" spans="1:13" ht="66.75" customHeight="1" x14ac:dyDescent="0.25">
      <c r="A16" s="87"/>
      <c r="B16" s="13" t="s">
        <v>29</v>
      </c>
      <c r="C16" s="7">
        <v>0.3</v>
      </c>
      <c r="D16" s="7">
        <v>10</v>
      </c>
      <c r="E16" s="7">
        <f t="shared" si="0"/>
        <v>3</v>
      </c>
      <c r="F16" s="118"/>
      <c r="G16" s="68" t="s">
        <v>47</v>
      </c>
    </row>
    <row r="17" spans="1:12" ht="19.5" customHeight="1" x14ac:dyDescent="0.25">
      <c r="A17" s="54" t="s">
        <v>14</v>
      </c>
      <c r="B17" s="46"/>
      <c r="C17" s="46"/>
      <c r="D17" s="46"/>
      <c r="E17" s="46"/>
      <c r="F17" s="40">
        <f>F7+F10+F13</f>
        <v>8.68</v>
      </c>
      <c r="G17" s="46"/>
    </row>
    <row r="18" spans="1:12" ht="52.5" customHeight="1" x14ac:dyDescent="0.25">
      <c r="A18" s="29" t="s">
        <v>15</v>
      </c>
      <c r="B18" s="104" t="s">
        <v>34</v>
      </c>
      <c r="C18" s="105"/>
      <c r="D18" s="105"/>
      <c r="E18" s="105"/>
      <c r="F18" s="105"/>
      <c r="G18" s="106"/>
    </row>
    <row r="19" spans="1:12" ht="69.75" customHeight="1" x14ac:dyDescent="0.25">
      <c r="A19" s="29" t="s">
        <v>16</v>
      </c>
      <c r="B19" s="107" t="s">
        <v>155</v>
      </c>
      <c r="C19" s="119"/>
      <c r="D19" s="119"/>
      <c r="E19" s="119"/>
      <c r="F19" s="119"/>
      <c r="G19" s="120"/>
    </row>
    <row r="22" spans="1:12" x14ac:dyDescent="0.25">
      <c r="B22" s="79"/>
      <c r="C22" s="62"/>
      <c r="D22" s="62"/>
      <c r="E22" s="62"/>
      <c r="F22" s="62"/>
      <c r="G22" s="79"/>
      <c r="H22" s="74"/>
      <c r="I22" s="74"/>
      <c r="J22" s="74"/>
      <c r="K22" s="74"/>
      <c r="L22" s="74"/>
    </row>
    <row r="25" spans="1:12" x14ac:dyDescent="0.25">
      <c r="B25" s="79"/>
    </row>
  </sheetData>
  <customSheetViews>
    <customSheetView guid="{65D17E01-2C95-467A-A6C0-284D8AF9353A}" scale="80" showPageBreaks="1" printArea="1" hiddenRows="1" view="pageBreakPreview">
      <selection activeCell="B18" sqref="B18:G18"/>
      <pageMargins left="0.39370078740157483" right="0.39370078740157483" top="0.39370078740157483" bottom="0.39370078740157483" header="0.31496062992125984" footer="0.31496062992125984"/>
      <pageSetup paperSize="9" scale="60" orientation="landscape" r:id="rId1"/>
      <headerFooter>
        <oddFooter>&amp;R96</oddFooter>
      </headerFooter>
    </customSheetView>
    <customSheetView guid="{D064BFE3-0CFC-4FA0-A904-E97A6AB4FB27}" showPageBreaks="1" printArea="1" hiddenRows="1" view="pageBreakPreview" topLeftCell="C15">
      <selection activeCell="G40" sqref="G40"/>
      <pageMargins left="0.39370078740157483" right="0.39370078740157483" top="0.39370078740157483" bottom="0.39370078740157483" header="0.31496062992125984" footer="0.31496062992125984"/>
      <pageSetup paperSize="9" scale="60" orientation="landscape" r:id="rId2"/>
      <headerFooter>
        <oddFooter>&amp;R92</oddFooter>
      </headerFooter>
    </customSheetView>
    <customSheetView guid="{83B5464C-805B-41DB-81B9-A691DDF78663}" scale="80" showPageBreaks="1" printArea="1" hiddenRows="1" view="pageBreakPreview" topLeftCell="B4">
      <selection activeCell="B19" sqref="B19:G19"/>
      <pageMargins left="0.39370078740157483" right="0.39370078740157483" top="0.39370078740157483" bottom="0.39370078740157483" header="0.31496062992125984" footer="0.31496062992125984"/>
      <pageSetup paperSize="9" scale="60" orientation="landscape" r:id="rId3"/>
      <headerFooter>
        <oddFooter>&amp;R96</oddFooter>
      </headerFooter>
    </customSheetView>
    <customSheetView guid="{6D50AFB0-1F88-45CC-9714-E302C21A7AF6}" scale="80" showPageBreaks="1" printArea="1" hiddenRows="1" view="pageBreakPreview">
      <selection activeCell="J17" sqref="J17"/>
      <pageMargins left="0.39370078740157483" right="0.39370078740157483" top="0.39370078740157483" bottom="0.39370078740157483" header="0.31496062992125984" footer="0.31496062992125984"/>
      <pageSetup paperSize="9" scale="60" orientation="landscape" r:id="rId4"/>
      <headerFooter>
        <oddFooter>&amp;R96</oddFooter>
      </headerFooter>
    </customSheetView>
    <customSheetView guid="{DB5FF748-5A0B-481D-84B1-E8DCB60F31BB}" scale="80" showPageBreaks="1" printArea="1" hiddenRows="1" view="pageBreakPreview">
      <selection activeCell="F10" sqref="F10:F12"/>
      <pageMargins left="0.39370078740157483" right="0.39370078740157483" top="0.39370078740157483" bottom="0.39370078740157483" header="0.31496062992125984" footer="0.31496062992125984"/>
      <pageSetup paperSize="9" scale="60" orientation="landscape" r:id="rId5"/>
      <headerFooter>
        <oddFooter>&amp;R96</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6"/>
  <headerFooter>
    <oddFooter>&amp;R96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B7" zoomScale="80" zoomScaleNormal="100" zoomScaleSheetLayoutView="80" workbookViewId="0">
      <selection activeCell="B19" sqref="B19:G19"/>
    </sheetView>
  </sheetViews>
  <sheetFormatPr defaultRowHeight="15" x14ac:dyDescent="0.25"/>
  <cols>
    <col min="1" max="1" width="36.42578125" style="44" customWidth="1"/>
    <col min="2" max="2" width="60.42578125" style="44" customWidth="1"/>
    <col min="3" max="4" width="9.140625" style="44"/>
    <col min="5" max="5" width="17.140625" style="44" customWidth="1"/>
    <col min="6" max="6" width="18" style="44" customWidth="1"/>
    <col min="7" max="7" width="43.42578125" style="44" customWidth="1"/>
    <col min="8" max="16384" width="9.140625" style="44"/>
  </cols>
  <sheetData>
    <row r="1" spans="1:8" ht="16.5" x14ac:dyDescent="0.25">
      <c r="A1" s="83" t="s">
        <v>0</v>
      </c>
      <c r="B1" s="83"/>
      <c r="C1" s="83"/>
      <c r="D1" s="83"/>
      <c r="E1" s="83"/>
      <c r="F1" s="83"/>
      <c r="G1" s="83"/>
    </row>
    <row r="2" spans="1:8" ht="10.5" customHeight="1" x14ac:dyDescent="0.25">
      <c r="A2" s="115" t="s">
        <v>90</v>
      </c>
      <c r="B2" s="115"/>
      <c r="C2" s="115"/>
      <c r="D2" s="115"/>
      <c r="E2" s="115"/>
      <c r="F2" s="115"/>
      <c r="G2" s="115"/>
    </row>
    <row r="3" spans="1:8" ht="34.5" customHeight="1" x14ac:dyDescent="0.25">
      <c r="A3" s="115"/>
      <c r="B3" s="115"/>
      <c r="C3" s="115"/>
      <c r="D3" s="115"/>
      <c r="E3" s="115"/>
      <c r="F3" s="115"/>
      <c r="G3" s="115"/>
    </row>
    <row r="4" spans="1:8" ht="16.5" x14ac:dyDescent="0.25">
      <c r="A4" s="84" t="s">
        <v>31</v>
      </c>
      <c r="B4" s="84"/>
      <c r="C4" s="84"/>
      <c r="D4" s="84"/>
      <c r="E4" s="84"/>
      <c r="F4" s="84"/>
      <c r="G4" s="84"/>
    </row>
    <row r="5" spans="1:8" x14ac:dyDescent="0.25">
      <c r="A5" s="62"/>
      <c r="B5" s="62"/>
      <c r="C5" s="62"/>
      <c r="D5" s="62"/>
      <c r="E5" s="62"/>
      <c r="F5" s="62"/>
      <c r="G5" s="62"/>
    </row>
    <row r="6" spans="1:8" ht="42.75" x14ac:dyDescent="0.25">
      <c r="A6" s="50" t="s">
        <v>1</v>
      </c>
      <c r="B6" s="50" t="s">
        <v>2</v>
      </c>
      <c r="C6" s="50" t="s">
        <v>3</v>
      </c>
      <c r="D6" s="50" t="s">
        <v>4</v>
      </c>
      <c r="E6" s="50" t="s">
        <v>5</v>
      </c>
      <c r="F6" s="50" t="s">
        <v>6</v>
      </c>
      <c r="G6" s="50" t="s">
        <v>7</v>
      </c>
    </row>
    <row r="7" spans="1:8" ht="38.25" customHeight="1" x14ac:dyDescent="0.25">
      <c r="A7" s="85" t="s">
        <v>11</v>
      </c>
      <c r="B7" s="13" t="s">
        <v>8</v>
      </c>
      <c r="C7" s="7">
        <v>0.5</v>
      </c>
      <c r="D7" s="7">
        <v>5</v>
      </c>
      <c r="E7" s="7">
        <f>D7*C7</f>
        <v>2.5</v>
      </c>
      <c r="F7" s="109">
        <f>(E7+E8+E9)*0.4</f>
        <v>3</v>
      </c>
      <c r="G7" s="66" t="s">
        <v>91</v>
      </c>
    </row>
    <row r="8" spans="1:8" ht="57" customHeight="1" x14ac:dyDescent="0.25">
      <c r="A8" s="86"/>
      <c r="B8" s="13" t="s">
        <v>9</v>
      </c>
      <c r="C8" s="7">
        <v>0.5</v>
      </c>
      <c r="D8" s="7">
        <v>10</v>
      </c>
      <c r="E8" s="7">
        <f>D8*C8</f>
        <v>5</v>
      </c>
      <c r="F8" s="110"/>
      <c r="G8" s="66" t="s">
        <v>92</v>
      </c>
      <c r="H8" s="47"/>
    </row>
    <row r="9" spans="1:8" ht="72.75" hidden="1" customHeight="1" x14ac:dyDescent="0.25">
      <c r="A9" s="87"/>
      <c r="B9" s="45" t="s">
        <v>10</v>
      </c>
      <c r="C9" s="7" t="s">
        <v>32</v>
      </c>
      <c r="D9" s="7" t="s">
        <v>32</v>
      </c>
      <c r="E9" s="7">
        <v>0</v>
      </c>
      <c r="F9" s="111"/>
      <c r="G9" s="66"/>
    </row>
    <row r="10" spans="1:8" ht="78.75" customHeight="1" x14ac:dyDescent="0.25">
      <c r="A10" s="96" t="s">
        <v>12</v>
      </c>
      <c r="B10" s="13" t="s">
        <v>64</v>
      </c>
      <c r="C10" s="7">
        <v>0.6</v>
      </c>
      <c r="D10" s="7">
        <v>10</v>
      </c>
      <c r="E10" s="7">
        <f t="shared" ref="E10:E16" si="0">D10*C10</f>
        <v>6</v>
      </c>
      <c r="F10" s="108">
        <f>(E10+E11)*0.2</f>
        <v>1.6</v>
      </c>
      <c r="G10" s="67"/>
    </row>
    <row r="11" spans="1:8" ht="41.25" customHeight="1" x14ac:dyDescent="0.25">
      <c r="A11" s="96"/>
      <c r="B11" s="13" t="s">
        <v>82</v>
      </c>
      <c r="C11" s="7">
        <v>0.4</v>
      </c>
      <c r="D11" s="7">
        <v>5</v>
      </c>
      <c r="E11" s="7">
        <f t="shared" si="0"/>
        <v>2</v>
      </c>
      <c r="F11" s="108"/>
      <c r="G11" s="8"/>
    </row>
    <row r="12" spans="1:8" ht="81" hidden="1" customHeight="1" x14ac:dyDescent="0.25">
      <c r="A12" s="96"/>
      <c r="B12" s="13" t="s">
        <v>82</v>
      </c>
      <c r="C12" s="7">
        <v>0.4</v>
      </c>
      <c r="D12" s="7" t="s">
        <v>32</v>
      </c>
      <c r="E12" s="7">
        <v>0</v>
      </c>
      <c r="F12" s="108"/>
      <c r="G12" s="8"/>
    </row>
    <row r="13" spans="1:8" ht="42" customHeight="1" x14ac:dyDescent="0.25">
      <c r="A13" s="85" t="s">
        <v>13</v>
      </c>
      <c r="B13" s="13" t="s">
        <v>23</v>
      </c>
      <c r="C13" s="7">
        <v>0.4</v>
      </c>
      <c r="D13" s="7">
        <v>10</v>
      </c>
      <c r="E13" s="7">
        <f t="shared" si="0"/>
        <v>4</v>
      </c>
      <c r="F13" s="109">
        <f>(E13+E14+E15+E16)*0.4</f>
        <v>4</v>
      </c>
      <c r="G13" s="67" t="s">
        <v>55</v>
      </c>
    </row>
    <row r="14" spans="1:8" ht="67.5" hidden="1" customHeight="1" x14ac:dyDescent="0.25">
      <c r="A14" s="86"/>
      <c r="B14" s="45" t="s">
        <v>27</v>
      </c>
      <c r="C14" s="7" t="s">
        <v>32</v>
      </c>
      <c r="D14" s="7" t="s">
        <v>32</v>
      </c>
      <c r="E14" s="7">
        <v>0</v>
      </c>
      <c r="F14" s="110"/>
      <c r="G14" s="68"/>
    </row>
    <row r="15" spans="1:8" ht="52.5" customHeight="1" x14ac:dyDescent="0.25">
      <c r="A15" s="86"/>
      <c r="B15" s="13" t="s">
        <v>28</v>
      </c>
      <c r="C15" s="7">
        <v>0.3</v>
      </c>
      <c r="D15" s="7">
        <v>10</v>
      </c>
      <c r="E15" s="7">
        <f t="shared" si="0"/>
        <v>3</v>
      </c>
      <c r="F15" s="110"/>
      <c r="G15" s="67" t="s">
        <v>93</v>
      </c>
    </row>
    <row r="16" spans="1:8" ht="71.25" customHeight="1" x14ac:dyDescent="0.25">
      <c r="A16" s="87"/>
      <c r="B16" s="13" t="s">
        <v>29</v>
      </c>
      <c r="C16" s="7">
        <v>0.3</v>
      </c>
      <c r="D16" s="7">
        <v>10</v>
      </c>
      <c r="E16" s="7">
        <f t="shared" si="0"/>
        <v>3</v>
      </c>
      <c r="F16" s="111"/>
      <c r="G16" s="68" t="s">
        <v>33</v>
      </c>
    </row>
    <row r="17" spans="1:7" ht="19.5" customHeight="1" x14ac:dyDescent="0.25">
      <c r="A17" s="54" t="s">
        <v>14</v>
      </c>
      <c r="B17" s="46"/>
      <c r="C17" s="46"/>
      <c r="D17" s="46"/>
      <c r="E17" s="46"/>
      <c r="F17" s="40">
        <f>F7+F10+F13</f>
        <v>8.6</v>
      </c>
      <c r="G17" s="46"/>
    </row>
    <row r="18" spans="1:7" ht="51.75" customHeight="1" x14ac:dyDescent="0.25">
      <c r="A18" s="29" t="s">
        <v>15</v>
      </c>
      <c r="B18" s="104" t="s">
        <v>34</v>
      </c>
      <c r="C18" s="105"/>
      <c r="D18" s="105"/>
      <c r="E18" s="105"/>
      <c r="F18" s="105"/>
      <c r="G18" s="106"/>
    </row>
    <row r="19" spans="1:7" ht="66" customHeight="1" x14ac:dyDescent="0.25">
      <c r="A19" s="29" t="s">
        <v>16</v>
      </c>
      <c r="B19" s="95" t="s">
        <v>188</v>
      </c>
      <c r="C19" s="93"/>
      <c r="D19" s="93"/>
      <c r="E19" s="93"/>
      <c r="F19" s="93"/>
      <c r="G19" s="94"/>
    </row>
  </sheetData>
  <customSheetViews>
    <customSheetView guid="{65D17E01-2C95-467A-A6C0-284D8AF9353A}" scale="80" showPageBreaks="1" printArea="1" hiddenRows="1" view="pageBreakPreview" topLeftCell="A4">
      <selection activeCell="F10" sqref="F10:F12"/>
      <pageMargins left="0.39370078740157483" right="0.39370078740157483" top="0.39370078740157483" bottom="0.39370078740157483" header="0.31496062992125984" footer="0.31496062992125984"/>
      <pageSetup paperSize="9" scale="60" orientation="landscape" r:id="rId1"/>
      <headerFooter>
        <oddFooter>&amp;R87</oddFooter>
      </headerFooter>
    </customSheetView>
    <customSheetView guid="{D064BFE3-0CFC-4FA0-A904-E97A6AB4FB27}" scale="80" showPageBreaks="1" printArea="1" hiddenRows="1" view="pageBreakPreview">
      <selection activeCell="G34" sqref="G34"/>
      <pageMargins left="0.39370078740157483" right="0.39370078740157483" top="0.39370078740157483" bottom="0.39370078740157483" header="0.31496062992125984" footer="0.31496062992125984"/>
      <pageSetup paperSize="9" scale="60" orientation="landscape" r:id="rId2"/>
      <headerFooter>
        <oddFooter>&amp;R91</oddFooter>
      </headerFooter>
    </customSheetView>
    <customSheetView guid="{83B5464C-805B-41DB-81B9-A691DDF78663}" scale="80" showPageBreaks="1" printArea="1" hiddenRows="1" view="pageBreakPreview" topLeftCell="A7">
      <selection activeCell="B19" sqref="B19:G19"/>
      <pageMargins left="0.39370078740157483" right="0.39370078740157483" top="0.39370078740157483" bottom="0.39370078740157483" header="0.31496062992125984" footer="0.31496062992125984"/>
      <pageSetup paperSize="9" scale="60" orientation="landscape" r:id="rId3"/>
      <headerFooter>
        <oddFooter>&amp;R87</oddFooter>
      </headerFooter>
    </customSheetView>
    <customSheetView guid="{6D50AFB0-1F88-45CC-9714-E302C21A7AF6}" scale="80" showPageBreaks="1" printArea="1" hiddenRows="1" view="pageBreakPreview" topLeftCell="A7">
      <selection activeCell="G34" sqref="G34"/>
      <pageMargins left="0.39370078740157483" right="0.39370078740157483" top="0.39370078740157483" bottom="0.39370078740157483" header="0.31496062992125984" footer="0.31496062992125984"/>
      <pageSetup paperSize="9" scale="60" orientation="landscape" r:id="rId4"/>
      <headerFooter>
        <oddFooter>&amp;R87</oddFooter>
      </headerFooter>
    </customSheetView>
    <customSheetView guid="{DB5FF748-5A0B-481D-84B1-E8DCB60F31BB}" scale="80" showPageBreaks="1" printArea="1" hiddenRows="1" view="pageBreakPreview">
      <selection activeCell="B19" sqref="B19:G19"/>
      <pageMargins left="0.39370078740157483" right="0.39370078740157483" top="0.39370078740157483" bottom="0.39370078740157483" header="0.31496062992125984" footer="0.31496062992125984"/>
      <pageSetup paperSize="9" scale="60" orientation="landscape" r:id="rId5"/>
      <headerFooter>
        <oddFooter>&amp;R87</oddFooter>
      </headerFooter>
    </customSheetView>
  </customSheetViews>
  <mergeCells count="11">
    <mergeCell ref="A1:G1"/>
    <mergeCell ref="A4:G4"/>
    <mergeCell ref="A7:A9"/>
    <mergeCell ref="F7:F9"/>
    <mergeCell ref="A10:A12"/>
    <mergeCell ref="F10:F12"/>
    <mergeCell ref="A13:A16"/>
    <mergeCell ref="F13:F16"/>
    <mergeCell ref="B18:G18"/>
    <mergeCell ref="B19:G19"/>
    <mergeCell ref="A2:G3"/>
  </mergeCells>
  <pageMargins left="0.39370078740157483" right="0.39370078740157483" top="0.39370078740157483" bottom="0.39370078740157483" header="0.31496062992125984" footer="0.31496062992125984"/>
  <pageSetup paperSize="9" scale="60" orientation="landscape" r:id="rId6"/>
  <headerFooter>
    <oddFooter>&amp;R87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18</vt:i4>
      </vt:variant>
    </vt:vector>
  </HeadingPairs>
  <TitlesOfParts>
    <vt:vector size="39" baseType="lpstr">
      <vt:lpstr>Группа А 2909 Экология</vt:lpstr>
      <vt:lpstr>Группа А 2919 СЭР</vt:lpstr>
      <vt:lpstr>Группа А 2354 ФКГС</vt:lpstr>
      <vt:lpstr>Группа А 2899 (УО)</vt:lpstr>
      <vt:lpstr>Группа А 2920 (Спорт)</vt:lpstr>
      <vt:lpstr>Группа А 2931 Разв.жил.сферы</vt:lpstr>
      <vt:lpstr>Группа В 2901 (СЗН)</vt:lpstr>
      <vt:lpstr>Группа В 2904 (Соц и демогр)</vt:lpstr>
      <vt:lpstr>Группа В 2900 (АПК)</vt:lpstr>
      <vt:lpstr>Группа В 2932 (Культура)</vt:lpstr>
      <vt:lpstr>Группа В 2907 Сод.ОГХ</vt:lpstr>
      <vt:lpstr>Группа В 2810 БжД</vt:lpstr>
      <vt:lpstr>Группа В 2811 (РИГО)</vt:lpstr>
      <vt:lpstr>Группа В 2903 Разв. мун.службы</vt:lpstr>
      <vt:lpstr>Группа В 2928 ППи ООПГ</vt:lpstr>
      <vt:lpstr>Группа В 2934 (КУМИ)</vt:lpstr>
      <vt:lpstr>В 2908 РЖКК</vt:lpstr>
      <vt:lpstr>Группа В 2908 РЖКК </vt:lpstr>
      <vt:lpstr>Группа С 2863 (УМФ)</vt:lpstr>
      <vt:lpstr>Группа С 2906 Раз. транспорт</vt:lpstr>
      <vt:lpstr>Группа С 2927 (УМиМСПЭиТ)</vt:lpstr>
      <vt:lpstr>'Группа А 2354 ФКГС'!Область_печати</vt:lpstr>
      <vt:lpstr>'Группа А 2899 (УО)'!Область_печати</vt:lpstr>
      <vt:lpstr>'Группа А 2909 Экология'!Область_печати</vt:lpstr>
      <vt:lpstr>'Группа А 2919 СЭР'!Область_печати</vt:lpstr>
      <vt:lpstr>'Группа А 2920 (Спорт)'!Область_печати</vt:lpstr>
      <vt:lpstr>'Группа А 2931 Разв.жил.сферы'!Область_печати</vt:lpstr>
      <vt:lpstr>'Группа В 2810 БжД'!Область_печати</vt:lpstr>
      <vt:lpstr>'Группа В 2811 (РИГО)'!Область_печати</vt:lpstr>
      <vt:lpstr>'Группа В 2900 (АПК)'!Область_печати</vt:lpstr>
      <vt:lpstr>'Группа В 2901 (СЗН)'!Область_печати</vt:lpstr>
      <vt:lpstr>'Группа В 2903 Разв. мун.службы'!Область_печати</vt:lpstr>
      <vt:lpstr>'Группа В 2904 (Соц и демогр)'!Область_печати</vt:lpstr>
      <vt:lpstr>'Группа В 2928 ППи ООПГ'!Область_печати</vt:lpstr>
      <vt:lpstr>'Группа В 2932 (Культура)'!Область_печати</vt:lpstr>
      <vt:lpstr>'Группа В 2934 (КУМИ)'!Область_печати</vt:lpstr>
      <vt:lpstr>'Группа С 2863 (УМФ)'!Область_печати</vt:lpstr>
      <vt:lpstr>'Группа С 2906 Раз. транспорт'!Область_печати</vt:lpstr>
      <vt:lpstr>'Группа С 2927 (УМиМСПЭиТ)'!Область_печати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Логинова Ленара Юлдашевна</dc:creator>
  <cp:lastModifiedBy>Митина Екатерина Сергеевна</cp:lastModifiedBy>
  <cp:lastPrinted>2021-04-29T11:37:18Z</cp:lastPrinted>
  <dcterms:created xsi:type="dcterms:W3CDTF">2006-09-16T00:00:00Z</dcterms:created>
  <dcterms:modified xsi:type="dcterms:W3CDTF">2022-05-26T07:26:04Z</dcterms:modified>
</cp:coreProperties>
</file>