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95"/>
  </bookViews>
  <sheets>
    <sheet name="2018 год" sheetId="4" r:id="rId1"/>
  </sheets>
  <definedNames>
    <definedName name="_xlnm.Print_Area" localSheetId="0">'2018 год'!$A$1:$M$69</definedName>
  </definedNames>
  <calcPr calcId="152511"/>
</workbook>
</file>

<file path=xl/calcChain.xml><?xml version="1.0" encoding="utf-8"?>
<calcChain xmlns="http://schemas.openxmlformats.org/spreadsheetml/2006/main">
  <c r="I65" i="4" l="1"/>
  <c r="I61" i="4" l="1"/>
  <c r="I57" i="4"/>
  <c r="I47" i="4"/>
  <c r="I48" i="4" s="1"/>
  <c r="I53" i="4"/>
  <c r="I43" i="4"/>
  <c r="I38" i="4"/>
  <c r="I36" i="4"/>
  <c r="I35" i="4"/>
  <c r="I30" i="4"/>
  <c r="I31" i="4" s="1"/>
  <c r="I27" i="4"/>
  <c r="I22" i="4"/>
  <c r="I16" i="4"/>
  <c r="I18" i="4" s="1"/>
  <c r="I17" i="4"/>
  <c r="I14" i="4"/>
  <c r="I10" i="4"/>
  <c r="I39" i="4" l="1"/>
  <c r="J14" i="4"/>
  <c r="J65" i="4" l="1"/>
  <c r="J60" i="4"/>
  <c r="J61" i="4" s="1"/>
  <c r="J56" i="4"/>
  <c r="J57" i="4" s="1"/>
  <c r="J35" i="4"/>
  <c r="J22" i="4"/>
  <c r="J18" i="4"/>
  <c r="J42" i="4" l="1"/>
  <c r="J52" i="4" l="1"/>
  <c r="J53" i="4" s="1"/>
  <c r="J40" i="4" l="1"/>
  <c r="J43" i="4" s="1"/>
  <c r="J36" i="4"/>
  <c r="J39" i="4" s="1"/>
  <c r="J48" i="4"/>
  <c r="J29" i="4"/>
  <c r="J28" i="4"/>
  <c r="J31" i="4" l="1"/>
  <c r="J10" i="4" l="1"/>
  <c r="J24" i="4" l="1"/>
  <c r="J27" i="4" l="1"/>
  <c r="S26" i="4"/>
  <c r="R26" i="4"/>
  <c r="Q26" i="4"/>
  <c r="O26" i="4"/>
  <c r="N26" i="4"/>
  <c r="P25" i="4"/>
  <c r="P26" i="4" s="1"/>
  <c r="T24" i="4"/>
  <c r="S10" i="4"/>
  <c r="P10" i="4"/>
  <c r="O10" i="4"/>
  <c r="N10" i="4"/>
  <c r="T9" i="4"/>
  <c r="T8" i="4"/>
  <c r="T7" i="4"/>
  <c r="T10" i="4" l="1"/>
  <c r="T26" i="4"/>
  <c r="T25" i="4"/>
</calcChain>
</file>

<file path=xl/sharedStrings.xml><?xml version="1.0" encoding="utf-8"?>
<sst xmlns="http://schemas.openxmlformats.org/spreadsheetml/2006/main" count="175" uniqueCount="83">
  <si>
    <t>№ п/п</t>
  </si>
  <si>
    <t>Окружной бюджет</t>
  </si>
  <si>
    <t>Бюджет города Когалыма</t>
  </si>
  <si>
    <t>Наименование объекта</t>
  </si>
  <si>
    <t>Месторасположение</t>
  </si>
  <si>
    <t>Вид работ (строительство/ реконструкция)</t>
  </si>
  <si>
    <t>Этап (проектирование/ строительство)</t>
  </si>
  <si>
    <t>Планируемые сроки строительства/ реконструкции</t>
  </si>
  <si>
    <t>Наименование документа, которым предусмотрено создание объекта (строительство/ реконструкция)</t>
  </si>
  <si>
    <t>строительство</t>
  </si>
  <si>
    <t>Источник финансирования, тыс. рублей</t>
  </si>
  <si>
    <t>Итого</t>
  </si>
  <si>
    <t>Объекты образования, культуры и спорта</t>
  </si>
  <si>
    <t>начало</t>
  </si>
  <si>
    <t>окончание</t>
  </si>
  <si>
    <t>в текущем финансовом году</t>
  </si>
  <si>
    <t>соглашение</t>
  </si>
  <si>
    <t>итого</t>
  </si>
  <si>
    <t>Автомобильные дороги, объекты транспортно-дорожной и сервисной инфраструктуры</t>
  </si>
  <si>
    <t>проектирование</t>
  </si>
  <si>
    <t>муниципальная программа "Развитие транспортной системы города"</t>
  </si>
  <si>
    <t>Краткая характеристика объекта</t>
  </si>
  <si>
    <t>Привлеченные средства</t>
  </si>
  <si>
    <t>муниципальная программа "Развитие образования в городе Когалыме"</t>
  </si>
  <si>
    <t>Пешеходный мост через реку Ингуягун на км 2+289 автомобильной дороги по улице Дружбы народов в городе Когалыме</t>
  </si>
  <si>
    <t>Ориентировочная протяженность моста 100 м, ширина 5 м.</t>
  </si>
  <si>
    <t>город Когалым, улица Дружбы народов</t>
  </si>
  <si>
    <t>Нет</t>
  </si>
  <si>
    <t>Наличие объекта в программах комплексного развития социальной, транспортной, коммунальной инфраструктуры</t>
  </si>
  <si>
    <t>Строительство объекта: "Блочная котельная по ул.Комсомольской"</t>
  </si>
  <si>
    <t xml:space="preserve"> Производительность 14 МВт,  наружные инженерные сети, в том числе сети газоснабжения, сети водоснабжения, сети канализации. </t>
  </si>
  <si>
    <t>Строительство объекта: "Детский сад на 320 мест в 8 микрорайоне города Когалыма (привязка проекта: «Детский сад на  320 мест" по адресу:                           г. Когалым , ул. Градостроителей (в том числе ПИР)</t>
  </si>
  <si>
    <t xml:space="preserve"> мощность объекта 320 мест, общая площадь здания 7529 кв.м.,                                   этажность-3 этажа</t>
  </si>
  <si>
    <t>  Вместимость зрительного зала -300 чел.,                        количество штатных единиц 68, из них 20 единиц постоянной труппы,               общая площадь здания: до реконструкции – 3050,6 м2, после реконструкции –5030,6 м2.</t>
  </si>
  <si>
    <t>город Когалым, ул. Молодежная, 16</t>
  </si>
  <si>
    <t>реконструкция</t>
  </si>
  <si>
    <t>муниципальная программа "Развитие культуры в городе Когалыме"</t>
  </si>
  <si>
    <t>Региональный центр спортивной подготовки в городе Когалыме</t>
  </si>
  <si>
    <t>город Когалым, ул. Дружбы народов (между ул.Береговая и пр.Нефтяников)</t>
  </si>
  <si>
    <t>Объекты коммунальной инфраструктуры</t>
  </si>
  <si>
    <t>Объекты по производству, передаче и распределению электрической и тепловой энергии</t>
  </si>
  <si>
    <t>Реконструкция сетей тепло, водоснабжения по ул.Широкая в г.Когалыме</t>
  </si>
  <si>
    <t>870 мп</t>
  </si>
  <si>
    <t>город Когалым , ул.Широкая</t>
  </si>
  <si>
    <t>город Когалым, улица Комсомольская</t>
  </si>
  <si>
    <t>Муниципальная программа                 "Развитие жилищно-коммунального комплекса и повышение энергетической эффективности в городе Когалыме"</t>
  </si>
  <si>
    <t>План создания объектов инвестиционной инфраструктуры в городе Когалыме на 2018 год</t>
  </si>
  <si>
    <t>Муниципальная программа "Развитие культуры в городе Когалыме"</t>
  </si>
  <si>
    <t xml:space="preserve">город Когалым 
8 микрорайон </t>
  </si>
  <si>
    <t xml:space="preserve">Программа комплексного развития коммунальной инфраструктуры города Когалыма на 2017 -2035 годы (Решение Думы города Когалыма от 25.12.2017 №162-ГД  «Об утверждении программы комплексного 
развития систем коммунальной инфраструктуры 
города Когалыма на 2017-2035 годы»)
</t>
  </si>
  <si>
    <t>1.</t>
  </si>
  <si>
    <t>Площадь реконструкции 14 592 м2.</t>
  </si>
  <si>
    <t>город Когалым, ул. Янтарная, ул. Дружбы Народов, ул. Степана Повха.</t>
  </si>
  <si>
    <t>Реконструкция автомобильных дорог по улице Комсомольская и улице Лесная со строительством транспортной развязки</t>
  </si>
  <si>
    <t>Площадь реконструкции 18 888 м2.</t>
  </si>
  <si>
    <t>город Когалым, ул. Комсомольская, ул. Лесная.</t>
  </si>
  <si>
    <t>Строительство сетей наружного освещения автомобильных дорог города Когалыма.</t>
  </si>
  <si>
    <t>город Когалым, ул. Геофизиков, ул. Центральная</t>
  </si>
  <si>
    <t>Проектируемая протяженность сетей наружного освещения  по улице Геофизиков 1725 м.п.;
по улице Центральная 2727 м.п.</t>
  </si>
  <si>
    <t>Сети теплоснабжения 385 м.п.
Сети водоснабжения 130 м.п.
Сети канализации 140 м.п.</t>
  </si>
  <si>
    <t>Реконструкция объекта: "Здание дом культуры "Сибирь", расположенного по адресу: ул. Широкая, 5</t>
  </si>
  <si>
    <t>Количество посадочных мест 281, в том числе 3 места для инвалидов-колясочников.</t>
  </si>
  <si>
    <t>город Когалым,
улица Широкая, дом 5</t>
  </si>
  <si>
    <t>Ориентировочная площадь здания 12910,5 кв.м.
трибуны на 500 зрителей</t>
  </si>
  <si>
    <t>Магистральные и внутриквартальные инженерные сети застройки жилыми домами поселка Пионерный города Когалыма</t>
  </si>
  <si>
    <t>Общая протяженность сетей проектирования составляет 13 км.</t>
  </si>
  <si>
    <t>город Когалым , район Пионерный</t>
  </si>
  <si>
    <t>Общая протяженность сетей 13 этапа - 239,75 м.п.</t>
  </si>
  <si>
    <t>Реконструкция объекта: "Главный канализационный коллектор Восточной промзоны КНС-7-КНС3-КГ (К-49)" (в том числе ПИР)</t>
  </si>
  <si>
    <t>Общая протяженность сетей
6 130 м.</t>
  </si>
  <si>
    <t>город Когалым, Левобережная часть города Когалыма</t>
  </si>
  <si>
    <t>Реконструкция автомобильной дороги по улице Янтарной со строительством транспортной развязки на пересечении улиц Дружбы Народов- Степана Повха-Янтарной.</t>
  </si>
  <si>
    <t>Размер планируемых средств на реализацию проекта (строительства/реконструкции), тыс. руб. &lt;*&gt;</t>
  </si>
  <si>
    <t>Программа комплексного развития социальной инфраструктуры городского округа города Когалыма (Решение Думы города Когалыма от 29.11.2017 №127-ГД  «Об утверждении программы комплексного развития социальной инфраструктуры городского округа город Когалым»</t>
  </si>
  <si>
    <t xml:space="preserve">2015
</t>
  </si>
  <si>
    <t>нет</t>
  </si>
  <si>
    <t xml:space="preserve">Муниципальная программа "Развитие образования в городе Когалыме" </t>
  </si>
  <si>
    <t>Реконструкция объекта: «Киноконцертный комплекс "Янтарь" под филиал Государственного академического Малого театра России»  (в том числе ПИР)</t>
  </si>
  <si>
    <t>Программа комплексного развития коммунальной инфраструктуры города Когалыма на 2017 -2035 годы (Решение Думы города Когалыма от 25.12.2017 №162-ГД  «Об утверждении программы комплексного развития систем коммунальной инфраструктуры города Когалыма на 2017-2035 годы»)</t>
  </si>
  <si>
    <t>Магистральные инженерные сети к средней общеобразовательной школе на 1100 мест по ул. Сибирской в городе Когалыме (сети водоснабжения и водоотведения, сети теплоснабжения)</t>
  </si>
  <si>
    <t>город Когалым, ул. Сибирская</t>
  </si>
  <si>
    <t>Муниципальная программа "Развитие жилищно-коммунального комплекса и повышение энергетической эффективности в городе Когалыме"</t>
  </si>
  <si>
    <t>Решение Думы города Когалыма от 29.11.2017 N 126-ГД "Об утверждении программы комплексного развития транспортной инфраструктуры муниципального образования Ханты-Мансийского автономного округа - Югры городской округ город Когалым на период 2018 - 2035 годы"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</si>
</sst>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color rgb="FF0000CC"/>
      <name val="Calibri"/>
      <family val="2"/>
      <scheme val="minor"/>
    </font>
    <font>
      <sz val="11"/>
      <color rgb="FF0000CC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.5"/>
      <name val="Calibri"/>
      <family val="2"/>
      <scheme val="minor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4" fontId="0" fillId="0" borderId="0" xfId="0" applyNumberFormat="1" applyFill="1"/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8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10" xfId="0" applyFont="1" applyBorder="1"/>
    <xf numFmtId="0" fontId="7" fillId="2" borderId="10" xfId="0" applyFont="1" applyFill="1" applyBorder="1"/>
    <xf numFmtId="2" fontId="7" fillId="2" borderId="9" xfId="0" applyNumberFormat="1" applyFont="1" applyFill="1" applyBorder="1"/>
    <xf numFmtId="0" fontId="7" fillId="0" borderId="15" xfId="0" applyFont="1" applyBorder="1"/>
    <xf numFmtId="0" fontId="7" fillId="0" borderId="11" xfId="0" applyFont="1" applyBorder="1"/>
    <xf numFmtId="0" fontId="7" fillId="2" borderId="11" xfId="0" applyFont="1" applyFill="1" applyBorder="1"/>
    <xf numFmtId="4" fontId="3" fillId="3" borderId="2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Border="1"/>
    <xf numFmtId="164" fontId="7" fillId="0" borderId="12" xfId="0" applyNumberFormat="1" applyFont="1" applyBorder="1"/>
    <xf numFmtId="164" fontId="7" fillId="2" borderId="12" xfId="0" applyNumberFormat="1" applyFont="1" applyFill="1" applyBorder="1"/>
    <xf numFmtId="4" fontId="1" fillId="0" borderId="2" xfId="0" applyNumberFormat="1" applyFont="1" applyFill="1" applyBorder="1" applyAlignment="1">
      <alignment horizontal="center" vertical="center" wrapText="1"/>
    </xf>
    <xf numFmtId="164" fontId="7" fillId="0" borderId="15" xfId="0" applyNumberFormat="1" applyFont="1" applyBorder="1"/>
    <xf numFmtId="164" fontId="7" fillId="0" borderId="11" xfId="0" applyNumberFormat="1" applyFont="1" applyBorder="1"/>
    <xf numFmtId="164" fontId="7" fillId="2" borderId="11" xfId="0" applyNumberFormat="1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Border="1"/>
    <xf numFmtId="164" fontId="6" fillId="0" borderId="11" xfId="0" applyNumberFormat="1" applyFont="1" applyBorder="1"/>
    <xf numFmtId="164" fontId="6" fillId="2" borderId="11" xfId="0" applyNumberFormat="1" applyFont="1" applyFill="1" applyBorder="1"/>
    <xf numFmtId="2" fontId="6" fillId="2" borderId="9" xfId="0" applyNumberFormat="1" applyFont="1" applyFill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8" xfId="0" applyFont="1" applyBorder="1" applyAlignment="1"/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7" xfId="0" applyFont="1" applyBorder="1" applyAlignment="1"/>
    <xf numFmtId="0" fontId="9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4" fontId="3" fillId="3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Normal="100" zoomScaleSheetLayoutView="100" workbookViewId="0">
      <pane ySplit="5" topLeftCell="A6" activePane="bottomLeft" state="frozen"/>
      <selection pane="bottomLeft" activeCell="C7" sqref="C7:C10"/>
    </sheetView>
  </sheetViews>
  <sheetFormatPr defaultRowHeight="15" x14ac:dyDescent="0.25"/>
  <cols>
    <col min="1" max="1" width="6.140625" customWidth="1"/>
    <col min="2" max="2" width="27" customWidth="1"/>
    <col min="3" max="3" width="30.5703125" customWidth="1"/>
    <col min="4" max="4" width="18.7109375" customWidth="1"/>
    <col min="5" max="5" width="18.5703125" customWidth="1"/>
    <col min="6" max="6" width="17.140625" customWidth="1"/>
    <col min="7" max="7" width="10.7109375" style="1" customWidth="1"/>
    <col min="8" max="8" width="11" style="1" customWidth="1"/>
    <col min="9" max="9" width="20.85546875" style="1" customWidth="1"/>
    <col min="10" max="10" width="14.5703125" customWidth="1"/>
    <col min="11" max="11" width="17.7109375" customWidth="1"/>
    <col min="12" max="12" width="30.7109375" customWidth="1"/>
    <col min="13" max="13" width="30" customWidth="1"/>
    <col min="14" max="19" width="0" hidden="1" customWidth="1"/>
    <col min="20" max="20" width="12.28515625" hidden="1" customWidth="1"/>
    <col min="21" max="21" width="0" hidden="1" customWidth="1"/>
  </cols>
  <sheetData>
    <row r="1" spans="1:21" ht="17.25" x14ac:dyDescent="0.3">
      <c r="A1" s="17" t="s">
        <v>46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21" s="2" customFormat="1" ht="45" customHeight="1" x14ac:dyDescent="0.25">
      <c r="A3" s="28" t="s">
        <v>0</v>
      </c>
      <c r="B3" s="28" t="s">
        <v>3</v>
      </c>
      <c r="C3" s="28" t="s">
        <v>21</v>
      </c>
      <c r="D3" s="28" t="s">
        <v>4</v>
      </c>
      <c r="E3" s="28" t="s">
        <v>5</v>
      </c>
      <c r="F3" s="28" t="s">
        <v>6</v>
      </c>
      <c r="G3" s="29" t="s">
        <v>7</v>
      </c>
      <c r="H3" s="29"/>
      <c r="I3" s="30" t="s">
        <v>72</v>
      </c>
      <c r="J3" s="31"/>
      <c r="K3" s="28" t="s">
        <v>10</v>
      </c>
      <c r="L3" s="28" t="s">
        <v>8</v>
      </c>
      <c r="M3" s="28" t="s">
        <v>28</v>
      </c>
      <c r="N3" s="32"/>
      <c r="O3" s="33"/>
      <c r="P3" s="32"/>
      <c r="Q3" s="32"/>
      <c r="R3" s="32"/>
      <c r="S3" s="32"/>
      <c r="T3" s="32"/>
      <c r="U3" s="32"/>
    </row>
    <row r="4" spans="1:21" s="2" customFormat="1" ht="69.75" customHeight="1" x14ac:dyDescent="0.25">
      <c r="A4" s="28"/>
      <c r="B4" s="28"/>
      <c r="C4" s="28"/>
      <c r="D4" s="28"/>
      <c r="E4" s="28"/>
      <c r="F4" s="28"/>
      <c r="G4" s="34" t="s">
        <v>13</v>
      </c>
      <c r="H4" s="34" t="s">
        <v>14</v>
      </c>
      <c r="I4" s="35"/>
      <c r="J4" s="36" t="s">
        <v>15</v>
      </c>
      <c r="K4" s="28"/>
      <c r="L4" s="28"/>
      <c r="M4" s="28"/>
      <c r="N4" s="32"/>
      <c r="O4" s="32"/>
      <c r="P4" s="32"/>
      <c r="Q4" s="32"/>
      <c r="R4" s="32"/>
      <c r="S4" s="32"/>
      <c r="T4" s="32"/>
      <c r="U4" s="32"/>
    </row>
    <row r="5" spans="1:21" x14ac:dyDescent="0.25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4">
        <v>7</v>
      </c>
      <c r="H5" s="34">
        <v>8</v>
      </c>
      <c r="I5" s="34"/>
      <c r="J5" s="36">
        <v>10</v>
      </c>
      <c r="K5" s="36">
        <v>11</v>
      </c>
      <c r="L5" s="36">
        <v>12</v>
      </c>
      <c r="M5" s="36">
        <v>13</v>
      </c>
      <c r="N5" s="37">
        <v>2014</v>
      </c>
      <c r="O5" s="37">
        <v>2015</v>
      </c>
      <c r="P5" s="37">
        <v>2016</v>
      </c>
      <c r="Q5" s="37">
        <v>2017</v>
      </c>
      <c r="R5" s="37">
        <v>2018</v>
      </c>
      <c r="S5" s="37">
        <v>2019</v>
      </c>
      <c r="T5" s="38" t="s">
        <v>17</v>
      </c>
      <c r="U5" s="39"/>
    </row>
    <row r="6" spans="1:21" x14ac:dyDescent="0.25">
      <c r="A6" s="40" t="s">
        <v>18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2"/>
      <c r="N6" s="39"/>
      <c r="O6" s="39"/>
      <c r="P6" s="39"/>
      <c r="Q6" s="39"/>
      <c r="R6" s="39"/>
      <c r="S6" s="39"/>
      <c r="T6" s="39"/>
      <c r="U6" s="39"/>
    </row>
    <row r="7" spans="1:21" ht="21" customHeight="1" x14ac:dyDescent="0.25">
      <c r="A7" s="8">
        <v>1</v>
      </c>
      <c r="B7" s="22" t="s">
        <v>24</v>
      </c>
      <c r="C7" s="8" t="s">
        <v>25</v>
      </c>
      <c r="D7" s="8" t="s">
        <v>26</v>
      </c>
      <c r="E7" s="8" t="s">
        <v>9</v>
      </c>
      <c r="F7" s="8" t="s">
        <v>19</v>
      </c>
      <c r="G7" s="19">
        <v>2018</v>
      </c>
      <c r="H7" s="19">
        <v>2019</v>
      </c>
      <c r="I7" s="43">
        <v>0</v>
      </c>
      <c r="J7" s="43">
        <v>0</v>
      </c>
      <c r="K7" s="36" t="s">
        <v>1</v>
      </c>
      <c r="L7" s="8" t="s">
        <v>20</v>
      </c>
      <c r="M7" s="14" t="s">
        <v>27</v>
      </c>
      <c r="N7" s="44">
        <v>522.9</v>
      </c>
      <c r="O7" s="45">
        <v>1648</v>
      </c>
      <c r="P7" s="46"/>
      <c r="Q7" s="45">
        <v>0</v>
      </c>
      <c r="R7" s="45">
        <v>0</v>
      </c>
      <c r="S7" s="45"/>
      <c r="T7" s="47">
        <f t="shared" ref="T7:T26" si="0">N7+O7+P7+Q7+R7+S7</f>
        <v>2170.9</v>
      </c>
      <c r="U7" s="39"/>
    </row>
    <row r="8" spans="1:21" ht="27" x14ac:dyDescent="0.25">
      <c r="A8" s="9"/>
      <c r="B8" s="23"/>
      <c r="C8" s="9"/>
      <c r="D8" s="9"/>
      <c r="E8" s="9"/>
      <c r="F8" s="9"/>
      <c r="G8" s="20"/>
      <c r="H8" s="20"/>
      <c r="I8" s="62">
        <v>4160.2</v>
      </c>
      <c r="J8" s="62">
        <v>4160.2</v>
      </c>
      <c r="K8" s="36" t="s">
        <v>2</v>
      </c>
      <c r="L8" s="9"/>
      <c r="M8" s="15"/>
      <c r="N8" s="44">
        <v>261.8</v>
      </c>
      <c r="O8" s="45">
        <v>183.1</v>
      </c>
      <c r="P8" s="46"/>
      <c r="Q8" s="45">
        <v>0</v>
      </c>
      <c r="R8" s="45">
        <v>6084.4</v>
      </c>
      <c r="S8" s="45"/>
      <c r="T8" s="47">
        <f t="shared" si="0"/>
        <v>6529.2999999999993</v>
      </c>
      <c r="U8" s="39"/>
    </row>
    <row r="9" spans="1:21" ht="27" x14ac:dyDescent="0.25">
      <c r="A9" s="9"/>
      <c r="B9" s="23"/>
      <c r="C9" s="9"/>
      <c r="D9" s="9"/>
      <c r="E9" s="9"/>
      <c r="F9" s="9"/>
      <c r="G9" s="20"/>
      <c r="H9" s="20"/>
      <c r="I9" s="43">
        <v>0</v>
      </c>
      <c r="J9" s="43">
        <v>0</v>
      </c>
      <c r="K9" s="36" t="s">
        <v>22</v>
      </c>
      <c r="L9" s="9"/>
      <c r="M9" s="15"/>
      <c r="N9" s="48"/>
      <c r="O9" s="49"/>
      <c r="P9" s="50"/>
      <c r="Q9" s="49"/>
      <c r="R9" s="49"/>
      <c r="S9" s="49"/>
      <c r="T9" s="47">
        <f t="shared" si="0"/>
        <v>0</v>
      </c>
      <c r="U9" s="39"/>
    </row>
    <row r="10" spans="1:21" x14ac:dyDescent="0.25">
      <c r="A10" s="10"/>
      <c r="B10" s="24"/>
      <c r="C10" s="10"/>
      <c r="D10" s="10"/>
      <c r="E10" s="10"/>
      <c r="F10" s="10"/>
      <c r="G10" s="21"/>
      <c r="H10" s="21"/>
      <c r="I10" s="51">
        <f>SUM(I7:I9)</f>
        <v>4160.2</v>
      </c>
      <c r="J10" s="51">
        <f>SUM(J7:J9)</f>
        <v>4160.2</v>
      </c>
      <c r="K10" s="7" t="s">
        <v>11</v>
      </c>
      <c r="L10" s="10"/>
      <c r="M10" s="16"/>
      <c r="N10" s="52">
        <f t="shared" ref="N10:S10" si="1">SUM(N7:N9)</f>
        <v>784.7</v>
      </c>
      <c r="O10" s="53">
        <f t="shared" si="1"/>
        <v>1831.1</v>
      </c>
      <c r="P10" s="54">
        <f t="shared" si="1"/>
        <v>0</v>
      </c>
      <c r="Q10" s="53"/>
      <c r="R10" s="53"/>
      <c r="S10" s="53">
        <f t="shared" si="1"/>
        <v>0</v>
      </c>
      <c r="T10" s="47">
        <f t="shared" si="0"/>
        <v>2615.8000000000002</v>
      </c>
      <c r="U10" s="39"/>
    </row>
    <row r="11" spans="1:21" x14ac:dyDescent="0.25">
      <c r="A11" s="8">
        <v>2</v>
      </c>
      <c r="B11" s="22" t="s">
        <v>71</v>
      </c>
      <c r="C11" s="8" t="s">
        <v>51</v>
      </c>
      <c r="D11" s="8" t="s">
        <v>52</v>
      </c>
      <c r="E11" s="8" t="s">
        <v>35</v>
      </c>
      <c r="F11" s="8" t="s">
        <v>9</v>
      </c>
      <c r="G11" s="19">
        <v>2016</v>
      </c>
      <c r="H11" s="19">
        <v>2018</v>
      </c>
      <c r="I11" s="55">
        <v>0</v>
      </c>
      <c r="J11" s="55">
        <v>0</v>
      </c>
      <c r="K11" s="36" t="s">
        <v>1</v>
      </c>
      <c r="L11" s="14" t="s">
        <v>20</v>
      </c>
      <c r="M11" s="14" t="s">
        <v>27</v>
      </c>
      <c r="N11" s="56"/>
      <c r="O11" s="57"/>
      <c r="P11" s="58"/>
      <c r="Q11" s="57"/>
      <c r="R11" s="57"/>
      <c r="S11" s="57"/>
      <c r="T11" s="47"/>
      <c r="U11" s="39"/>
    </row>
    <row r="12" spans="1:21" ht="30" customHeight="1" x14ac:dyDescent="0.25">
      <c r="A12" s="9"/>
      <c r="B12" s="23"/>
      <c r="C12" s="9"/>
      <c r="D12" s="9"/>
      <c r="E12" s="9"/>
      <c r="F12" s="9"/>
      <c r="G12" s="20"/>
      <c r="H12" s="20"/>
      <c r="I12" s="55">
        <v>696.95</v>
      </c>
      <c r="J12" s="55">
        <v>299.95</v>
      </c>
      <c r="K12" s="36" t="s">
        <v>2</v>
      </c>
      <c r="L12" s="15"/>
      <c r="M12" s="15"/>
      <c r="N12" s="56"/>
      <c r="O12" s="57"/>
      <c r="P12" s="58"/>
      <c r="Q12" s="57"/>
      <c r="R12" s="57"/>
      <c r="S12" s="57"/>
      <c r="T12" s="47"/>
      <c r="U12" s="39"/>
    </row>
    <row r="13" spans="1:21" ht="30" customHeight="1" x14ac:dyDescent="0.25">
      <c r="A13" s="9"/>
      <c r="B13" s="23"/>
      <c r="C13" s="9"/>
      <c r="D13" s="9"/>
      <c r="E13" s="9"/>
      <c r="F13" s="9"/>
      <c r="G13" s="20"/>
      <c r="H13" s="20"/>
      <c r="I13" s="55">
        <v>62942</v>
      </c>
      <c r="J13" s="55">
        <v>15000</v>
      </c>
      <c r="K13" s="36" t="s">
        <v>22</v>
      </c>
      <c r="L13" s="15"/>
      <c r="M13" s="15"/>
      <c r="N13" s="56"/>
      <c r="O13" s="57"/>
      <c r="P13" s="58"/>
      <c r="Q13" s="57"/>
      <c r="R13" s="57"/>
      <c r="S13" s="57"/>
      <c r="T13" s="47"/>
      <c r="U13" s="39"/>
    </row>
    <row r="14" spans="1:21" ht="30" customHeight="1" x14ac:dyDescent="0.25">
      <c r="A14" s="10"/>
      <c r="B14" s="24"/>
      <c r="C14" s="10"/>
      <c r="D14" s="10"/>
      <c r="E14" s="10"/>
      <c r="F14" s="10"/>
      <c r="G14" s="21"/>
      <c r="H14" s="21"/>
      <c r="I14" s="51">
        <f>SUM(I11:I13)</f>
        <v>63638.95</v>
      </c>
      <c r="J14" s="51">
        <f>SUM(J11:J13)</f>
        <v>15299.95</v>
      </c>
      <c r="K14" s="7" t="s">
        <v>11</v>
      </c>
      <c r="L14" s="16"/>
      <c r="M14" s="16"/>
      <c r="N14" s="56"/>
      <c r="O14" s="57"/>
      <c r="P14" s="58"/>
      <c r="Q14" s="57"/>
      <c r="R14" s="57"/>
      <c r="S14" s="57"/>
      <c r="T14" s="47"/>
      <c r="U14" s="39"/>
    </row>
    <row r="15" spans="1:21" s="3" customFormat="1" x14ac:dyDescent="0.25">
      <c r="A15" s="8">
        <v>3</v>
      </c>
      <c r="B15" s="22" t="s">
        <v>53</v>
      </c>
      <c r="C15" s="8" t="s">
        <v>54</v>
      </c>
      <c r="D15" s="8" t="s">
        <v>55</v>
      </c>
      <c r="E15" s="8" t="s">
        <v>35</v>
      </c>
      <c r="F15" s="8" t="s">
        <v>9</v>
      </c>
      <c r="G15" s="19">
        <v>2016</v>
      </c>
      <c r="H15" s="19">
        <v>2018</v>
      </c>
      <c r="I15" s="55">
        <v>0</v>
      </c>
      <c r="J15" s="55">
        <v>0</v>
      </c>
      <c r="K15" s="59" t="s">
        <v>1</v>
      </c>
      <c r="L15" s="14" t="s">
        <v>20</v>
      </c>
      <c r="M15" s="14" t="s">
        <v>75</v>
      </c>
      <c r="N15" s="56"/>
      <c r="O15" s="57"/>
      <c r="P15" s="58"/>
      <c r="Q15" s="57"/>
      <c r="R15" s="57"/>
      <c r="S15" s="57"/>
      <c r="T15" s="47"/>
      <c r="U15" s="39"/>
    </row>
    <row r="16" spans="1:21" s="3" customFormat="1" ht="27" x14ac:dyDescent="0.25">
      <c r="A16" s="9"/>
      <c r="B16" s="23"/>
      <c r="C16" s="9"/>
      <c r="D16" s="9"/>
      <c r="E16" s="9"/>
      <c r="F16" s="9"/>
      <c r="G16" s="20"/>
      <c r="H16" s="20"/>
      <c r="I16" s="55">
        <f>985.81+199.91</f>
        <v>1185.72</v>
      </c>
      <c r="J16" s="55">
        <v>199.91</v>
      </c>
      <c r="K16" s="59" t="s">
        <v>2</v>
      </c>
      <c r="L16" s="15"/>
      <c r="M16" s="15"/>
      <c r="N16" s="56"/>
      <c r="O16" s="57"/>
      <c r="P16" s="58"/>
      <c r="Q16" s="57"/>
      <c r="R16" s="57"/>
      <c r="S16" s="57"/>
      <c r="T16" s="47"/>
      <c r="U16" s="39"/>
    </row>
    <row r="17" spans="1:21" s="3" customFormat="1" ht="27" x14ac:dyDescent="0.25">
      <c r="A17" s="9"/>
      <c r="B17" s="23"/>
      <c r="C17" s="9"/>
      <c r="D17" s="9"/>
      <c r="E17" s="9"/>
      <c r="F17" s="9"/>
      <c r="G17" s="20"/>
      <c r="H17" s="20"/>
      <c r="I17" s="55">
        <f>93319+15000</f>
        <v>108319</v>
      </c>
      <c r="J17" s="55">
        <v>15000</v>
      </c>
      <c r="K17" s="59" t="s">
        <v>22</v>
      </c>
      <c r="L17" s="15"/>
      <c r="M17" s="15"/>
      <c r="N17" s="56"/>
      <c r="O17" s="57"/>
      <c r="P17" s="58"/>
      <c r="Q17" s="57"/>
      <c r="R17" s="57"/>
      <c r="S17" s="57"/>
      <c r="T17" s="47"/>
      <c r="U17" s="39"/>
    </row>
    <row r="18" spans="1:21" s="3" customFormat="1" x14ac:dyDescent="0.25">
      <c r="A18" s="10"/>
      <c r="B18" s="24"/>
      <c r="C18" s="10"/>
      <c r="D18" s="10"/>
      <c r="E18" s="10"/>
      <c r="F18" s="10"/>
      <c r="G18" s="21"/>
      <c r="H18" s="21"/>
      <c r="I18" s="51">
        <f>I15+I16+I17</f>
        <v>109504.72</v>
      </c>
      <c r="J18" s="51">
        <f>J15+J16+J17</f>
        <v>15199.91</v>
      </c>
      <c r="K18" s="60" t="s">
        <v>11</v>
      </c>
      <c r="L18" s="16"/>
      <c r="M18" s="16"/>
      <c r="N18" s="56"/>
      <c r="O18" s="57"/>
      <c r="P18" s="58"/>
      <c r="Q18" s="57"/>
      <c r="R18" s="57"/>
      <c r="S18" s="57"/>
      <c r="T18" s="47"/>
      <c r="U18" s="39"/>
    </row>
    <row r="19" spans="1:21" s="4" customFormat="1" x14ac:dyDescent="0.25">
      <c r="A19" s="8">
        <v>4</v>
      </c>
      <c r="B19" s="22" t="s">
        <v>56</v>
      </c>
      <c r="C19" s="61" t="s">
        <v>58</v>
      </c>
      <c r="D19" s="8" t="s">
        <v>57</v>
      </c>
      <c r="E19" s="8" t="s">
        <v>9</v>
      </c>
      <c r="F19" s="8" t="s">
        <v>19</v>
      </c>
      <c r="G19" s="19">
        <v>2018</v>
      </c>
      <c r="H19" s="19">
        <v>2018</v>
      </c>
      <c r="I19" s="62">
        <v>0</v>
      </c>
      <c r="J19" s="62">
        <v>0</v>
      </c>
      <c r="K19" s="59" t="s">
        <v>1</v>
      </c>
      <c r="L19" s="14" t="s">
        <v>20</v>
      </c>
      <c r="M19" s="14" t="s">
        <v>82</v>
      </c>
      <c r="N19" s="63"/>
      <c r="O19" s="64"/>
      <c r="P19" s="65"/>
      <c r="Q19" s="64"/>
      <c r="R19" s="64"/>
      <c r="S19" s="64"/>
      <c r="T19" s="66"/>
      <c r="U19" s="67"/>
    </row>
    <row r="20" spans="1:21" s="4" customFormat="1" ht="27" x14ac:dyDescent="0.25">
      <c r="A20" s="9"/>
      <c r="B20" s="23"/>
      <c r="C20" s="68"/>
      <c r="D20" s="9"/>
      <c r="E20" s="9"/>
      <c r="F20" s="9"/>
      <c r="G20" s="20"/>
      <c r="H20" s="20"/>
      <c r="I20" s="62">
        <v>617.4</v>
      </c>
      <c r="J20" s="62">
        <v>617.4</v>
      </c>
      <c r="K20" s="59" t="s">
        <v>2</v>
      </c>
      <c r="L20" s="15"/>
      <c r="M20" s="15"/>
      <c r="N20" s="63"/>
      <c r="O20" s="64"/>
      <c r="P20" s="65"/>
      <c r="Q20" s="64"/>
      <c r="R20" s="64"/>
      <c r="S20" s="64"/>
      <c r="T20" s="66"/>
      <c r="U20" s="67"/>
    </row>
    <row r="21" spans="1:21" s="4" customFormat="1" ht="27" x14ac:dyDescent="0.25">
      <c r="A21" s="9"/>
      <c r="B21" s="23"/>
      <c r="C21" s="68"/>
      <c r="D21" s="9"/>
      <c r="E21" s="9"/>
      <c r="F21" s="9"/>
      <c r="G21" s="20"/>
      <c r="H21" s="20"/>
      <c r="I21" s="62">
        <v>0</v>
      </c>
      <c r="J21" s="62">
        <v>0</v>
      </c>
      <c r="K21" s="59" t="s">
        <v>22</v>
      </c>
      <c r="L21" s="15"/>
      <c r="M21" s="15"/>
      <c r="N21" s="63"/>
      <c r="O21" s="64"/>
      <c r="P21" s="65"/>
      <c r="Q21" s="64"/>
      <c r="R21" s="64"/>
      <c r="S21" s="64"/>
      <c r="T21" s="66"/>
      <c r="U21" s="67"/>
    </row>
    <row r="22" spans="1:21" s="4" customFormat="1" ht="69" customHeight="1" x14ac:dyDescent="0.25">
      <c r="A22" s="10"/>
      <c r="B22" s="24"/>
      <c r="C22" s="69"/>
      <c r="D22" s="10"/>
      <c r="E22" s="10"/>
      <c r="F22" s="10"/>
      <c r="G22" s="21"/>
      <c r="H22" s="21"/>
      <c r="I22" s="51">
        <f>SUM(I19:I21)</f>
        <v>617.4</v>
      </c>
      <c r="J22" s="51">
        <f>SUM(J19:J21)</f>
        <v>617.4</v>
      </c>
      <c r="K22" s="60" t="s">
        <v>11</v>
      </c>
      <c r="L22" s="16"/>
      <c r="M22" s="16"/>
      <c r="N22" s="63"/>
      <c r="O22" s="64"/>
      <c r="P22" s="65"/>
      <c r="Q22" s="64"/>
      <c r="R22" s="64"/>
      <c r="S22" s="64"/>
      <c r="T22" s="66"/>
      <c r="U22" s="67"/>
    </row>
    <row r="23" spans="1:21" ht="27" customHeight="1" x14ac:dyDescent="0.25">
      <c r="A23" s="18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56"/>
      <c r="O23" s="57"/>
      <c r="P23" s="58"/>
      <c r="Q23" s="57"/>
      <c r="R23" s="57"/>
      <c r="S23" s="57"/>
      <c r="T23" s="47"/>
      <c r="U23" s="39"/>
    </row>
    <row r="24" spans="1:21" s="3" customFormat="1" ht="49.5" customHeight="1" x14ac:dyDescent="0.25">
      <c r="A24" s="8">
        <v>1</v>
      </c>
      <c r="B24" s="22" t="s">
        <v>79</v>
      </c>
      <c r="C24" s="8" t="s">
        <v>59</v>
      </c>
      <c r="D24" s="8" t="s">
        <v>80</v>
      </c>
      <c r="E24" s="8" t="s">
        <v>9</v>
      </c>
      <c r="F24" s="8" t="s">
        <v>9</v>
      </c>
      <c r="G24" s="19">
        <v>2017</v>
      </c>
      <c r="H24" s="19">
        <v>2018</v>
      </c>
      <c r="I24" s="55">
        <v>0</v>
      </c>
      <c r="J24" s="55">
        <f>P23</f>
        <v>0</v>
      </c>
      <c r="K24" s="34" t="s">
        <v>1</v>
      </c>
      <c r="L24" s="28" t="s">
        <v>23</v>
      </c>
      <c r="M24" s="25" t="s">
        <v>73</v>
      </c>
      <c r="N24" s="44"/>
      <c r="O24" s="45"/>
      <c r="P24" s="46"/>
      <c r="Q24" s="45"/>
      <c r="R24" s="45"/>
      <c r="S24" s="45"/>
      <c r="T24" s="47">
        <f t="shared" si="0"/>
        <v>0</v>
      </c>
      <c r="U24" s="39"/>
    </row>
    <row r="25" spans="1:21" s="3" customFormat="1" ht="40.5" customHeight="1" x14ac:dyDescent="0.25">
      <c r="A25" s="9"/>
      <c r="B25" s="23"/>
      <c r="C25" s="9"/>
      <c r="D25" s="9"/>
      <c r="E25" s="9"/>
      <c r="F25" s="9"/>
      <c r="G25" s="20"/>
      <c r="H25" s="20"/>
      <c r="I25" s="55">
        <v>9013.27</v>
      </c>
      <c r="J25" s="55">
        <v>8311.6</v>
      </c>
      <c r="K25" s="34" t="s">
        <v>2</v>
      </c>
      <c r="L25" s="28"/>
      <c r="M25" s="26"/>
      <c r="N25" s="48"/>
      <c r="O25" s="49">
        <v>1760</v>
      </c>
      <c r="P25" s="50">
        <f>21150-O25-Q25</f>
        <v>16940</v>
      </c>
      <c r="Q25" s="49">
        <v>2450</v>
      </c>
      <c r="R25" s="49"/>
      <c r="S25" s="49"/>
      <c r="T25" s="47">
        <f t="shared" si="0"/>
        <v>21150</v>
      </c>
      <c r="U25" s="39" t="s">
        <v>16</v>
      </c>
    </row>
    <row r="26" spans="1:21" s="3" customFormat="1" ht="33" customHeight="1" x14ac:dyDescent="0.25">
      <c r="A26" s="9"/>
      <c r="B26" s="23"/>
      <c r="C26" s="9"/>
      <c r="D26" s="9"/>
      <c r="E26" s="9"/>
      <c r="F26" s="9"/>
      <c r="G26" s="20"/>
      <c r="H26" s="20"/>
      <c r="I26" s="55">
        <v>0</v>
      </c>
      <c r="J26" s="55">
        <v>0</v>
      </c>
      <c r="K26" s="34" t="s">
        <v>22</v>
      </c>
      <c r="L26" s="28"/>
      <c r="M26" s="26"/>
      <c r="N26" s="52">
        <f t="shared" ref="N26:S26" si="2">SUM(N24:N25)</f>
        <v>0</v>
      </c>
      <c r="O26" s="53">
        <f t="shared" si="2"/>
        <v>1760</v>
      </c>
      <c r="P26" s="54">
        <f t="shared" si="2"/>
        <v>16940</v>
      </c>
      <c r="Q26" s="53">
        <f t="shared" si="2"/>
        <v>2450</v>
      </c>
      <c r="R26" s="53">
        <f t="shared" si="2"/>
        <v>0</v>
      </c>
      <c r="S26" s="53">
        <f t="shared" si="2"/>
        <v>0</v>
      </c>
      <c r="T26" s="47">
        <f t="shared" si="0"/>
        <v>21150</v>
      </c>
      <c r="U26" s="39"/>
    </row>
    <row r="27" spans="1:21" s="5" customFormat="1" ht="22.5" customHeight="1" x14ac:dyDescent="0.25">
      <c r="A27" s="10"/>
      <c r="B27" s="24"/>
      <c r="C27" s="10"/>
      <c r="D27" s="10"/>
      <c r="E27" s="10"/>
      <c r="F27" s="10"/>
      <c r="G27" s="21"/>
      <c r="H27" s="21"/>
      <c r="I27" s="51">
        <f>SUM(I24:I26)</f>
        <v>9013.27</v>
      </c>
      <c r="J27" s="51">
        <f>SUM(J24:J26)</f>
        <v>8311.6</v>
      </c>
      <c r="K27" s="7" t="s">
        <v>11</v>
      </c>
      <c r="L27" s="28"/>
      <c r="M27" s="27"/>
      <c r="N27" s="70"/>
      <c r="O27" s="70"/>
      <c r="P27" s="70"/>
      <c r="Q27" s="70"/>
      <c r="R27" s="70"/>
      <c r="S27" s="70"/>
      <c r="T27" s="70"/>
      <c r="U27" s="70"/>
    </row>
    <row r="28" spans="1:21" s="5" customFormat="1" x14ac:dyDescent="0.25">
      <c r="A28" s="8">
        <v>2</v>
      </c>
      <c r="B28" s="71" t="s">
        <v>31</v>
      </c>
      <c r="C28" s="8" t="s">
        <v>32</v>
      </c>
      <c r="D28" s="8" t="s">
        <v>48</v>
      </c>
      <c r="E28" s="8" t="s">
        <v>9</v>
      </c>
      <c r="F28" s="8" t="s">
        <v>19</v>
      </c>
      <c r="G28" s="19">
        <v>2017</v>
      </c>
      <c r="H28" s="19">
        <v>2023</v>
      </c>
      <c r="I28" s="55">
        <v>0</v>
      </c>
      <c r="J28" s="43">
        <f>O28</f>
        <v>0</v>
      </c>
      <c r="K28" s="36" t="s">
        <v>1</v>
      </c>
      <c r="L28" s="8" t="s">
        <v>76</v>
      </c>
      <c r="M28" s="19" t="s">
        <v>73</v>
      </c>
      <c r="N28" s="70"/>
      <c r="O28" s="70"/>
      <c r="P28" s="70"/>
      <c r="Q28" s="70"/>
      <c r="R28" s="70"/>
      <c r="S28" s="70"/>
      <c r="T28" s="70"/>
      <c r="U28" s="70"/>
    </row>
    <row r="29" spans="1:21" s="5" customFormat="1" ht="39.75" customHeight="1" x14ac:dyDescent="0.25">
      <c r="A29" s="9"/>
      <c r="B29" s="72"/>
      <c r="C29" s="9"/>
      <c r="D29" s="9"/>
      <c r="E29" s="9"/>
      <c r="F29" s="9"/>
      <c r="G29" s="20"/>
      <c r="H29" s="20"/>
      <c r="I29" s="55">
        <v>0</v>
      </c>
      <c r="J29" s="43">
        <f>O29</f>
        <v>0</v>
      </c>
      <c r="K29" s="36" t="s">
        <v>2</v>
      </c>
      <c r="L29" s="9"/>
      <c r="M29" s="20"/>
      <c r="N29" s="70"/>
      <c r="O29" s="70"/>
      <c r="P29" s="70"/>
      <c r="Q29" s="70"/>
      <c r="R29" s="70"/>
      <c r="S29" s="70"/>
      <c r="T29" s="70"/>
      <c r="U29" s="70"/>
    </row>
    <row r="30" spans="1:21" s="5" customFormat="1" ht="50.25" customHeight="1" x14ac:dyDescent="0.25">
      <c r="A30" s="9"/>
      <c r="B30" s="72"/>
      <c r="C30" s="9"/>
      <c r="D30" s="9"/>
      <c r="E30" s="9"/>
      <c r="F30" s="9"/>
      <c r="G30" s="20"/>
      <c r="H30" s="20"/>
      <c r="I30" s="43">
        <f>2925.04+9086.96</f>
        <v>12012</v>
      </c>
      <c r="J30" s="43">
        <v>9086.9599999999991</v>
      </c>
      <c r="K30" s="36" t="s">
        <v>22</v>
      </c>
      <c r="L30" s="9"/>
      <c r="M30" s="20"/>
      <c r="N30" s="70"/>
      <c r="O30" s="70"/>
      <c r="P30" s="70"/>
      <c r="Q30" s="70"/>
      <c r="R30" s="70"/>
      <c r="S30" s="70"/>
      <c r="T30" s="70"/>
      <c r="U30" s="70"/>
    </row>
    <row r="31" spans="1:21" s="5" customFormat="1" x14ac:dyDescent="0.25">
      <c r="A31" s="10"/>
      <c r="B31" s="73"/>
      <c r="C31" s="10"/>
      <c r="D31" s="10"/>
      <c r="E31" s="10"/>
      <c r="F31" s="10"/>
      <c r="G31" s="21"/>
      <c r="H31" s="21"/>
      <c r="I31" s="51">
        <f>SUM(I28:I30)</f>
        <v>12012</v>
      </c>
      <c r="J31" s="51">
        <f>SUM(J28:J30)</f>
        <v>9086.9599999999991</v>
      </c>
      <c r="K31" s="7" t="s">
        <v>11</v>
      </c>
      <c r="L31" s="10"/>
      <c r="M31" s="21"/>
      <c r="N31" s="70"/>
      <c r="O31" s="70"/>
      <c r="P31" s="70"/>
      <c r="Q31" s="70"/>
      <c r="R31" s="70"/>
      <c r="S31" s="70"/>
      <c r="T31" s="70"/>
      <c r="U31" s="70"/>
    </row>
    <row r="32" spans="1:21" s="5" customFormat="1" x14ac:dyDescent="0.25">
      <c r="A32" s="8">
        <v>3</v>
      </c>
      <c r="B32" s="71" t="s">
        <v>60</v>
      </c>
      <c r="C32" s="8" t="s">
        <v>61</v>
      </c>
      <c r="D32" s="8" t="s">
        <v>62</v>
      </c>
      <c r="E32" s="8" t="s">
        <v>35</v>
      </c>
      <c r="F32" s="8" t="s">
        <v>9</v>
      </c>
      <c r="G32" s="19">
        <v>2016</v>
      </c>
      <c r="H32" s="19">
        <v>2018</v>
      </c>
      <c r="I32" s="55">
        <v>0</v>
      </c>
      <c r="J32" s="55">
        <v>0</v>
      </c>
      <c r="K32" s="36" t="s">
        <v>1</v>
      </c>
      <c r="L32" s="14" t="s">
        <v>47</v>
      </c>
      <c r="M32" s="14" t="s">
        <v>27</v>
      </c>
      <c r="N32" s="70"/>
      <c r="O32" s="70"/>
      <c r="P32" s="70"/>
      <c r="Q32" s="70"/>
      <c r="R32" s="70"/>
      <c r="S32" s="70"/>
      <c r="T32" s="70"/>
      <c r="U32" s="70"/>
    </row>
    <row r="33" spans="1:21" s="5" customFormat="1" ht="27" x14ac:dyDescent="0.25">
      <c r="A33" s="9"/>
      <c r="B33" s="72"/>
      <c r="C33" s="9"/>
      <c r="D33" s="9"/>
      <c r="E33" s="9"/>
      <c r="F33" s="9"/>
      <c r="G33" s="20"/>
      <c r="H33" s="20"/>
      <c r="I33" s="55">
        <v>327.83</v>
      </c>
      <c r="J33" s="55">
        <v>8.1999999999999993</v>
      </c>
      <c r="K33" s="36" t="s">
        <v>2</v>
      </c>
      <c r="L33" s="15"/>
      <c r="M33" s="15"/>
      <c r="N33" s="70"/>
      <c r="O33" s="70"/>
      <c r="P33" s="70"/>
      <c r="Q33" s="70"/>
      <c r="R33" s="70"/>
      <c r="S33" s="70"/>
      <c r="T33" s="70"/>
      <c r="U33" s="70"/>
    </row>
    <row r="34" spans="1:21" s="5" customFormat="1" ht="27" x14ac:dyDescent="0.25">
      <c r="A34" s="9"/>
      <c r="B34" s="72"/>
      <c r="C34" s="9"/>
      <c r="D34" s="9"/>
      <c r="E34" s="9"/>
      <c r="F34" s="9"/>
      <c r="G34" s="20"/>
      <c r="H34" s="20"/>
      <c r="I34" s="55">
        <v>319630</v>
      </c>
      <c r="J34" s="55">
        <v>0</v>
      </c>
      <c r="K34" s="36" t="s">
        <v>22</v>
      </c>
      <c r="L34" s="15"/>
      <c r="M34" s="15"/>
      <c r="N34" s="70"/>
      <c r="O34" s="70"/>
      <c r="P34" s="70"/>
      <c r="Q34" s="70"/>
      <c r="R34" s="70"/>
      <c r="S34" s="70"/>
      <c r="T34" s="70"/>
      <c r="U34" s="70"/>
    </row>
    <row r="35" spans="1:21" s="5" customFormat="1" x14ac:dyDescent="0.25">
      <c r="A35" s="10"/>
      <c r="B35" s="73"/>
      <c r="C35" s="10"/>
      <c r="D35" s="10"/>
      <c r="E35" s="10"/>
      <c r="F35" s="10"/>
      <c r="G35" s="21"/>
      <c r="H35" s="21"/>
      <c r="I35" s="51">
        <f>SUM(I32:I34)</f>
        <v>319957.83</v>
      </c>
      <c r="J35" s="51">
        <f>SUM(J32:J34)</f>
        <v>8.1999999999999993</v>
      </c>
      <c r="K35" s="7" t="s">
        <v>11</v>
      </c>
      <c r="L35" s="16"/>
      <c r="M35" s="16"/>
      <c r="N35" s="70"/>
      <c r="O35" s="70"/>
      <c r="P35" s="70"/>
      <c r="Q35" s="70"/>
      <c r="R35" s="70"/>
      <c r="S35" s="70"/>
      <c r="T35" s="70"/>
      <c r="U35" s="70"/>
    </row>
    <row r="36" spans="1:21" s="5" customFormat="1" ht="27" customHeight="1" x14ac:dyDescent="0.25">
      <c r="A36" s="8">
        <v>4</v>
      </c>
      <c r="B36" s="71" t="s">
        <v>77</v>
      </c>
      <c r="C36" s="8" t="s">
        <v>33</v>
      </c>
      <c r="D36" s="8" t="s">
        <v>34</v>
      </c>
      <c r="E36" s="8" t="s">
        <v>35</v>
      </c>
      <c r="F36" s="8" t="s">
        <v>9</v>
      </c>
      <c r="G36" s="19" t="s">
        <v>74</v>
      </c>
      <c r="H36" s="19">
        <v>2019</v>
      </c>
      <c r="I36" s="74">
        <f>R36</f>
        <v>0</v>
      </c>
      <c r="J36" s="74">
        <f>O36</f>
        <v>0</v>
      </c>
      <c r="K36" s="36" t="s">
        <v>1</v>
      </c>
      <c r="L36" s="8" t="s">
        <v>47</v>
      </c>
      <c r="M36" s="14" t="s">
        <v>27</v>
      </c>
      <c r="N36" s="70"/>
      <c r="O36" s="70"/>
      <c r="P36" s="70"/>
      <c r="Q36" s="70"/>
      <c r="R36" s="70"/>
      <c r="S36" s="70"/>
      <c r="T36" s="70"/>
      <c r="U36" s="70"/>
    </row>
    <row r="37" spans="1:21" s="3" customFormat="1" ht="29.25" customHeight="1" x14ac:dyDescent="0.25">
      <c r="A37" s="9"/>
      <c r="B37" s="72"/>
      <c r="C37" s="75"/>
      <c r="D37" s="9"/>
      <c r="E37" s="9"/>
      <c r="F37" s="9"/>
      <c r="G37" s="20"/>
      <c r="H37" s="20"/>
      <c r="I37" s="55">
        <v>328.05</v>
      </c>
      <c r="J37" s="55">
        <v>328.05</v>
      </c>
      <c r="K37" s="36" t="s">
        <v>2</v>
      </c>
      <c r="L37" s="9"/>
      <c r="M37" s="15"/>
      <c r="N37" s="39"/>
      <c r="O37" s="39"/>
      <c r="P37" s="39"/>
      <c r="Q37" s="39"/>
      <c r="R37" s="39"/>
      <c r="S37" s="39"/>
      <c r="T37" s="39"/>
      <c r="U37" s="39"/>
    </row>
    <row r="38" spans="1:21" s="3" customFormat="1" ht="27" x14ac:dyDescent="0.25">
      <c r="A38" s="9"/>
      <c r="B38" s="72"/>
      <c r="C38" s="75"/>
      <c r="D38" s="9"/>
      <c r="E38" s="9"/>
      <c r="F38" s="9"/>
      <c r="G38" s="20"/>
      <c r="H38" s="20"/>
      <c r="I38" s="55">
        <f>267505.04+692815.96+519480</f>
        <v>1479801</v>
      </c>
      <c r="J38" s="55">
        <v>692815.96</v>
      </c>
      <c r="K38" s="34" t="s">
        <v>22</v>
      </c>
      <c r="L38" s="9"/>
      <c r="M38" s="15"/>
      <c r="N38" s="39"/>
      <c r="O38" s="39"/>
      <c r="P38" s="39"/>
      <c r="Q38" s="39"/>
      <c r="R38" s="39"/>
      <c r="S38" s="39"/>
      <c r="T38" s="39"/>
      <c r="U38" s="39"/>
    </row>
    <row r="39" spans="1:21" s="3" customFormat="1" x14ac:dyDescent="0.25">
      <c r="A39" s="10"/>
      <c r="B39" s="73"/>
      <c r="C39" s="76"/>
      <c r="D39" s="10"/>
      <c r="E39" s="10"/>
      <c r="F39" s="10"/>
      <c r="G39" s="21"/>
      <c r="H39" s="21"/>
      <c r="I39" s="51">
        <f>SUM(I36:I38)</f>
        <v>1480129.05</v>
      </c>
      <c r="J39" s="51">
        <f>SUM(J36:J38)</f>
        <v>693144.01</v>
      </c>
      <c r="K39" s="7" t="s">
        <v>11</v>
      </c>
      <c r="L39" s="10"/>
      <c r="M39" s="15"/>
      <c r="N39" s="39"/>
      <c r="O39" s="39"/>
      <c r="P39" s="39"/>
      <c r="Q39" s="39"/>
      <c r="R39" s="39"/>
      <c r="S39" s="39"/>
      <c r="T39" s="39"/>
      <c r="U39" s="39"/>
    </row>
    <row r="40" spans="1:21" x14ac:dyDescent="0.25">
      <c r="A40" s="8">
        <v>5</v>
      </c>
      <c r="B40" s="71" t="s">
        <v>37</v>
      </c>
      <c r="C40" s="8" t="s">
        <v>63</v>
      </c>
      <c r="D40" s="8" t="s">
        <v>38</v>
      </c>
      <c r="E40" s="8" t="s">
        <v>9</v>
      </c>
      <c r="F40" s="8" t="s">
        <v>19</v>
      </c>
      <c r="G40" s="19">
        <v>2017</v>
      </c>
      <c r="H40" s="19">
        <v>2019</v>
      </c>
      <c r="I40" s="74">
        <v>0</v>
      </c>
      <c r="J40" s="74">
        <f>O40</f>
        <v>0</v>
      </c>
      <c r="K40" s="36" t="s">
        <v>1</v>
      </c>
      <c r="L40" s="8" t="s">
        <v>36</v>
      </c>
      <c r="M40" s="77" t="s">
        <v>27</v>
      </c>
      <c r="N40" s="39"/>
      <c r="O40" s="39"/>
      <c r="P40" s="39"/>
      <c r="Q40" s="39"/>
      <c r="R40" s="39"/>
      <c r="S40" s="39"/>
      <c r="T40" s="39"/>
      <c r="U40" s="39"/>
    </row>
    <row r="41" spans="1:21" ht="27" customHeight="1" x14ac:dyDescent="0.25">
      <c r="A41" s="9"/>
      <c r="B41" s="72"/>
      <c r="C41" s="75"/>
      <c r="D41" s="9"/>
      <c r="E41" s="9"/>
      <c r="F41" s="9"/>
      <c r="G41" s="20"/>
      <c r="H41" s="20"/>
      <c r="I41" s="74">
        <v>0</v>
      </c>
      <c r="J41" s="74">
        <v>0</v>
      </c>
      <c r="K41" s="36" t="s">
        <v>2</v>
      </c>
      <c r="L41" s="9"/>
      <c r="M41" s="77"/>
      <c r="N41" s="39"/>
      <c r="O41" s="39"/>
      <c r="P41" s="39"/>
      <c r="Q41" s="39"/>
      <c r="R41" s="39"/>
      <c r="S41" s="39"/>
      <c r="T41" s="39"/>
      <c r="U41" s="39"/>
    </row>
    <row r="42" spans="1:21" ht="30" customHeight="1" x14ac:dyDescent="0.25">
      <c r="A42" s="9"/>
      <c r="B42" s="72"/>
      <c r="C42" s="75"/>
      <c r="D42" s="9"/>
      <c r="E42" s="9"/>
      <c r="F42" s="9"/>
      <c r="G42" s="20"/>
      <c r="H42" s="20"/>
      <c r="I42" s="55">
        <v>225198</v>
      </c>
      <c r="J42" s="55">
        <f>14107+13347</f>
        <v>27454</v>
      </c>
      <c r="K42" s="36" t="s">
        <v>22</v>
      </c>
      <c r="L42" s="9"/>
      <c r="M42" s="77"/>
      <c r="N42" s="39"/>
      <c r="O42" s="39"/>
      <c r="P42" s="39"/>
      <c r="Q42" s="39"/>
      <c r="R42" s="39"/>
      <c r="S42" s="39"/>
      <c r="T42" s="39"/>
      <c r="U42" s="39"/>
    </row>
    <row r="43" spans="1:21" ht="21.75" customHeight="1" x14ac:dyDescent="0.25">
      <c r="A43" s="10"/>
      <c r="B43" s="73"/>
      <c r="C43" s="76"/>
      <c r="D43" s="10"/>
      <c r="E43" s="10"/>
      <c r="F43" s="10"/>
      <c r="G43" s="21"/>
      <c r="H43" s="21"/>
      <c r="I43" s="51">
        <f>SUM(I40:I42)</f>
        <v>225198</v>
      </c>
      <c r="J43" s="51">
        <f>SUM(J40:J42)</f>
        <v>27454</v>
      </c>
      <c r="K43" s="7" t="s">
        <v>11</v>
      </c>
      <c r="L43" s="10"/>
      <c r="M43" s="77"/>
      <c r="N43" s="39"/>
      <c r="O43" s="39"/>
      <c r="P43" s="39"/>
      <c r="Q43" s="39"/>
      <c r="R43" s="39"/>
      <c r="S43" s="39"/>
      <c r="T43" s="39"/>
      <c r="U43" s="39"/>
    </row>
    <row r="44" spans="1:21" x14ac:dyDescent="0.25">
      <c r="A44" s="11" t="s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3"/>
      <c r="N44" s="39"/>
      <c r="O44" s="39"/>
      <c r="P44" s="39"/>
      <c r="Q44" s="39"/>
      <c r="R44" s="39"/>
      <c r="S44" s="39"/>
      <c r="T44" s="39"/>
      <c r="U44" s="39"/>
    </row>
    <row r="45" spans="1:21" x14ac:dyDescent="0.25">
      <c r="A45" s="8">
        <v>1</v>
      </c>
      <c r="B45" s="71" t="s">
        <v>29</v>
      </c>
      <c r="C45" s="8" t="s">
        <v>30</v>
      </c>
      <c r="D45" s="61" t="s">
        <v>44</v>
      </c>
      <c r="E45" s="8" t="s">
        <v>9</v>
      </c>
      <c r="F45" s="8" t="s">
        <v>9</v>
      </c>
      <c r="G45" s="19">
        <v>2016</v>
      </c>
      <c r="H45" s="19">
        <v>2019</v>
      </c>
      <c r="I45" s="55">
        <v>0</v>
      </c>
      <c r="J45" s="55">
        <v>0</v>
      </c>
      <c r="K45" s="36" t="s">
        <v>1</v>
      </c>
      <c r="L45" s="8" t="s">
        <v>45</v>
      </c>
      <c r="M45" s="78" t="s">
        <v>78</v>
      </c>
      <c r="N45" s="39"/>
      <c r="O45" s="39"/>
      <c r="P45" s="39"/>
      <c r="Q45" s="39"/>
      <c r="R45" s="39"/>
      <c r="S45" s="39"/>
      <c r="T45" s="39"/>
      <c r="U45" s="39"/>
    </row>
    <row r="46" spans="1:21" ht="27" x14ac:dyDescent="0.25">
      <c r="A46" s="79"/>
      <c r="B46" s="80"/>
      <c r="C46" s="79"/>
      <c r="D46" s="79"/>
      <c r="E46" s="79"/>
      <c r="F46" s="79"/>
      <c r="G46" s="79"/>
      <c r="H46" s="79"/>
      <c r="I46" s="55">
        <v>0</v>
      </c>
      <c r="J46" s="55">
        <v>0</v>
      </c>
      <c r="K46" s="36" t="s">
        <v>2</v>
      </c>
      <c r="L46" s="81"/>
      <c r="M46" s="78"/>
      <c r="N46" s="39"/>
      <c r="O46" s="39"/>
      <c r="P46" s="39"/>
      <c r="Q46" s="39"/>
      <c r="R46" s="39"/>
      <c r="S46" s="39"/>
      <c r="T46" s="39"/>
      <c r="U46" s="39"/>
    </row>
    <row r="47" spans="1:21" ht="27" x14ac:dyDescent="0.25">
      <c r="A47" s="79"/>
      <c r="B47" s="80"/>
      <c r="C47" s="79"/>
      <c r="D47" s="79"/>
      <c r="E47" s="79"/>
      <c r="F47" s="79"/>
      <c r="G47" s="79"/>
      <c r="H47" s="79"/>
      <c r="I47" s="82">
        <f>21675+35227</f>
        <v>56902</v>
      </c>
      <c r="J47" s="82">
        <v>35227</v>
      </c>
      <c r="K47" s="36" t="s">
        <v>22</v>
      </c>
      <c r="L47" s="81"/>
      <c r="M47" s="78"/>
      <c r="N47" s="39"/>
      <c r="O47" s="39"/>
      <c r="P47" s="39"/>
      <c r="Q47" s="39"/>
      <c r="R47" s="39"/>
      <c r="S47" s="39"/>
      <c r="T47" s="39"/>
      <c r="U47" s="39"/>
    </row>
    <row r="48" spans="1:21" ht="83.25" customHeight="1" x14ac:dyDescent="0.25">
      <c r="A48" s="83"/>
      <c r="B48" s="84"/>
      <c r="C48" s="85"/>
      <c r="D48" s="85"/>
      <c r="E48" s="83"/>
      <c r="F48" s="83"/>
      <c r="G48" s="83"/>
      <c r="H48" s="83"/>
      <c r="I48" s="51">
        <f>SUM(I45:I47)</f>
        <v>56902</v>
      </c>
      <c r="J48" s="51">
        <f>SUM(J45:J47)</f>
        <v>35227</v>
      </c>
      <c r="K48" s="86" t="s">
        <v>11</v>
      </c>
      <c r="L48" s="85"/>
      <c r="M48" s="78"/>
      <c r="N48" s="39"/>
      <c r="O48" s="39"/>
      <c r="P48" s="39"/>
      <c r="Q48" s="39"/>
      <c r="R48" s="39"/>
      <c r="S48" s="39"/>
      <c r="T48" s="39"/>
      <c r="U48" s="39"/>
    </row>
    <row r="49" spans="1:21" ht="15" customHeight="1" x14ac:dyDescent="0.25">
      <c r="A49" s="11" t="s">
        <v>39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3"/>
      <c r="N49" s="39"/>
      <c r="O49" s="39"/>
      <c r="P49" s="39"/>
      <c r="Q49" s="39"/>
      <c r="R49" s="39"/>
      <c r="S49" s="39"/>
      <c r="T49" s="39"/>
      <c r="U49" s="39"/>
    </row>
    <row r="50" spans="1:21" ht="15" customHeight="1" x14ac:dyDescent="0.25">
      <c r="A50" s="8" t="s">
        <v>50</v>
      </c>
      <c r="B50" s="71" t="s">
        <v>41</v>
      </c>
      <c r="C50" s="8" t="s">
        <v>42</v>
      </c>
      <c r="D50" s="8" t="s">
        <v>43</v>
      </c>
      <c r="E50" s="8" t="s">
        <v>35</v>
      </c>
      <c r="F50" s="8" t="s">
        <v>19</v>
      </c>
      <c r="G50" s="19">
        <v>2018</v>
      </c>
      <c r="H50" s="19">
        <v>2019</v>
      </c>
      <c r="I50" s="55">
        <v>0</v>
      </c>
      <c r="J50" s="55">
        <v>0</v>
      </c>
      <c r="K50" s="36" t="s">
        <v>1</v>
      </c>
      <c r="L50" s="8" t="s">
        <v>81</v>
      </c>
      <c r="M50" s="87" t="s">
        <v>49</v>
      </c>
      <c r="N50" s="39"/>
      <c r="O50" s="39"/>
      <c r="P50" s="39"/>
      <c r="Q50" s="39"/>
      <c r="R50" s="39"/>
      <c r="S50" s="39"/>
      <c r="T50" s="39"/>
      <c r="U50" s="39"/>
    </row>
    <row r="51" spans="1:21" ht="27" x14ac:dyDescent="0.25">
      <c r="A51" s="9"/>
      <c r="B51" s="72"/>
      <c r="C51" s="9"/>
      <c r="D51" s="9"/>
      <c r="E51" s="9"/>
      <c r="F51" s="9"/>
      <c r="G51" s="20"/>
      <c r="H51" s="20"/>
      <c r="I51" s="55">
        <v>2385.1999999999998</v>
      </c>
      <c r="J51" s="55">
        <v>2385.1999999999998</v>
      </c>
      <c r="K51" s="36" t="s">
        <v>2</v>
      </c>
      <c r="L51" s="9"/>
      <c r="M51" s="88"/>
      <c r="N51" s="39"/>
      <c r="O51" s="39"/>
      <c r="P51" s="39"/>
      <c r="Q51" s="39"/>
      <c r="R51" s="39"/>
      <c r="S51" s="39"/>
      <c r="T51" s="39"/>
      <c r="U51" s="39"/>
    </row>
    <row r="52" spans="1:21" ht="27" x14ac:dyDescent="0.25">
      <c r="A52" s="9"/>
      <c r="B52" s="72"/>
      <c r="C52" s="9"/>
      <c r="D52" s="9"/>
      <c r="E52" s="9"/>
      <c r="F52" s="9"/>
      <c r="G52" s="20"/>
      <c r="H52" s="20"/>
      <c r="I52" s="55">
        <v>0</v>
      </c>
      <c r="J52" s="55">
        <f t="shared" ref="J52" si="3">O52</f>
        <v>0</v>
      </c>
      <c r="K52" s="36" t="s">
        <v>22</v>
      </c>
      <c r="L52" s="9"/>
      <c r="M52" s="88"/>
      <c r="N52" s="39"/>
      <c r="O52" s="39"/>
      <c r="P52" s="39"/>
      <c r="Q52" s="39"/>
      <c r="R52" s="39"/>
      <c r="S52" s="39"/>
      <c r="T52" s="39"/>
      <c r="U52" s="39"/>
    </row>
    <row r="53" spans="1:21" x14ac:dyDescent="0.25">
      <c r="A53" s="10"/>
      <c r="B53" s="73"/>
      <c r="C53" s="10"/>
      <c r="D53" s="10"/>
      <c r="E53" s="10"/>
      <c r="F53" s="10"/>
      <c r="G53" s="21"/>
      <c r="H53" s="21"/>
      <c r="I53" s="51">
        <f>SUM(I50:I52)</f>
        <v>2385.1999999999998</v>
      </c>
      <c r="J53" s="51">
        <f>SUM(J50:J52)</f>
        <v>2385.1999999999998</v>
      </c>
      <c r="K53" s="7" t="s">
        <v>11</v>
      </c>
      <c r="L53" s="10"/>
      <c r="M53" s="88"/>
      <c r="N53" s="39"/>
      <c r="O53" s="39"/>
      <c r="P53" s="39"/>
      <c r="Q53" s="39"/>
      <c r="R53" s="39"/>
      <c r="S53" s="39"/>
      <c r="T53" s="39"/>
      <c r="U53" s="39"/>
    </row>
    <row r="54" spans="1:21" ht="15" customHeight="1" x14ac:dyDescent="0.25">
      <c r="A54" s="8">
        <v>2</v>
      </c>
      <c r="B54" s="71" t="s">
        <v>64</v>
      </c>
      <c r="C54" s="8" t="s">
        <v>65</v>
      </c>
      <c r="D54" s="8" t="s">
        <v>66</v>
      </c>
      <c r="E54" s="8" t="s">
        <v>9</v>
      </c>
      <c r="F54" s="8" t="s">
        <v>19</v>
      </c>
      <c r="G54" s="19">
        <v>2018</v>
      </c>
      <c r="H54" s="19">
        <v>2019</v>
      </c>
      <c r="I54" s="55">
        <v>0</v>
      </c>
      <c r="J54" s="55">
        <v>0</v>
      </c>
      <c r="K54" s="36" t="s">
        <v>1</v>
      </c>
      <c r="L54" s="14" t="s">
        <v>81</v>
      </c>
      <c r="M54" s="88"/>
      <c r="N54" s="39"/>
      <c r="O54" s="39"/>
      <c r="P54" s="39"/>
      <c r="Q54" s="39"/>
      <c r="R54" s="39"/>
      <c r="S54" s="39"/>
      <c r="T54" s="39"/>
      <c r="U54" s="39"/>
    </row>
    <row r="55" spans="1:21" ht="27" x14ac:dyDescent="0.25">
      <c r="A55" s="9"/>
      <c r="B55" s="72"/>
      <c r="C55" s="9"/>
      <c r="D55" s="9"/>
      <c r="E55" s="9"/>
      <c r="F55" s="9"/>
      <c r="G55" s="20"/>
      <c r="H55" s="20"/>
      <c r="I55" s="55">
        <v>12217.5</v>
      </c>
      <c r="J55" s="55">
        <v>12217.5</v>
      </c>
      <c r="K55" s="36" t="s">
        <v>2</v>
      </c>
      <c r="L55" s="15"/>
      <c r="M55" s="88"/>
      <c r="N55" s="39"/>
      <c r="O55" s="39"/>
      <c r="P55" s="39"/>
      <c r="Q55" s="39"/>
      <c r="R55" s="39"/>
      <c r="S55" s="39"/>
      <c r="T55" s="39"/>
      <c r="U55" s="39"/>
    </row>
    <row r="56" spans="1:21" ht="27" x14ac:dyDescent="0.25">
      <c r="A56" s="9"/>
      <c r="B56" s="72"/>
      <c r="C56" s="9"/>
      <c r="D56" s="9"/>
      <c r="E56" s="9"/>
      <c r="F56" s="9"/>
      <c r="G56" s="20"/>
      <c r="H56" s="20"/>
      <c r="I56" s="55">
        <v>0</v>
      </c>
      <c r="J56" s="55">
        <f t="shared" ref="J56" si="4">O56</f>
        <v>0</v>
      </c>
      <c r="K56" s="36" t="s">
        <v>22</v>
      </c>
      <c r="L56" s="15"/>
      <c r="M56" s="88"/>
      <c r="N56" s="39"/>
      <c r="O56" s="39"/>
      <c r="P56" s="39"/>
      <c r="Q56" s="39"/>
      <c r="R56" s="39"/>
      <c r="S56" s="39"/>
      <c r="T56" s="39"/>
      <c r="U56" s="39"/>
    </row>
    <row r="57" spans="1:21" ht="108.75" customHeight="1" x14ac:dyDescent="0.25">
      <c r="A57" s="10"/>
      <c r="B57" s="73"/>
      <c r="C57" s="10"/>
      <c r="D57" s="10"/>
      <c r="E57" s="10"/>
      <c r="F57" s="10"/>
      <c r="G57" s="21"/>
      <c r="H57" s="21"/>
      <c r="I57" s="51">
        <f>SUM(I54:I56)</f>
        <v>12217.5</v>
      </c>
      <c r="J57" s="51">
        <f>SUM(J54:J56)</f>
        <v>12217.5</v>
      </c>
      <c r="K57" s="7" t="s">
        <v>11</v>
      </c>
      <c r="L57" s="16"/>
      <c r="M57" s="88"/>
      <c r="N57" s="39"/>
      <c r="O57" s="39"/>
      <c r="P57" s="39"/>
      <c r="Q57" s="39"/>
      <c r="R57" s="39"/>
      <c r="S57" s="39"/>
      <c r="T57" s="39"/>
      <c r="U57" s="39"/>
    </row>
    <row r="58" spans="1:21" ht="15" customHeight="1" x14ac:dyDescent="0.25">
      <c r="A58" s="8">
        <v>3</v>
      </c>
      <c r="B58" s="71" t="s">
        <v>64</v>
      </c>
      <c r="C58" s="8" t="s">
        <v>67</v>
      </c>
      <c r="D58" s="8" t="s">
        <v>66</v>
      </c>
      <c r="E58" s="8" t="s">
        <v>9</v>
      </c>
      <c r="F58" s="8" t="s">
        <v>9</v>
      </c>
      <c r="G58" s="19">
        <v>2017</v>
      </c>
      <c r="H58" s="19">
        <v>2018</v>
      </c>
      <c r="I58" s="55">
        <v>8322.3700000000008</v>
      </c>
      <c r="J58" s="55">
        <v>0</v>
      </c>
      <c r="K58" s="36" t="s">
        <v>1</v>
      </c>
      <c r="L58" s="14" t="s">
        <v>81</v>
      </c>
      <c r="M58" s="88"/>
      <c r="N58" s="39"/>
      <c r="O58" s="39"/>
      <c r="P58" s="39"/>
      <c r="Q58" s="39"/>
      <c r="R58" s="39"/>
      <c r="S58" s="39"/>
      <c r="T58" s="39"/>
      <c r="U58" s="39"/>
    </row>
    <row r="59" spans="1:21" ht="27" x14ac:dyDescent="0.25">
      <c r="A59" s="9"/>
      <c r="B59" s="72"/>
      <c r="C59" s="9"/>
      <c r="D59" s="9"/>
      <c r="E59" s="9"/>
      <c r="F59" s="9"/>
      <c r="G59" s="20"/>
      <c r="H59" s="20"/>
      <c r="I59" s="55">
        <v>2110.59</v>
      </c>
      <c r="J59" s="55">
        <v>60</v>
      </c>
      <c r="K59" s="36" t="s">
        <v>2</v>
      </c>
      <c r="L59" s="15"/>
      <c r="M59" s="88"/>
      <c r="N59" s="39"/>
      <c r="O59" s="39"/>
      <c r="P59" s="39"/>
      <c r="Q59" s="39"/>
      <c r="R59" s="39"/>
      <c r="S59" s="39"/>
      <c r="T59" s="39"/>
      <c r="U59" s="39"/>
    </row>
    <row r="60" spans="1:21" ht="27" x14ac:dyDescent="0.25">
      <c r="A60" s="9"/>
      <c r="B60" s="72"/>
      <c r="C60" s="9"/>
      <c r="D60" s="9"/>
      <c r="E60" s="9"/>
      <c r="F60" s="9"/>
      <c r="G60" s="20"/>
      <c r="H60" s="20"/>
      <c r="I60" s="55">
        <v>0</v>
      </c>
      <c r="J60" s="55">
        <f t="shared" ref="J60" si="5">O60</f>
        <v>0</v>
      </c>
      <c r="K60" s="36" t="s">
        <v>22</v>
      </c>
      <c r="L60" s="15"/>
      <c r="M60" s="88"/>
      <c r="N60" s="39"/>
      <c r="O60" s="39"/>
      <c r="P60" s="39"/>
      <c r="Q60" s="39"/>
      <c r="R60" s="39"/>
      <c r="S60" s="39"/>
      <c r="T60" s="39"/>
      <c r="U60" s="39"/>
    </row>
    <row r="61" spans="1:21" ht="118.5" customHeight="1" x14ac:dyDescent="0.25">
      <c r="A61" s="10"/>
      <c r="B61" s="73"/>
      <c r="C61" s="10"/>
      <c r="D61" s="10"/>
      <c r="E61" s="10"/>
      <c r="F61" s="10"/>
      <c r="G61" s="21"/>
      <c r="H61" s="21"/>
      <c r="I61" s="89">
        <f>SUM(I58:I60)</f>
        <v>10432.960000000001</v>
      </c>
      <c r="J61" s="51">
        <f>SUM(J58:J60)</f>
        <v>60</v>
      </c>
      <c r="K61" s="7" t="s">
        <v>11</v>
      </c>
      <c r="L61" s="16"/>
      <c r="M61" s="90"/>
      <c r="N61" s="39"/>
      <c r="O61" s="39"/>
      <c r="P61" s="39"/>
      <c r="Q61" s="39"/>
      <c r="R61" s="39"/>
      <c r="S61" s="39"/>
      <c r="T61" s="39"/>
      <c r="U61" s="39"/>
    </row>
    <row r="62" spans="1:21" ht="15" customHeight="1" x14ac:dyDescent="0.25">
      <c r="A62" s="8">
        <v>4</v>
      </c>
      <c r="B62" s="71" t="s">
        <v>68</v>
      </c>
      <c r="C62" s="8" t="s">
        <v>69</v>
      </c>
      <c r="D62" s="8" t="s">
        <v>70</v>
      </c>
      <c r="E62" s="8" t="s">
        <v>35</v>
      </c>
      <c r="F62" s="8" t="s">
        <v>9</v>
      </c>
      <c r="G62" s="19">
        <v>2018</v>
      </c>
      <c r="H62" s="19">
        <v>2019</v>
      </c>
      <c r="I62" s="55">
        <v>0</v>
      </c>
      <c r="J62" s="55">
        <v>0</v>
      </c>
      <c r="K62" s="36" t="s">
        <v>1</v>
      </c>
      <c r="L62" s="14" t="s">
        <v>81</v>
      </c>
      <c r="M62" s="91" t="s">
        <v>27</v>
      </c>
      <c r="N62" s="39"/>
      <c r="O62" s="39"/>
      <c r="P62" s="39"/>
      <c r="Q62" s="39"/>
      <c r="R62" s="39"/>
      <c r="S62" s="39"/>
      <c r="T62" s="39"/>
      <c r="U62" s="39"/>
    </row>
    <row r="63" spans="1:21" ht="27" x14ac:dyDescent="0.25">
      <c r="A63" s="9"/>
      <c r="B63" s="72"/>
      <c r="C63" s="9"/>
      <c r="D63" s="9"/>
      <c r="E63" s="9"/>
      <c r="F63" s="9"/>
      <c r="G63" s="20"/>
      <c r="H63" s="20"/>
      <c r="I63" s="55">
        <v>0</v>
      </c>
      <c r="J63" s="55">
        <v>0</v>
      </c>
      <c r="K63" s="36" t="s">
        <v>2</v>
      </c>
      <c r="L63" s="15"/>
      <c r="M63" s="91"/>
      <c r="N63" s="39"/>
      <c r="O63" s="39"/>
      <c r="P63" s="39"/>
      <c r="Q63" s="39"/>
      <c r="R63" s="39"/>
      <c r="S63" s="39"/>
      <c r="T63" s="39"/>
      <c r="U63" s="39"/>
    </row>
    <row r="64" spans="1:21" ht="27" x14ac:dyDescent="0.25">
      <c r="A64" s="9"/>
      <c r="B64" s="72"/>
      <c r="C64" s="9"/>
      <c r="D64" s="9"/>
      <c r="E64" s="9"/>
      <c r="F64" s="9"/>
      <c r="G64" s="20"/>
      <c r="H64" s="20"/>
      <c r="I64" s="55">
        <v>30000</v>
      </c>
      <c r="J64" s="55">
        <v>30000</v>
      </c>
      <c r="K64" s="36" t="s">
        <v>22</v>
      </c>
      <c r="L64" s="15"/>
      <c r="M64" s="91"/>
      <c r="N64" s="39"/>
      <c r="O64" s="39"/>
      <c r="P64" s="39"/>
      <c r="Q64" s="39"/>
      <c r="R64" s="39"/>
      <c r="S64" s="39"/>
      <c r="T64" s="39"/>
      <c r="U64" s="39"/>
    </row>
    <row r="65" spans="1:21" x14ac:dyDescent="0.25">
      <c r="A65" s="10"/>
      <c r="B65" s="73"/>
      <c r="C65" s="10"/>
      <c r="D65" s="10"/>
      <c r="E65" s="10"/>
      <c r="F65" s="10"/>
      <c r="G65" s="21"/>
      <c r="H65" s="21"/>
      <c r="I65" s="51">
        <f>SUM(I62:I64)</f>
        <v>30000</v>
      </c>
      <c r="J65" s="51">
        <f>SUM(J62:J64)</f>
        <v>30000</v>
      </c>
      <c r="K65" s="7" t="s">
        <v>11</v>
      </c>
      <c r="L65" s="16"/>
      <c r="M65" s="91"/>
      <c r="N65" s="39"/>
      <c r="O65" s="39"/>
      <c r="P65" s="39"/>
      <c r="Q65" s="39"/>
      <c r="R65" s="39"/>
      <c r="S65" s="39"/>
      <c r="T65" s="39"/>
      <c r="U65" s="39"/>
    </row>
    <row r="66" spans="1:21" x14ac:dyDescent="0.25">
      <c r="I66" s="6"/>
      <c r="J66" s="6"/>
    </row>
  </sheetData>
  <mergeCells count="154">
    <mergeCell ref="A40:A43"/>
    <mergeCell ref="B40:B43"/>
    <mergeCell ref="C40:C43"/>
    <mergeCell ref="D40:D43"/>
    <mergeCell ref="E40:E43"/>
    <mergeCell ref="F40:F43"/>
    <mergeCell ref="G40:G43"/>
    <mergeCell ref="M50:M61"/>
    <mergeCell ref="I3:I4"/>
    <mergeCell ref="A11:A14"/>
    <mergeCell ref="B11:B14"/>
    <mergeCell ref="C11:C14"/>
    <mergeCell ref="D11:D14"/>
    <mergeCell ref="E11:E14"/>
    <mergeCell ref="F11:F14"/>
    <mergeCell ref="G11:G14"/>
    <mergeCell ref="M32:M35"/>
    <mergeCell ref="L45:L48"/>
    <mergeCell ref="A28:A31"/>
    <mergeCell ref="B28:B31"/>
    <mergeCell ref="C28:C31"/>
    <mergeCell ref="D28:D31"/>
    <mergeCell ref="A36:A39"/>
    <mergeCell ref="B36:B39"/>
    <mergeCell ref="C36:C39"/>
    <mergeCell ref="D36:D39"/>
    <mergeCell ref="A32:A35"/>
    <mergeCell ref="B32:B35"/>
    <mergeCell ref="C32:C35"/>
    <mergeCell ref="D32:D35"/>
    <mergeCell ref="E28:E31"/>
    <mergeCell ref="F28:F31"/>
    <mergeCell ref="G28:G31"/>
    <mergeCell ref="H28:H31"/>
    <mergeCell ref="L28:L31"/>
    <mergeCell ref="H40:H43"/>
    <mergeCell ref="L40:L43"/>
    <mergeCell ref="E36:E39"/>
    <mergeCell ref="L36:L39"/>
    <mergeCell ref="A44:M44"/>
    <mergeCell ref="M36:M39"/>
    <mergeCell ref="M24:M27"/>
    <mergeCell ref="A24:A27"/>
    <mergeCell ref="L7:L10"/>
    <mergeCell ref="A23:M23"/>
    <mergeCell ref="G24:G27"/>
    <mergeCell ref="A45:A48"/>
    <mergeCell ref="B45:B48"/>
    <mergeCell ref="C45:C48"/>
    <mergeCell ref="D45:D48"/>
    <mergeCell ref="E45:E48"/>
    <mergeCell ref="G45:G48"/>
    <mergeCell ref="H45:H48"/>
    <mergeCell ref="H24:H27"/>
    <mergeCell ref="B24:B27"/>
    <mergeCell ref="C24:C27"/>
    <mergeCell ref="D24:D27"/>
    <mergeCell ref="E24:E27"/>
    <mergeCell ref="F24:F27"/>
    <mergeCell ref="M28:M31"/>
    <mergeCell ref="F36:F39"/>
    <mergeCell ref="G36:G39"/>
    <mergeCell ref="H36:H39"/>
    <mergeCell ref="H11:H14"/>
    <mergeCell ref="F45:F48"/>
    <mergeCell ref="M45:M48"/>
    <mergeCell ref="D50:D53"/>
    <mergeCell ref="E50:E53"/>
    <mergeCell ref="A1:M1"/>
    <mergeCell ref="A3:A4"/>
    <mergeCell ref="B3:B4"/>
    <mergeCell ref="C3:C4"/>
    <mergeCell ref="D3:D4"/>
    <mergeCell ref="E3:E4"/>
    <mergeCell ref="F3:F4"/>
    <mergeCell ref="G3:H3"/>
    <mergeCell ref="K3:K4"/>
    <mergeCell ref="M3:M4"/>
    <mergeCell ref="L3:L4"/>
    <mergeCell ref="A6:M6"/>
    <mergeCell ref="L24:L27"/>
    <mergeCell ref="C7:C10"/>
    <mergeCell ref="A7:A10"/>
    <mergeCell ref="B7:B10"/>
    <mergeCell ref="D7:D10"/>
    <mergeCell ref="E7:E10"/>
    <mergeCell ref="F7:F10"/>
    <mergeCell ref="G7:G10"/>
    <mergeCell ref="M40:M43"/>
    <mergeCell ref="H7:H10"/>
    <mergeCell ref="F15:F18"/>
    <mergeCell ref="G15:G18"/>
    <mergeCell ref="H15:H18"/>
    <mergeCell ref="L15:L18"/>
    <mergeCell ref="M15:M18"/>
    <mergeCell ref="A15:A18"/>
    <mergeCell ref="B15:B18"/>
    <mergeCell ref="C15:C18"/>
    <mergeCell ref="D15:D18"/>
    <mergeCell ref="E15:E18"/>
    <mergeCell ref="L11:L14"/>
    <mergeCell ref="M11:M14"/>
    <mergeCell ref="M7:M10"/>
    <mergeCell ref="F19:F22"/>
    <mergeCell ref="G19:G22"/>
    <mergeCell ref="H19:H22"/>
    <mergeCell ref="L19:L22"/>
    <mergeCell ref="M19:M22"/>
    <mergeCell ref="A19:A22"/>
    <mergeCell ref="B19:B22"/>
    <mergeCell ref="D19:D22"/>
    <mergeCell ref="E19:E22"/>
    <mergeCell ref="C19:C22"/>
    <mergeCell ref="E32:E35"/>
    <mergeCell ref="F32:F35"/>
    <mergeCell ref="G32:G35"/>
    <mergeCell ref="H32:H35"/>
    <mergeCell ref="L32:L35"/>
    <mergeCell ref="F50:F53"/>
    <mergeCell ref="G50:G53"/>
    <mergeCell ref="H50:H53"/>
    <mergeCell ref="L50:L53"/>
    <mergeCell ref="A49:M49"/>
    <mergeCell ref="A50:A53"/>
    <mergeCell ref="B50:B53"/>
    <mergeCell ref="A54:A57"/>
    <mergeCell ref="B54:B57"/>
    <mergeCell ref="C54:C57"/>
    <mergeCell ref="D54:D57"/>
    <mergeCell ref="E54:E57"/>
    <mergeCell ref="F54:F57"/>
    <mergeCell ref="G54:G57"/>
    <mergeCell ref="H54:H57"/>
    <mergeCell ref="L54:L57"/>
    <mergeCell ref="C50:C53"/>
    <mergeCell ref="F58:F61"/>
    <mergeCell ref="G58:G61"/>
    <mergeCell ref="H58:H61"/>
    <mergeCell ref="L58:L61"/>
    <mergeCell ref="A58:A61"/>
    <mergeCell ref="B58:B61"/>
    <mergeCell ref="C58:C61"/>
    <mergeCell ref="D58:D61"/>
    <mergeCell ref="E58:E61"/>
    <mergeCell ref="F62:F65"/>
    <mergeCell ref="G62:G65"/>
    <mergeCell ref="H62:H65"/>
    <mergeCell ref="L62:L65"/>
    <mergeCell ref="M62:M65"/>
    <mergeCell ref="A62:A65"/>
    <mergeCell ref="B62:B65"/>
    <mergeCell ref="C62:C65"/>
    <mergeCell ref="D62:D65"/>
    <mergeCell ref="E62:E65"/>
  </mergeCells>
  <pageMargins left="0.19685039370078741" right="0.19685039370078741" top="0.39370078740157483" bottom="0.19685039370078741" header="0" footer="0"/>
  <pageSetup paperSize="9" scale="56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 год</vt:lpstr>
      <vt:lpstr>'2018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2015-11-09T16:32:26Z</cp:lastPrinted>
  <dcterms:created xsi:type="dcterms:W3CDTF">2006-09-16T00:00:00Z</dcterms:created>
  <dcterms:modified xsi:type="dcterms:W3CDTF">2019-03-21T03:59:51Z</dcterms:modified>
</cp:coreProperties>
</file>