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сентябрь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9" i="1" l="1"/>
  <c r="B170" i="1"/>
  <c r="B171" i="1"/>
  <c r="B167" i="1"/>
  <c r="B145" i="1"/>
  <c r="Z139" i="1"/>
  <c r="X139" i="1"/>
  <c r="C36" i="1" l="1"/>
  <c r="D36" i="1"/>
  <c r="E169" i="1"/>
  <c r="E170" i="1"/>
  <c r="E171" i="1"/>
  <c r="E95" i="1"/>
  <c r="D94" i="1"/>
  <c r="D95" i="1"/>
  <c r="D96" i="1"/>
  <c r="D97" i="1"/>
  <c r="D93" i="1"/>
  <c r="E94" i="1"/>
  <c r="E96" i="1"/>
  <c r="E97" i="1"/>
  <c r="E93" i="1"/>
  <c r="C93" i="1"/>
  <c r="C94" i="1"/>
  <c r="C97" i="1"/>
  <c r="C95" i="1"/>
  <c r="C96" i="1"/>
  <c r="R93" i="1"/>
  <c r="R94" i="1"/>
  <c r="R95" i="1"/>
  <c r="R96" i="1"/>
  <c r="Q93" i="1"/>
  <c r="Q94" i="1"/>
  <c r="Q95" i="1"/>
  <c r="Q96" i="1"/>
  <c r="P93" i="1"/>
  <c r="P94" i="1"/>
  <c r="P95" i="1"/>
  <c r="P96" i="1"/>
  <c r="O93" i="1"/>
  <c r="O94" i="1"/>
  <c r="O95" i="1"/>
  <c r="O96" i="1"/>
  <c r="N93" i="1"/>
  <c r="N94" i="1"/>
  <c r="N95" i="1"/>
  <c r="N96" i="1"/>
  <c r="M97" i="1"/>
  <c r="N97" i="1"/>
  <c r="O97" i="1"/>
  <c r="P97" i="1"/>
  <c r="M93" i="1"/>
  <c r="M94" i="1"/>
  <c r="M95" i="1"/>
  <c r="M96" i="1"/>
  <c r="L93" i="1"/>
  <c r="L94" i="1"/>
  <c r="L95" i="1"/>
  <c r="L96" i="1"/>
  <c r="K93" i="1"/>
  <c r="K94" i="1"/>
  <c r="K95" i="1"/>
  <c r="K96" i="1"/>
  <c r="J93" i="1"/>
  <c r="J94" i="1"/>
  <c r="J95" i="1"/>
  <c r="J96" i="1"/>
  <c r="I93" i="1"/>
  <c r="I94" i="1"/>
  <c r="I95" i="1"/>
  <c r="I96" i="1"/>
  <c r="H93" i="1"/>
  <c r="H94" i="1"/>
  <c r="H95" i="1"/>
  <c r="H96" i="1"/>
  <c r="H97" i="1"/>
  <c r="I97" i="1"/>
  <c r="J97" i="1"/>
  <c r="K97" i="1"/>
  <c r="L97" i="1"/>
  <c r="Q97" i="1"/>
  <c r="R97" i="1"/>
  <c r="S97" i="1"/>
  <c r="S93" i="1"/>
  <c r="S94" i="1"/>
  <c r="S95" i="1"/>
  <c r="S96" i="1"/>
  <c r="T93" i="1"/>
  <c r="T94" i="1"/>
  <c r="T95" i="1"/>
  <c r="T96" i="1"/>
  <c r="U93" i="1"/>
  <c r="U94" i="1"/>
  <c r="U95" i="1"/>
  <c r="U96" i="1"/>
  <c r="V93" i="1"/>
  <c r="V94" i="1"/>
  <c r="V95" i="1"/>
  <c r="V96" i="1"/>
  <c r="W93" i="1"/>
  <c r="W94" i="1"/>
  <c r="W95" i="1"/>
  <c r="W96" i="1"/>
  <c r="U97" i="1"/>
  <c r="V97" i="1"/>
  <c r="W97" i="1"/>
  <c r="Y93" i="1"/>
  <c r="Y94" i="1"/>
  <c r="Y95" i="1"/>
  <c r="Y96" i="1"/>
  <c r="Y97" i="1"/>
  <c r="X94" i="1"/>
  <c r="X95" i="1"/>
  <c r="X96" i="1"/>
  <c r="X97" i="1"/>
  <c r="C47" i="1"/>
  <c r="C60" i="1"/>
  <c r="C57" i="1"/>
  <c r="C58" i="1"/>
  <c r="C59" i="1"/>
  <c r="C101" i="1"/>
  <c r="C102" i="1"/>
  <c r="C103" i="1"/>
  <c r="C104" i="1"/>
  <c r="C105" i="1"/>
  <c r="E102" i="1"/>
  <c r="E103" i="1"/>
  <c r="E104" i="1"/>
  <c r="E105" i="1"/>
  <c r="T50" i="1"/>
  <c r="C136" i="1"/>
  <c r="D136" i="1"/>
  <c r="D142" i="1"/>
  <c r="C142" i="1"/>
  <c r="C148" i="1"/>
  <c r="E148" i="1"/>
  <c r="Y26" i="1"/>
  <c r="Y27" i="1"/>
  <c r="Y28" i="1"/>
  <c r="Y29" i="1"/>
  <c r="Y30" i="1"/>
  <c r="Z30" i="1"/>
  <c r="AA30" i="1"/>
  <c r="AB30" i="1"/>
  <c r="Y62" i="1"/>
  <c r="Y63" i="1"/>
  <c r="Y64" i="1"/>
  <c r="Y65" i="1"/>
  <c r="Y66" i="1"/>
  <c r="C122" i="1" l="1"/>
  <c r="C123" i="1"/>
  <c r="W101" i="1"/>
  <c r="W62" i="1"/>
  <c r="C81" i="1" l="1"/>
  <c r="D148" i="1"/>
  <c r="U101" i="1"/>
  <c r="D54" i="1"/>
  <c r="E54" i="1" s="1"/>
  <c r="D51" i="1"/>
  <c r="D52" i="1"/>
  <c r="E51" i="1"/>
  <c r="D53" i="1"/>
  <c r="C72" i="1"/>
  <c r="U62" i="1"/>
  <c r="U63" i="1"/>
  <c r="U64" i="1"/>
  <c r="U65" i="1"/>
  <c r="U66" i="1"/>
  <c r="C82" i="1" l="1"/>
  <c r="E52" i="1"/>
  <c r="E81" i="1"/>
  <c r="E146" i="1"/>
  <c r="E147" i="1"/>
  <c r="E57" i="1"/>
  <c r="E59" i="1"/>
  <c r="S26" i="1"/>
  <c r="S27" i="1"/>
  <c r="S28" i="1"/>
  <c r="S29" i="1"/>
  <c r="S30" i="1"/>
  <c r="C34" i="1"/>
  <c r="E136" i="1"/>
  <c r="S62" i="1"/>
  <c r="S63" i="1"/>
  <c r="S64" i="1"/>
  <c r="S65" i="1"/>
  <c r="S66" i="1"/>
  <c r="AD40" i="1"/>
  <c r="AD41" i="1"/>
  <c r="AD42" i="1"/>
  <c r="Z38" i="1"/>
  <c r="Z39" i="1"/>
  <c r="Z40" i="1"/>
  <c r="Z41" i="1"/>
  <c r="Z42" i="1"/>
  <c r="T28" i="1" l="1"/>
  <c r="T29" i="1"/>
  <c r="T26" i="1" l="1"/>
  <c r="D133" i="1"/>
  <c r="E133" i="1"/>
  <c r="C133" i="1"/>
  <c r="N125" i="1"/>
  <c r="N126" i="1"/>
  <c r="N127" i="1"/>
  <c r="N128" i="1"/>
  <c r="N129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T101" i="1"/>
  <c r="E30" i="1" l="1"/>
  <c r="D30" i="1"/>
  <c r="C33" i="1"/>
  <c r="C35" i="1"/>
  <c r="D33" i="1"/>
  <c r="X26" i="1"/>
  <c r="X27" i="1"/>
  <c r="X28" i="1"/>
  <c r="X29" i="1"/>
  <c r="X30" i="1"/>
  <c r="P27" i="1"/>
  <c r="P28" i="1"/>
  <c r="P29" i="1"/>
  <c r="C29" i="1" s="1"/>
  <c r="P30" i="1"/>
  <c r="N26" i="1"/>
  <c r="N27" i="1"/>
  <c r="N28" i="1"/>
  <c r="N29" i="1"/>
  <c r="N30" i="1"/>
  <c r="Q27" i="1"/>
  <c r="Q28" i="1"/>
  <c r="Q29" i="1"/>
  <c r="Q30" i="1"/>
  <c r="C63" i="1"/>
  <c r="C64" i="1"/>
  <c r="C65" i="1"/>
  <c r="E142" i="1"/>
  <c r="P68" i="1"/>
  <c r="P62" i="1" s="1"/>
  <c r="C62" i="1" s="1"/>
  <c r="C66" i="1"/>
  <c r="Q62" i="1"/>
  <c r="B74" i="1"/>
  <c r="B75" i="1"/>
  <c r="B76" i="1"/>
  <c r="B77" i="1"/>
  <c r="B78" i="1"/>
  <c r="D102" i="1" l="1"/>
  <c r="D103" i="1"/>
  <c r="D105" i="1"/>
  <c r="N101" i="1"/>
  <c r="O101" i="1"/>
  <c r="E101" i="1" l="1"/>
  <c r="D101" i="1" s="1"/>
  <c r="D98" i="1" s="1"/>
  <c r="Z68" i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Z157" i="1" s="1"/>
  <c r="Y160" i="1"/>
  <c r="X160" i="1"/>
  <c r="W160" i="1"/>
  <c r="W157" i="1" s="1"/>
  <c r="V160" i="1"/>
  <c r="V157" i="1" s="1"/>
  <c r="U160" i="1"/>
  <c r="U157" i="1" s="1"/>
  <c r="T160" i="1"/>
  <c r="T157" i="1" s="1"/>
  <c r="S160" i="1"/>
  <c r="R160" i="1"/>
  <c r="R157" i="1" s="1"/>
  <c r="Q160" i="1"/>
  <c r="P160" i="1"/>
  <c r="O160" i="1"/>
  <c r="O157" i="1" s="1"/>
  <c r="N160" i="1"/>
  <c r="N157" i="1" s="1"/>
  <c r="M160" i="1"/>
  <c r="M157" i="1" s="1"/>
  <c r="L160" i="1"/>
  <c r="L157" i="1" s="1"/>
  <c r="K160" i="1"/>
  <c r="K157" i="1" s="1"/>
  <c r="J160" i="1"/>
  <c r="J157" i="1" s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S157" i="1"/>
  <c r="G154" i="1"/>
  <c r="F154" i="1"/>
  <c r="E149" i="1"/>
  <c r="D149" i="1"/>
  <c r="D155" i="1" s="1"/>
  <c r="D161" i="1" s="1"/>
  <c r="C149" i="1"/>
  <c r="B155" i="1"/>
  <c r="B161" i="1" s="1"/>
  <c r="D145" i="1"/>
  <c r="D147" i="1"/>
  <c r="C147" i="1"/>
  <c r="C153" i="1" s="1"/>
  <c r="C159" i="1" s="1"/>
  <c r="B147" i="1"/>
  <c r="G146" i="1"/>
  <c r="F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Y139" i="1"/>
  <c r="W139" i="1"/>
  <c r="V139" i="1"/>
  <c r="U139" i="1"/>
  <c r="T139" i="1"/>
  <c r="S139" i="1"/>
  <c r="S179" i="1" s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O125" i="1" s="1"/>
  <c r="N119" i="1"/>
  <c r="M119" i="1"/>
  <c r="L119" i="1"/>
  <c r="K119" i="1"/>
  <c r="J119" i="1"/>
  <c r="I119" i="1"/>
  <c r="C119" i="1"/>
  <c r="D117" i="1"/>
  <c r="E117" i="1" s="1"/>
  <c r="C117" i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E111" i="1"/>
  <c r="D111" i="1"/>
  <c r="C111" i="1"/>
  <c r="G111" i="1" s="1"/>
  <c r="B111" i="1"/>
  <c r="G110" i="1"/>
  <c r="E110" i="1"/>
  <c r="F110" i="1" s="1"/>
  <c r="D110" i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B105" i="1"/>
  <c r="AE104" i="1"/>
  <c r="AC104" i="1"/>
  <c r="AB104" i="1"/>
  <c r="AA104" i="1"/>
  <c r="Z104" i="1"/>
  <c r="Y104" i="1"/>
  <c r="X104" i="1"/>
  <c r="V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V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20" i="1"/>
  <c r="V102" i="1"/>
  <c r="V120" i="1" s="1"/>
  <c r="U120" i="1"/>
  <c r="T120" i="1"/>
  <c r="S102" i="1"/>
  <c r="S120" i="1" s="1"/>
  <c r="R102" i="1"/>
  <c r="R120" i="1" s="1"/>
  <c r="Q102" i="1"/>
  <c r="Q120" i="1" s="1"/>
  <c r="P102" i="1"/>
  <c r="P120" i="1" s="1"/>
  <c r="O120" i="1"/>
  <c r="O126" i="1" s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C98" i="1"/>
  <c r="AB94" i="1"/>
  <c r="Z94" i="1"/>
  <c r="Z168" i="1" s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T63" i="1"/>
  <c r="N63" i="1"/>
  <c r="E63" i="1"/>
  <c r="D63" i="1" s="1"/>
  <c r="E60" i="1"/>
  <c r="D60" i="1" s="1"/>
  <c r="B60" i="1"/>
  <c r="B59" i="1"/>
  <c r="D59" i="1"/>
  <c r="E58" i="1"/>
  <c r="B58" i="1"/>
  <c r="G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4" i="1"/>
  <c r="B54" i="1"/>
  <c r="E53" i="1"/>
  <c r="B53" i="1"/>
  <c r="B52" i="1"/>
  <c r="AB51" i="1"/>
  <c r="AA51" i="1"/>
  <c r="AA50" i="1" s="1"/>
  <c r="Z50" i="1"/>
  <c r="Y50" i="1"/>
  <c r="X50" i="1"/>
  <c r="W51" i="1"/>
  <c r="V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AD50" i="1"/>
  <c r="AB50" i="1"/>
  <c r="W50" i="1"/>
  <c r="V50" i="1"/>
  <c r="P50" i="1"/>
  <c r="O50" i="1"/>
  <c r="L50" i="1"/>
  <c r="J50" i="1"/>
  <c r="I50" i="1"/>
  <c r="H50" i="1"/>
  <c r="C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C42" i="1"/>
  <c r="AC97" i="1" s="1"/>
  <c r="AB42" i="1"/>
  <c r="AB97" i="1" s="1"/>
  <c r="AA42" i="1"/>
  <c r="AA97" i="1" s="1"/>
  <c r="Z97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J42" i="1"/>
  <c r="I42" i="1"/>
  <c r="H42" i="1"/>
  <c r="AE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C40" i="1"/>
  <c r="AB40" i="1"/>
  <c r="AA40" i="1"/>
  <c r="Z95" i="1"/>
  <c r="Y40" i="1"/>
  <c r="X40" i="1"/>
  <c r="W40" i="1"/>
  <c r="V40" i="1"/>
  <c r="V38" i="1" s="1"/>
  <c r="T40" i="1"/>
  <c r="S40" i="1"/>
  <c r="R40" i="1"/>
  <c r="Q40" i="1"/>
  <c r="P40" i="1"/>
  <c r="O40" i="1"/>
  <c r="N40" i="1"/>
  <c r="M40" i="1"/>
  <c r="L40" i="1"/>
  <c r="J40" i="1"/>
  <c r="I40" i="1"/>
  <c r="H40" i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D119" i="1" l="1"/>
  <c r="D50" i="1"/>
  <c r="E50" i="1" s="1"/>
  <c r="F136" i="1"/>
  <c r="C83" i="1"/>
  <c r="D84" i="1"/>
  <c r="F64" i="1"/>
  <c r="D64" i="1"/>
  <c r="P26" i="1"/>
  <c r="C32" i="1"/>
  <c r="E41" i="1"/>
  <c r="G41" i="1" s="1"/>
  <c r="D47" i="1"/>
  <c r="D41" i="1" s="1"/>
  <c r="F59" i="1"/>
  <c r="M84" i="1"/>
  <c r="M171" i="1" s="1"/>
  <c r="M176" i="1" s="1"/>
  <c r="U84" i="1"/>
  <c r="AC84" i="1"/>
  <c r="J168" i="1"/>
  <c r="J173" i="1" s="1"/>
  <c r="I168" i="1"/>
  <c r="V84" i="1"/>
  <c r="V171" i="1" s="1"/>
  <c r="V176" i="1" s="1"/>
  <c r="V87" i="1"/>
  <c r="V162" i="1" s="1"/>
  <c r="V81" i="1"/>
  <c r="L83" i="1"/>
  <c r="T83" i="1"/>
  <c r="Z173" i="1"/>
  <c r="T97" i="1"/>
  <c r="AB83" i="1"/>
  <c r="AB170" i="1" s="1"/>
  <c r="AB175" i="1" s="1"/>
  <c r="F105" i="1"/>
  <c r="E123" i="1"/>
  <c r="E129" i="1" s="1"/>
  <c r="E62" i="1"/>
  <c r="D62" i="1" s="1"/>
  <c r="F66" i="1"/>
  <c r="G66" i="1"/>
  <c r="E56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C21" i="1"/>
  <c r="G23" i="1"/>
  <c r="G30" i="1"/>
  <c r="B95" i="1"/>
  <c r="B82" i="1" s="1"/>
  <c r="AA39" i="1"/>
  <c r="AA38" i="1" s="1"/>
  <c r="F47" i="1"/>
  <c r="G59" i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C121" i="1"/>
  <c r="C127" i="1" s="1"/>
  <c r="C169" i="1" s="1"/>
  <c r="R39" i="1"/>
  <c r="R38" i="1" s="1"/>
  <c r="J87" i="1"/>
  <c r="B101" i="1"/>
  <c r="F103" i="1"/>
  <c r="G64" i="1"/>
  <c r="Y83" i="1"/>
  <c r="Y170" i="1" s="1"/>
  <c r="Y175" i="1" s="1"/>
  <c r="AD169" i="1"/>
  <c r="AD174" i="1" s="1"/>
  <c r="V170" i="1"/>
  <c r="V175" i="1" s="1"/>
  <c r="U171" i="1"/>
  <c r="U176" i="1" s="1"/>
  <c r="AC171" i="1"/>
  <c r="AC176" i="1" s="1"/>
  <c r="B97" i="1"/>
  <c r="B84" i="1" s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S171" i="1" s="1"/>
  <c r="S176" i="1" s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T82" i="1"/>
  <c r="T169" i="1" s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83" i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82" i="1"/>
  <c r="O169" i="1" s="1"/>
  <c r="G114" i="1"/>
  <c r="H157" i="1"/>
  <c r="P157" i="1"/>
  <c r="X157" i="1"/>
  <c r="X175" i="1"/>
  <c r="AE38" i="1"/>
  <c r="AE36" i="1" s="1"/>
  <c r="M167" i="1"/>
  <c r="N19" i="1"/>
  <c r="M20" i="1"/>
  <c r="W20" i="1"/>
  <c r="D21" i="1"/>
  <c r="D89" i="1" s="1"/>
  <c r="O164" i="1"/>
  <c r="F22" i="1"/>
  <c r="F30" i="1"/>
  <c r="H38" i="1"/>
  <c r="V82" i="1"/>
  <c r="V169" i="1" s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167" i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B63" i="1"/>
  <c r="G75" i="1"/>
  <c r="J162" i="1"/>
  <c r="AE165" i="1"/>
  <c r="AE83" i="1"/>
  <c r="AE170" i="1" s="1"/>
  <c r="W167" i="1"/>
  <c r="E113" i="1"/>
  <c r="S168" i="1"/>
  <c r="S88" i="1"/>
  <c r="O84" i="1"/>
  <c r="O171" i="1" s="1"/>
  <c r="O176" i="1" s="1"/>
  <c r="G16" i="1"/>
  <c r="L88" i="1"/>
  <c r="D20" i="1"/>
  <c r="D88" i="1" s="1"/>
  <c r="D17" i="1"/>
  <c r="P19" i="1"/>
  <c r="O20" i="1"/>
  <c r="Y20" i="1"/>
  <c r="AC164" i="1"/>
  <c r="AC82" i="1"/>
  <c r="AC169" i="1" s="1"/>
  <c r="AC174" i="1" s="1"/>
  <c r="B91" i="1"/>
  <c r="L39" i="1"/>
  <c r="L38" i="1" s="1"/>
  <c r="F57" i="1"/>
  <c r="F70" i="1"/>
  <c r="N87" i="1"/>
  <c r="X82" i="1"/>
  <c r="X169" i="1" s="1"/>
  <c r="Z96" i="1"/>
  <c r="Z93" i="1" s="1"/>
  <c r="Z167" i="1" s="1"/>
  <c r="S167" i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168" i="1"/>
  <c r="R88" i="1"/>
  <c r="AC163" i="1"/>
  <c r="AC87" i="1"/>
  <c r="D91" i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8" i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C168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D168" i="1" s="1"/>
  <c r="E168" i="1" s="1"/>
  <c r="G117" i="1"/>
  <c r="F117" i="1"/>
  <c r="G136" i="1"/>
  <c r="E153" i="1"/>
  <c r="F143" i="1"/>
  <c r="F147" i="1"/>
  <c r="D167" i="1" l="1"/>
  <c r="C170" i="1"/>
  <c r="C175" i="1" s="1"/>
  <c r="T84" i="1"/>
  <c r="T171" i="1" s="1"/>
  <c r="T176" i="1" s="1"/>
  <c r="G97" i="1"/>
  <c r="E84" i="1"/>
  <c r="D68" i="1"/>
  <c r="D104" i="1"/>
  <c r="G58" i="1"/>
  <c r="L167" i="1"/>
  <c r="E122" i="1"/>
  <c r="G122" i="1" s="1"/>
  <c r="U82" i="1"/>
  <c r="U169" i="1" s="1"/>
  <c r="U174" i="1" s="1"/>
  <c r="C26" i="1"/>
  <c r="N82" i="1"/>
  <c r="N169" i="1" s="1"/>
  <c r="N174" i="1" s="1"/>
  <c r="F56" i="1"/>
  <c r="T167" i="1"/>
  <c r="U175" i="1"/>
  <c r="I83" i="1"/>
  <c r="I170" i="1" s="1"/>
  <c r="I175" i="1" s="1"/>
  <c r="AE93" i="1"/>
  <c r="AE167" i="1" s="1"/>
  <c r="J80" i="1"/>
  <c r="F104" i="1"/>
  <c r="G123" i="1"/>
  <c r="G103" i="1"/>
  <c r="O167" i="1"/>
  <c r="J167" i="1"/>
  <c r="J172" i="1" s="1"/>
  <c r="Z174" i="1"/>
  <c r="AE82" i="1"/>
  <c r="AE169" i="1" s="1"/>
  <c r="M175" i="1"/>
  <c r="O174" i="1"/>
  <c r="I167" i="1"/>
  <c r="Q176" i="1"/>
  <c r="AD93" i="1"/>
  <c r="AD80" i="1" s="1"/>
  <c r="L168" i="1"/>
  <c r="AA93" i="1"/>
  <c r="AA167" i="1" s="1"/>
  <c r="C173" i="1"/>
  <c r="V167" i="1"/>
  <c r="V172" i="1" s="1"/>
  <c r="X174" i="1"/>
  <c r="B122" i="1"/>
  <c r="B128" i="1" s="1"/>
  <c r="B125" i="1" s="1"/>
  <c r="AC175" i="1"/>
  <c r="D56" i="1"/>
  <c r="X93" i="1"/>
  <c r="X167" i="1" s="1"/>
  <c r="B157" i="1"/>
  <c r="AE174" i="1"/>
  <c r="T174" i="1"/>
  <c r="Q168" i="1"/>
  <c r="Q19" i="1"/>
  <c r="B174" i="1"/>
  <c r="B119" i="1"/>
  <c r="F101" i="1"/>
  <c r="U167" i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F97" i="1"/>
  <c r="G104" i="1"/>
  <c r="P80" i="1"/>
  <c r="G155" i="1"/>
  <c r="F155" i="1"/>
  <c r="E161" i="1"/>
  <c r="K88" i="1"/>
  <c r="K19" i="1"/>
  <c r="F129" i="1"/>
  <c r="G129" i="1"/>
  <c r="AE35" i="1"/>
  <c r="E36" i="1"/>
  <c r="G62" i="1"/>
  <c r="B62" i="1"/>
  <c r="D165" i="1"/>
  <c r="E90" i="1"/>
  <c r="F42" i="1"/>
  <c r="G42" i="1"/>
  <c r="X168" i="1"/>
  <c r="X19" i="1"/>
  <c r="X88" i="1"/>
  <c r="E159" i="1"/>
  <c r="G153" i="1"/>
  <c r="F153" i="1"/>
  <c r="I163" i="1"/>
  <c r="I173" i="1" s="1"/>
  <c r="I87" i="1"/>
  <c r="I81" i="1"/>
  <c r="Y168" i="1"/>
  <c r="Y88" i="1"/>
  <c r="Y19" i="1"/>
  <c r="D164" i="1"/>
  <c r="E89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168" i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84" i="1"/>
  <c r="N171" i="1" s="1"/>
  <c r="N176" i="1" s="1"/>
  <c r="Y167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168" i="1"/>
  <c r="M19" i="1"/>
  <c r="AE88" i="1"/>
  <c r="AE94" i="1"/>
  <c r="AE168" i="1" s="1"/>
  <c r="AE19" i="1"/>
  <c r="B20" i="1"/>
  <c r="B88" i="1" s="1"/>
  <c r="O88" i="1"/>
  <c r="O168" i="1"/>
  <c r="O19" i="1"/>
  <c r="F63" i="1"/>
  <c r="B69" i="1"/>
  <c r="E46" i="1"/>
  <c r="K40" i="1"/>
  <c r="K45" i="1"/>
  <c r="C157" i="1"/>
  <c r="N162" i="1"/>
  <c r="G21" i="1"/>
  <c r="F21" i="1"/>
  <c r="B38" i="1"/>
  <c r="E120" i="1"/>
  <c r="U88" i="1"/>
  <c r="U19" i="1"/>
  <c r="U168" i="1"/>
  <c r="T168" i="1"/>
  <c r="T88" i="1"/>
  <c r="T19" i="1"/>
  <c r="B19" i="1" s="1"/>
  <c r="B87" i="1" s="1"/>
  <c r="S82" i="1"/>
  <c r="S169" i="1" s="1"/>
  <c r="S174" i="1" s="1"/>
  <c r="AA82" i="1"/>
  <c r="AA169" i="1" s="1"/>
  <c r="AA174" i="1" s="1"/>
  <c r="E128" i="1" l="1"/>
  <c r="C84" i="1"/>
  <c r="C171" i="1"/>
  <c r="C167" i="1" s="1"/>
  <c r="C172" i="1" s="1"/>
  <c r="C80" i="1"/>
  <c r="D122" i="1"/>
  <c r="D128" i="1" s="1"/>
  <c r="D125" i="1" s="1"/>
  <c r="D82" i="1"/>
  <c r="E82" i="1"/>
  <c r="C56" i="1"/>
  <c r="G56" i="1" s="1"/>
  <c r="N167" i="1"/>
  <c r="N172" i="1" s="1"/>
  <c r="B176" i="1"/>
  <c r="B172" i="1" s="1"/>
  <c r="AC80" i="1"/>
  <c r="D81" i="1"/>
  <c r="AC172" i="1"/>
  <c r="H167" i="1"/>
  <c r="H172" i="1" s="1"/>
  <c r="F122" i="1"/>
  <c r="Q81" i="1"/>
  <c r="Q173" i="1"/>
  <c r="V80" i="1"/>
  <c r="AD167" i="1"/>
  <c r="AD172" i="1" s="1"/>
  <c r="P167" i="1"/>
  <c r="P172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G36" i="1"/>
  <c r="F36" i="1"/>
  <c r="G161" i="1"/>
  <c r="F161" i="1"/>
  <c r="F121" i="1"/>
  <c r="E127" i="1"/>
  <c r="G121" i="1"/>
  <c r="C174" i="1"/>
  <c r="AA162" i="1"/>
  <c r="AA172" i="1" s="1"/>
  <c r="AA80" i="1"/>
  <c r="E45" i="1"/>
  <c r="K44" i="1"/>
  <c r="K39" i="1"/>
  <c r="K38" i="1" s="1"/>
  <c r="AE163" i="1"/>
  <c r="AE173" i="1" s="1"/>
  <c r="AE87" i="1"/>
  <c r="AE81" i="1"/>
  <c r="S162" i="1"/>
  <c r="S172" i="1" s="1"/>
  <c r="S80" i="1"/>
  <c r="Y163" i="1"/>
  <c r="Y173" i="1" s="1"/>
  <c r="Y87" i="1"/>
  <c r="Y81" i="1"/>
  <c r="AE34" i="1"/>
  <c r="E35" i="1"/>
  <c r="D35" i="1" s="1"/>
  <c r="D29" i="1" s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X163" i="1"/>
  <c r="X173" i="1" s="1"/>
  <c r="X87" i="1"/>
  <c r="X81" i="1"/>
  <c r="R162" i="1"/>
  <c r="R172" i="1" s="1"/>
  <c r="R80" i="1"/>
  <c r="E163" i="1"/>
  <c r="G88" i="1"/>
  <c r="F88" i="1"/>
  <c r="B168" i="1" l="1"/>
  <c r="B81" i="1"/>
  <c r="B83" i="1"/>
  <c r="E29" i="1"/>
  <c r="F81" i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K83" i="1"/>
  <c r="K170" i="1" s="1"/>
  <c r="K175" i="1" s="1"/>
  <c r="D45" i="1"/>
  <c r="E39" i="1"/>
  <c r="E44" i="1"/>
  <c r="G45" i="1"/>
  <c r="F45" i="1"/>
  <c r="K162" i="1"/>
  <c r="G35" i="1"/>
  <c r="F35" i="1"/>
  <c r="D174" i="1"/>
  <c r="E174" i="1" s="1"/>
  <c r="K82" i="1"/>
  <c r="K169" i="1" s="1"/>
  <c r="K174" i="1" s="1"/>
  <c r="F127" i="1"/>
  <c r="G127" i="1"/>
  <c r="B93" i="1"/>
  <c r="B80" i="1" s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G163" i="1"/>
  <c r="E162" i="1"/>
  <c r="F163" i="1"/>
  <c r="E176" i="1"/>
  <c r="G166" i="1"/>
  <c r="F166" i="1"/>
  <c r="G171" i="1"/>
  <c r="F171" i="1"/>
  <c r="G94" i="1"/>
  <c r="F94" i="1"/>
  <c r="D83" i="1" l="1"/>
  <c r="G81" i="1"/>
  <c r="D173" i="1"/>
  <c r="E173" i="1" s="1"/>
  <c r="G173" i="1" s="1"/>
  <c r="E167" i="1"/>
  <c r="E28" i="1"/>
  <c r="D34" i="1"/>
  <c r="D28" i="1" s="1"/>
  <c r="G29" i="1"/>
  <c r="F29" i="1"/>
  <c r="K80" i="1"/>
  <c r="E80" i="1"/>
  <c r="F95" i="1"/>
  <c r="G95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F168" i="1"/>
  <c r="D39" i="1"/>
  <c r="D38" i="1" s="1"/>
  <c r="D44" i="1"/>
  <c r="F173" i="1" l="1"/>
  <c r="F28" i="1"/>
  <c r="G28" i="1"/>
  <c r="G82" i="1"/>
  <c r="F82" i="1"/>
  <c r="G38" i="1"/>
  <c r="F38" i="1"/>
  <c r="G169" i="1"/>
  <c r="F169" i="1"/>
  <c r="G33" i="1"/>
  <c r="F33" i="1"/>
  <c r="E32" i="1"/>
  <c r="D32" i="1" s="1"/>
  <c r="D26" i="1" s="1"/>
  <c r="E26" i="1" l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G80" i="1" l="1"/>
  <c r="E83" i="1"/>
  <c r="F83" i="1" s="1"/>
  <c r="F93" i="1"/>
  <c r="G93" i="1"/>
  <c r="F96" i="1"/>
  <c r="G96" i="1"/>
  <c r="G167" i="1"/>
  <c r="G170" i="1"/>
  <c r="D172" i="1" l="1"/>
  <c r="E172" i="1" s="1"/>
  <c r="D80" i="1"/>
  <c r="D175" i="1"/>
  <c r="E175" i="1" s="1"/>
  <c r="G175" i="1" s="1"/>
  <c r="G83" i="1"/>
  <c r="F80" i="1"/>
  <c r="F170" i="1"/>
  <c r="F167" i="1"/>
  <c r="F172" i="1"/>
  <c r="G172" i="1"/>
  <c r="F175" i="1" l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<sst xmlns="http://schemas.openxmlformats.org/spreadsheetml/2006/main" count="227" uniqueCount="78">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</sst>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43" activePane="bottomRight" state="frozen"/>
      <selection pane="topRight" activeCell="B1" sqref="B1"/>
      <selection pane="bottomLeft" activeCell="A9" sqref="A9"/>
      <selection pane="bottomRight" activeCell="D174" sqref="D174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customWidth="1"/>
    <col min="7" max="7" width="23.28515625" style="106" customWidth="1"/>
    <col min="8" max="8" width="16.7109375" style="106" customWidth="1"/>
    <col min="9" max="9" width="18.7109375" style="106" customWidth="1"/>
    <col min="10" max="10" width="16.5703125" style="106" customWidth="1"/>
    <col min="11" max="11" width="19" style="106" customWidth="1"/>
    <col min="12" max="12" width="18.42578125" style="106" customWidth="1"/>
    <col min="13" max="13" width="15.85546875" style="106" customWidth="1"/>
    <col min="14" max="14" width="16.42578125" style="106" customWidth="1"/>
    <col min="15" max="15" width="17" style="106" customWidth="1"/>
    <col min="16" max="16" width="15.5703125" style="132" customWidth="1"/>
    <col min="17" max="17" width="16.42578125" style="132" customWidth="1"/>
    <col min="18" max="18" width="16.7109375" style="106" customWidth="1"/>
    <col min="19" max="19" width="17.85546875" style="106" customWidth="1"/>
    <col min="20" max="20" width="13.5703125" style="106" customWidth="1"/>
    <col min="21" max="21" width="16.42578125" style="106" customWidth="1"/>
    <col min="22" max="22" width="15.28515625" style="106" customWidth="1"/>
    <col min="23" max="23" width="17" style="106" customWidth="1"/>
    <col min="24" max="24" width="16" style="106" customWidth="1"/>
    <col min="25" max="25" width="18.140625" style="106" customWidth="1"/>
    <col min="26" max="26" width="16.5703125" style="106" customWidth="1"/>
    <col min="27" max="27" width="18.42578125" style="106" customWidth="1"/>
    <col min="28" max="28" width="16" style="106" customWidth="1"/>
    <col min="29" max="29" width="18.140625" style="106" customWidth="1"/>
    <col min="30" max="30" width="17" style="106" customWidth="1"/>
    <col min="31" max="31" width="18.42578125" style="106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0"/>
      <c r="Q1" s="120"/>
      <c r="R1" s="2"/>
      <c r="S1" s="2"/>
      <c r="T1" s="142"/>
      <c r="U1" s="142"/>
      <c r="V1" s="142"/>
      <c r="W1" s="142"/>
      <c r="X1" s="142"/>
      <c r="Y1" s="142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0"/>
      <c r="Q2" s="120"/>
      <c r="R2" s="2"/>
      <c r="S2" s="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4"/>
      <c r="AF2" s="5"/>
    </row>
    <row r="3" spans="1:32" ht="20.25" x14ac:dyDescent="0.2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20"/>
      <c r="Q3" s="120"/>
      <c r="R3" s="2"/>
      <c r="S3" s="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4"/>
      <c r="AF3" s="5"/>
    </row>
    <row r="4" spans="1:32" ht="20.25" x14ac:dyDescent="0.25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20"/>
      <c r="Q4" s="120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0"/>
      <c r="Q5" s="120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44" t="s">
        <v>2</v>
      </c>
      <c r="B6" s="145" t="s">
        <v>3</v>
      </c>
      <c r="C6" s="145" t="s">
        <v>3</v>
      </c>
      <c r="D6" s="145" t="s">
        <v>4</v>
      </c>
      <c r="E6" s="145" t="s">
        <v>5</v>
      </c>
      <c r="F6" s="134" t="s">
        <v>6</v>
      </c>
      <c r="G6" s="135"/>
      <c r="H6" s="134" t="s">
        <v>7</v>
      </c>
      <c r="I6" s="135"/>
      <c r="J6" s="134" t="s">
        <v>8</v>
      </c>
      <c r="K6" s="135"/>
      <c r="L6" s="134" t="s">
        <v>9</v>
      </c>
      <c r="M6" s="135"/>
      <c r="N6" s="134" t="s">
        <v>10</v>
      </c>
      <c r="O6" s="135"/>
      <c r="P6" s="138" t="s">
        <v>11</v>
      </c>
      <c r="Q6" s="139"/>
      <c r="R6" s="134" t="s">
        <v>12</v>
      </c>
      <c r="S6" s="135"/>
      <c r="T6" s="134" t="s">
        <v>13</v>
      </c>
      <c r="U6" s="135"/>
      <c r="V6" s="134" t="s">
        <v>14</v>
      </c>
      <c r="W6" s="135"/>
      <c r="X6" s="134" t="s">
        <v>15</v>
      </c>
      <c r="Y6" s="135"/>
      <c r="Z6" s="134" t="s">
        <v>16</v>
      </c>
      <c r="AA6" s="135"/>
      <c r="AB6" s="134" t="s">
        <v>17</v>
      </c>
      <c r="AC6" s="135"/>
      <c r="AD6" s="134" t="s">
        <v>18</v>
      </c>
      <c r="AE6" s="135"/>
      <c r="AF6" s="150" t="s">
        <v>19</v>
      </c>
    </row>
    <row r="7" spans="1:32" ht="31.5" customHeight="1" x14ac:dyDescent="0.25">
      <c r="A7" s="144"/>
      <c r="B7" s="146"/>
      <c r="C7" s="146"/>
      <c r="D7" s="146"/>
      <c r="E7" s="146"/>
      <c r="F7" s="136"/>
      <c r="G7" s="137"/>
      <c r="H7" s="136"/>
      <c r="I7" s="137"/>
      <c r="J7" s="136"/>
      <c r="K7" s="137"/>
      <c r="L7" s="136"/>
      <c r="M7" s="137"/>
      <c r="N7" s="136"/>
      <c r="O7" s="137"/>
      <c r="P7" s="140"/>
      <c r="Q7" s="141"/>
      <c r="R7" s="136"/>
      <c r="S7" s="137"/>
      <c r="T7" s="136"/>
      <c r="U7" s="137"/>
      <c r="V7" s="136"/>
      <c r="W7" s="137"/>
      <c r="X7" s="136"/>
      <c r="Y7" s="137"/>
      <c r="Z7" s="136"/>
      <c r="AA7" s="137"/>
      <c r="AB7" s="136"/>
      <c r="AC7" s="137"/>
      <c r="AD7" s="136"/>
      <c r="AE7" s="137"/>
      <c r="AF7" s="150"/>
    </row>
    <row r="8" spans="1:32" ht="37.5" x14ac:dyDescent="0.25">
      <c r="A8" s="144"/>
      <c r="B8" s="9" t="s">
        <v>20</v>
      </c>
      <c r="C8" s="10">
        <v>44835</v>
      </c>
      <c r="D8" s="10">
        <v>44835</v>
      </c>
      <c r="E8" s="10">
        <v>44835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1" t="s">
        <v>23</v>
      </c>
      <c r="Q8" s="121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50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22">
        <v>16</v>
      </c>
      <c r="Q9" s="122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51" t="s">
        <v>25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3"/>
    </row>
    <row r="11" spans="1:32" s="16" customFormat="1" ht="18.75" x14ac:dyDescent="0.25">
      <c r="A11" s="154" t="s">
        <v>26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6"/>
    </row>
    <row r="12" spans="1:32" s="16" customFormat="1" ht="18.75" x14ac:dyDescent="0.25">
      <c r="A12" s="157" t="s">
        <v>27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9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60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60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60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60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61"/>
    </row>
    <row r="18" spans="1:32" s="16" customFormat="1" ht="18.75" x14ac:dyDescent="0.25">
      <c r="A18" s="157" t="s">
        <v>33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60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60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60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60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61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23"/>
      <c r="Q24" s="123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62" t="s">
        <v>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 t="s">
        <v>36</v>
      </c>
    </row>
    <row r="26" spans="1:32" s="16" customFormat="1" ht="18.75" x14ac:dyDescent="0.3">
      <c r="A26" s="18" t="s">
        <v>28</v>
      </c>
      <c r="B26" s="33">
        <f>B32</f>
        <v>4976.6000000000004</v>
      </c>
      <c r="C26" s="33">
        <f>H26+J26+L26+N26+P26+R26+T26+V26+X26+Z26+AB26</f>
        <v>3561</v>
      </c>
      <c r="D26" s="32">
        <f t="shared" ref="D26" si="19">D32</f>
        <v>360.923</v>
      </c>
      <c r="E26" s="32">
        <f t="shared" ref="E26" si="20">E32</f>
        <v>360.923</v>
      </c>
      <c r="F26" s="22">
        <f>(E26/B26*100)</f>
        <v>7.2524012377928697</v>
      </c>
      <c r="G26" s="22">
        <f>(E26/C26*100)</f>
        <v>10.13543948329121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233.4</v>
      </c>
      <c r="Q26" s="82">
        <f t="shared" ref="Q26:Q29" si="23">Q32</f>
        <v>0</v>
      </c>
      <c r="R26" s="22">
        <v>0</v>
      </c>
      <c r="S26" s="22">
        <f t="shared" ref="S26:S29" si="24">S32</f>
        <v>20.99</v>
      </c>
      <c r="T26" s="22">
        <f>T28+T29</f>
        <v>0</v>
      </c>
      <c r="U26" s="22">
        <v>0</v>
      </c>
      <c r="V26" s="22">
        <v>0</v>
      </c>
      <c r="W26" s="22">
        <v>0</v>
      </c>
      <c r="X26" s="22">
        <f t="shared" ref="X26:Y29" si="25">X32</f>
        <v>127.6</v>
      </c>
      <c r="Y26" s="22">
        <f t="shared" si="25"/>
        <v>127.6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1415.6</v>
      </c>
      <c r="AE26" s="22">
        <v>0</v>
      </c>
      <c r="AF26" s="164"/>
    </row>
    <row r="27" spans="1:32" s="16" customFormat="1" ht="18.75" x14ac:dyDescent="0.3">
      <c r="A27" s="18" t="s">
        <v>29</v>
      </c>
      <c r="B27" s="33">
        <f t="shared" ref="B27:B30" si="26">B33</f>
        <v>0</v>
      </c>
      <c r="C27" s="33">
        <f>H27+J27+L27+N27+P27+R27+T27+V27+X27+Z27+AB27</f>
        <v>0</v>
      </c>
      <c r="D27" s="32">
        <f t="shared" ref="D27" si="27">D33</f>
        <v>0</v>
      </c>
      <c r="E27" s="32">
        <f t="shared" ref="E27" si="28">E33</f>
        <v>0</v>
      </c>
      <c r="F27" s="22" t="e">
        <f t="shared" ref="F27:F30" si="29">(E27/B27*100)</f>
        <v>#DIV/0!</v>
      </c>
      <c r="G27" s="22" t="e">
        <f t="shared" ref="G27:G30" si="30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f t="shared" si="24"/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5"/>
        <v>0</v>
      </c>
      <c r="Y27" s="22">
        <f t="shared" si="25"/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1">AD33</f>
        <v>0</v>
      </c>
      <c r="AE27" s="22">
        <v>0</v>
      </c>
      <c r="AF27" s="164"/>
    </row>
    <row r="28" spans="1:32" s="16" customFormat="1" ht="18.75" x14ac:dyDescent="0.3">
      <c r="A28" s="18" t="s">
        <v>30</v>
      </c>
      <c r="B28" s="33">
        <f t="shared" si="26"/>
        <v>1212.4000000000001</v>
      </c>
      <c r="C28" s="33">
        <f t="shared" ref="C28" si="32">H28+J28+L28+N28+P28+R28+T28+V28+X28+Z28+AB28</f>
        <v>212.4</v>
      </c>
      <c r="D28" s="32">
        <f t="shared" ref="D28" si="33">D34</f>
        <v>212.333</v>
      </c>
      <c r="E28" s="32">
        <f t="shared" ref="E28" si="34">E34</f>
        <v>212.333</v>
      </c>
      <c r="F28" s="22">
        <f t="shared" si="29"/>
        <v>17.513444407786206</v>
      </c>
      <c r="G28" s="22">
        <f t="shared" si="30"/>
        <v>99.968455743879474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212.4</v>
      </c>
      <c r="Q28" s="82">
        <f t="shared" si="23"/>
        <v>0</v>
      </c>
      <c r="R28" s="22">
        <v>0</v>
      </c>
      <c r="S28" s="22">
        <f t="shared" si="24"/>
        <v>0</v>
      </c>
      <c r="T28" s="119">
        <f t="shared" ref="T28:T29" si="35">T34</f>
        <v>0</v>
      </c>
      <c r="U28" s="22">
        <v>0</v>
      </c>
      <c r="V28" s="22">
        <v>0</v>
      </c>
      <c r="W28" s="22">
        <v>0</v>
      </c>
      <c r="X28" s="22">
        <f t="shared" si="25"/>
        <v>0</v>
      </c>
      <c r="Y28" s="22">
        <f t="shared" si="25"/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1"/>
        <v>1000</v>
      </c>
      <c r="AE28" s="22">
        <v>0</v>
      </c>
      <c r="AF28" s="164"/>
    </row>
    <row r="29" spans="1:32" s="16" customFormat="1" ht="18.75" x14ac:dyDescent="0.3">
      <c r="A29" s="18" t="s">
        <v>31</v>
      </c>
      <c r="B29" s="33">
        <f t="shared" si="26"/>
        <v>564.20000000000005</v>
      </c>
      <c r="C29" s="33">
        <f>H29+J29+L29+N29+P29+R29+T29+V29+Z29+AB29</f>
        <v>21</v>
      </c>
      <c r="D29" s="32">
        <f t="shared" ref="D29:E29" si="36">D35</f>
        <v>148.59</v>
      </c>
      <c r="E29" s="32">
        <f t="shared" si="36"/>
        <v>148.59</v>
      </c>
      <c r="F29" s="22">
        <f t="shared" si="29"/>
        <v>26.336405529953915</v>
      </c>
      <c r="G29" s="22">
        <f t="shared" si="30"/>
        <v>707.57142857142856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21</v>
      </c>
      <c r="Q29" s="82">
        <f t="shared" si="23"/>
        <v>0</v>
      </c>
      <c r="R29" s="22">
        <v>0</v>
      </c>
      <c r="S29" s="22">
        <f t="shared" si="24"/>
        <v>20.99</v>
      </c>
      <c r="T29" s="119">
        <f t="shared" si="35"/>
        <v>0</v>
      </c>
      <c r="U29" s="22">
        <v>0</v>
      </c>
      <c r="V29" s="22">
        <v>0</v>
      </c>
      <c r="W29" s="22">
        <v>0</v>
      </c>
      <c r="X29" s="22">
        <f t="shared" si="25"/>
        <v>127.6</v>
      </c>
      <c r="Y29" s="22">
        <f t="shared" si="25"/>
        <v>127.6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1"/>
        <v>415.6</v>
      </c>
      <c r="AE29" s="22">
        <v>0</v>
      </c>
      <c r="AF29" s="164"/>
    </row>
    <row r="30" spans="1:32" s="16" customFormat="1" ht="75.75" customHeight="1" x14ac:dyDescent="0.3">
      <c r="A30" s="18" t="s">
        <v>32</v>
      </c>
      <c r="B30" s="33">
        <f t="shared" si="26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9"/>
        <v>0</v>
      </c>
      <c r="G30" s="22">
        <f t="shared" si="30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f>S36</f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f>Y36</f>
        <v>0</v>
      </c>
      <c r="Z30" s="22">
        <f t="shared" ref="Z30:AB30" si="37">Z36</f>
        <v>0</v>
      </c>
      <c r="AA30" s="22">
        <f t="shared" si="37"/>
        <v>0</v>
      </c>
      <c r="AB30" s="22">
        <f t="shared" si="37"/>
        <v>0</v>
      </c>
      <c r="AC30" s="22">
        <v>0</v>
      </c>
      <c r="AD30" s="22">
        <v>3200</v>
      </c>
      <c r="AE30" s="22">
        <v>0</v>
      </c>
      <c r="AF30" s="164"/>
    </row>
    <row r="31" spans="1:32" s="16" customFormat="1" ht="18.75" x14ac:dyDescent="0.25">
      <c r="A31" s="165" t="s">
        <v>37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4976.6000000000004</v>
      </c>
      <c r="C32" s="32">
        <f t="shared" ref="C32:C35" si="38">H32+N32+P32</f>
        <v>3433.4</v>
      </c>
      <c r="D32" s="32">
        <f t="shared" ref="D32:D36" si="39">E32</f>
        <v>360.923</v>
      </c>
      <c r="E32" s="33">
        <f t="shared" ref="E32" si="40">SUM(E33:E36)</f>
        <v>360.923</v>
      </c>
      <c r="F32" s="21">
        <f t="shared" ref="F32:F36" si="41">IFERROR(E32/B32*100,0)</f>
        <v>7.2524012377928697</v>
      </c>
      <c r="G32" s="21">
        <f t="shared" ref="G32:G36" si="42">IFERROR(E32/C32*100,0)</f>
        <v>10.512116269586997</v>
      </c>
      <c r="H32" s="32">
        <f>SUM(H33:H36)</f>
        <v>0</v>
      </c>
      <c r="I32" s="32">
        <v>0</v>
      </c>
      <c r="J32" s="32">
        <v>0</v>
      </c>
      <c r="K32" s="32">
        <f t="shared" ref="K32:AE32" si="43">SUM(K33:K36)</f>
        <v>0</v>
      </c>
      <c r="L32" s="32">
        <f t="shared" si="43"/>
        <v>0</v>
      </c>
      <c r="M32" s="32">
        <f t="shared" si="43"/>
        <v>0</v>
      </c>
      <c r="N32" s="32">
        <f t="shared" si="43"/>
        <v>3200</v>
      </c>
      <c r="O32" s="32">
        <f t="shared" si="43"/>
        <v>0</v>
      </c>
      <c r="P32" s="124">
        <f t="shared" si="43"/>
        <v>233.4</v>
      </c>
      <c r="Q32" s="124">
        <f t="shared" si="43"/>
        <v>0</v>
      </c>
      <c r="R32" s="32">
        <f t="shared" si="43"/>
        <v>0</v>
      </c>
      <c r="S32" s="32">
        <f t="shared" si="43"/>
        <v>20.99</v>
      </c>
      <c r="T32" s="32">
        <f t="shared" si="43"/>
        <v>0</v>
      </c>
      <c r="U32" s="32">
        <f t="shared" si="43"/>
        <v>212.333</v>
      </c>
      <c r="V32" s="32">
        <f t="shared" si="43"/>
        <v>0</v>
      </c>
      <c r="W32" s="32">
        <f t="shared" si="43"/>
        <v>0</v>
      </c>
      <c r="X32" s="32">
        <f t="shared" si="43"/>
        <v>127.6</v>
      </c>
      <c r="Y32" s="32">
        <f t="shared" si="43"/>
        <v>127.6</v>
      </c>
      <c r="Z32" s="32">
        <f t="shared" si="43"/>
        <v>0</v>
      </c>
      <c r="AA32" s="32">
        <f t="shared" si="43"/>
        <v>0</v>
      </c>
      <c r="AB32" s="32">
        <f t="shared" si="43"/>
        <v>0</v>
      </c>
      <c r="AC32" s="32">
        <f t="shared" si="43"/>
        <v>0</v>
      </c>
      <c r="AD32" s="32">
        <f t="shared" si="43"/>
        <v>1415.6</v>
      </c>
      <c r="AE32" s="32">
        <f t="shared" si="43"/>
        <v>0</v>
      </c>
      <c r="AF32" s="147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8"/>
        <v>0</v>
      </c>
      <c r="D33" s="32">
        <f t="shared" si="39"/>
        <v>0</v>
      </c>
      <c r="E33" s="33">
        <f>I33+K33+M33+O33+Q33+S33+U33+W33+Y33+AA33+AC33+AE33</f>
        <v>0</v>
      </c>
      <c r="F33" s="21">
        <f t="shared" si="41"/>
        <v>0</v>
      </c>
      <c r="G33" s="21">
        <f t="shared" si="42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24">
        <v>0</v>
      </c>
      <c r="Q33" s="124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4">SUM(AE34:AE37)</f>
        <v>0</v>
      </c>
      <c r="AF33" s="148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>H34+N34+P34+R34+T34</f>
        <v>212.4</v>
      </c>
      <c r="D34" s="32">
        <f t="shared" si="39"/>
        <v>212.333</v>
      </c>
      <c r="E34" s="33">
        <f>I34+K34+M34+O34+Q34+S34+U34+W34+Y34+AA34+AC34+AE34</f>
        <v>212.333</v>
      </c>
      <c r="F34" s="21">
        <f t="shared" si="41"/>
        <v>17.513444407786206</v>
      </c>
      <c r="G34" s="21">
        <f t="shared" si="42"/>
        <v>99.968455743879474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82">
        <v>212.4</v>
      </c>
      <c r="Q34" s="124">
        <v>0</v>
      </c>
      <c r="R34" s="32">
        <v>0</v>
      </c>
      <c r="S34" s="32">
        <v>0</v>
      </c>
      <c r="T34" s="119">
        <v>0</v>
      </c>
      <c r="U34" s="32">
        <v>212.333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4"/>
        <v>0</v>
      </c>
      <c r="AF34" s="148"/>
    </row>
    <row r="35" spans="1:32" s="16" customFormat="1" ht="18.75" x14ac:dyDescent="0.3">
      <c r="A35" s="18" t="s">
        <v>31</v>
      </c>
      <c r="B35" s="33">
        <f>H35+J35+L35+N35+P35+R35+T35+AD35+V35+X35+Z35+AB35</f>
        <v>564.20000000000005</v>
      </c>
      <c r="C35" s="32">
        <f t="shared" si="38"/>
        <v>21</v>
      </c>
      <c r="D35" s="32">
        <f t="shared" si="39"/>
        <v>148.59</v>
      </c>
      <c r="E35" s="33">
        <f t="shared" ref="E35:E36" si="45">I35+K35+M35+O35+Q35+S35+U35+W35+Y35+AA35+AC35+AE35</f>
        <v>148.59</v>
      </c>
      <c r="F35" s="21">
        <f t="shared" si="41"/>
        <v>26.336405529953915</v>
      </c>
      <c r="G35" s="21">
        <f t="shared" si="42"/>
        <v>707.57142857142856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82">
        <v>21</v>
      </c>
      <c r="Q35" s="124">
        <v>0</v>
      </c>
      <c r="R35" s="32">
        <v>0</v>
      </c>
      <c r="S35" s="32">
        <v>20.99</v>
      </c>
      <c r="T35" s="119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127.6</v>
      </c>
      <c r="Z35" s="32">
        <v>0</v>
      </c>
      <c r="AA35" s="32">
        <v>0</v>
      </c>
      <c r="AB35" s="32">
        <v>0</v>
      </c>
      <c r="AC35" s="32">
        <v>0</v>
      </c>
      <c r="AD35" s="32">
        <v>415.6</v>
      </c>
      <c r="AE35" s="32">
        <f t="shared" si="44"/>
        <v>0</v>
      </c>
      <c r="AF35" s="148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</f>
        <v>0</v>
      </c>
      <c r="D36" s="32">
        <f t="shared" si="39"/>
        <v>0</v>
      </c>
      <c r="E36" s="33">
        <f t="shared" si="45"/>
        <v>0</v>
      </c>
      <c r="F36" s="21">
        <f t="shared" si="41"/>
        <v>0</v>
      </c>
      <c r="G36" s="21">
        <f t="shared" si="42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24">
        <v>0</v>
      </c>
      <c r="Q36" s="124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4"/>
        <v>0</v>
      </c>
      <c r="AF36" s="149"/>
    </row>
    <row r="37" spans="1:32" s="16" customFormat="1" ht="18.75" x14ac:dyDescent="0.25">
      <c r="A37" s="165" t="s">
        <v>38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7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6045.5039999999999</v>
      </c>
      <c r="C38" s="32">
        <f>SUM(C39:C42)</f>
        <v>1947.33</v>
      </c>
      <c r="D38" s="32">
        <f t="shared" ref="D38:E38" si="46">SUM(D39:D42)</f>
        <v>1947.33</v>
      </c>
      <c r="E38" s="32">
        <f t="shared" si="46"/>
        <v>1947.33</v>
      </c>
      <c r="F38" s="35">
        <f>E38/B38*100</f>
        <v>32.211210181979865</v>
      </c>
      <c r="G38" s="35">
        <f>E38/C38*100</f>
        <v>100</v>
      </c>
      <c r="H38" s="32">
        <f>SUM(H39:H42)</f>
        <v>0</v>
      </c>
      <c r="I38" s="32">
        <f t="shared" ref="I38:AE38" si="47">SUM(I39:I42)</f>
        <v>0</v>
      </c>
      <c r="J38" s="32">
        <f t="shared" si="47"/>
        <v>0</v>
      </c>
      <c r="K38" s="32">
        <f t="shared" si="47"/>
        <v>0</v>
      </c>
      <c r="L38" s="32">
        <f t="shared" si="47"/>
        <v>0</v>
      </c>
      <c r="M38" s="32">
        <f t="shared" si="47"/>
        <v>0</v>
      </c>
      <c r="N38" s="32">
        <f t="shared" si="47"/>
        <v>0</v>
      </c>
      <c r="O38" s="32">
        <f t="shared" si="47"/>
        <v>0</v>
      </c>
      <c r="P38" s="124">
        <f t="shared" si="47"/>
        <v>1947.33</v>
      </c>
      <c r="Q38" s="124">
        <f t="shared" si="47"/>
        <v>1947.33</v>
      </c>
      <c r="R38" s="32">
        <f t="shared" si="47"/>
        <v>0</v>
      </c>
      <c r="S38" s="32">
        <f t="shared" si="47"/>
        <v>0</v>
      </c>
      <c r="T38" s="32">
        <f t="shared" si="47"/>
        <v>0</v>
      </c>
      <c r="U38" s="32">
        <f t="shared" si="47"/>
        <v>212.33</v>
      </c>
      <c r="V38" s="32">
        <f t="shared" si="47"/>
        <v>0</v>
      </c>
      <c r="W38" s="32">
        <f t="shared" si="47"/>
        <v>0</v>
      </c>
      <c r="X38" s="32">
        <f t="shared" si="47"/>
        <v>0</v>
      </c>
      <c r="Y38" s="32">
        <f t="shared" si="47"/>
        <v>0</v>
      </c>
      <c r="Z38" s="33">
        <f t="shared" ref="Z38:Z41" si="48">Z44</f>
        <v>3993.674</v>
      </c>
      <c r="AA38" s="32">
        <f t="shared" si="47"/>
        <v>0</v>
      </c>
      <c r="AB38" s="32">
        <f t="shared" si="47"/>
        <v>0</v>
      </c>
      <c r="AC38" s="32">
        <f t="shared" si="47"/>
        <v>0</v>
      </c>
      <c r="AD38" s="33">
        <f t="shared" ref="AD38" si="49">AD44</f>
        <v>104.5</v>
      </c>
      <c r="AE38" s="32">
        <f t="shared" si="47"/>
        <v>0</v>
      </c>
      <c r="AF38" s="169"/>
    </row>
    <row r="39" spans="1:32" s="16" customFormat="1" ht="18.75" x14ac:dyDescent="0.3">
      <c r="A39" s="18" t="s">
        <v>29</v>
      </c>
      <c r="B39" s="33">
        <f t="shared" ref="B39:E42" si="50">B45</f>
        <v>0</v>
      </c>
      <c r="C39" s="33">
        <f t="shared" si="50"/>
        <v>0</v>
      </c>
      <c r="D39" s="33">
        <f t="shared" si="50"/>
        <v>0</v>
      </c>
      <c r="E39" s="33">
        <f t="shared" si="50"/>
        <v>0</v>
      </c>
      <c r="F39" s="21">
        <f t="shared" ref="F39:F42" si="51">IFERROR(E39/B39*100,0)</f>
        <v>0</v>
      </c>
      <c r="G39" s="21">
        <f t="shared" ref="G39:G42" si="52">IFERROR(E39/C39*100,0)</f>
        <v>0</v>
      </c>
      <c r="H39" s="33">
        <f>H45</f>
        <v>0</v>
      </c>
      <c r="I39" s="33">
        <f t="shared" ref="I39:AE42" si="53">I45</f>
        <v>0</v>
      </c>
      <c r="J39" s="33">
        <f t="shared" si="53"/>
        <v>0</v>
      </c>
      <c r="K39" s="33">
        <f t="shared" si="53"/>
        <v>0</v>
      </c>
      <c r="L39" s="33">
        <f t="shared" si="53"/>
        <v>0</v>
      </c>
      <c r="M39" s="33">
        <f t="shared" si="53"/>
        <v>0</v>
      </c>
      <c r="N39" s="33">
        <f t="shared" si="53"/>
        <v>0</v>
      </c>
      <c r="O39" s="33">
        <f t="shared" si="53"/>
        <v>0</v>
      </c>
      <c r="P39" s="125">
        <v>0</v>
      </c>
      <c r="Q39" s="125">
        <f t="shared" si="53"/>
        <v>0</v>
      </c>
      <c r="R39" s="33">
        <f t="shared" si="53"/>
        <v>0</v>
      </c>
      <c r="S39" s="33">
        <f t="shared" si="53"/>
        <v>0</v>
      </c>
      <c r="T39" s="33">
        <f t="shared" si="53"/>
        <v>0</v>
      </c>
      <c r="U39" s="33">
        <f t="shared" si="53"/>
        <v>0</v>
      </c>
      <c r="V39" s="33">
        <f t="shared" si="53"/>
        <v>0</v>
      </c>
      <c r="W39" s="33">
        <f t="shared" si="53"/>
        <v>0</v>
      </c>
      <c r="X39" s="33">
        <f t="shared" si="53"/>
        <v>0</v>
      </c>
      <c r="Y39" s="33">
        <f t="shared" si="53"/>
        <v>0</v>
      </c>
      <c r="Z39" s="33">
        <f t="shared" si="48"/>
        <v>0</v>
      </c>
      <c r="AA39" s="33">
        <f t="shared" si="53"/>
        <v>0</v>
      </c>
      <c r="AB39" s="33">
        <f t="shared" si="53"/>
        <v>0</v>
      </c>
      <c r="AC39" s="33">
        <f t="shared" si="53"/>
        <v>0</v>
      </c>
      <c r="AD39" s="33">
        <f t="shared" si="53"/>
        <v>0</v>
      </c>
      <c r="AE39" s="33">
        <f t="shared" si="53"/>
        <v>0</v>
      </c>
      <c r="AF39" s="169"/>
    </row>
    <row r="40" spans="1:32" s="16" customFormat="1" ht="18.75" x14ac:dyDescent="0.3">
      <c r="A40" s="18" t="s">
        <v>30</v>
      </c>
      <c r="B40" s="33">
        <f t="shared" si="50"/>
        <v>0</v>
      </c>
      <c r="C40" s="33">
        <f>C46</f>
        <v>0</v>
      </c>
      <c r="D40" s="33">
        <f t="shared" si="50"/>
        <v>0</v>
      </c>
      <c r="E40" s="33">
        <f t="shared" si="50"/>
        <v>0</v>
      </c>
      <c r="F40" s="21">
        <f t="shared" si="51"/>
        <v>0</v>
      </c>
      <c r="G40" s="21">
        <f t="shared" si="52"/>
        <v>0</v>
      </c>
      <c r="H40" s="33">
        <f t="shared" ref="H40:W42" si="54">H46</f>
        <v>0</v>
      </c>
      <c r="I40" s="33">
        <f t="shared" si="54"/>
        <v>0</v>
      </c>
      <c r="J40" s="33">
        <f t="shared" si="54"/>
        <v>0</v>
      </c>
      <c r="K40" s="33">
        <f t="shared" si="54"/>
        <v>0</v>
      </c>
      <c r="L40" s="33">
        <f t="shared" si="54"/>
        <v>0</v>
      </c>
      <c r="M40" s="33">
        <f t="shared" si="54"/>
        <v>0</v>
      </c>
      <c r="N40" s="33">
        <f t="shared" si="54"/>
        <v>0</v>
      </c>
      <c r="O40" s="33">
        <f t="shared" si="54"/>
        <v>0</v>
      </c>
      <c r="P40" s="125">
        <f t="shared" si="54"/>
        <v>0</v>
      </c>
      <c r="Q40" s="125">
        <f t="shared" si="54"/>
        <v>0</v>
      </c>
      <c r="R40" s="33">
        <f t="shared" si="54"/>
        <v>0</v>
      </c>
      <c r="S40" s="33">
        <f t="shared" si="54"/>
        <v>0</v>
      </c>
      <c r="T40" s="33">
        <f t="shared" si="54"/>
        <v>0</v>
      </c>
      <c r="U40" s="33">
        <v>212.33</v>
      </c>
      <c r="V40" s="33">
        <f t="shared" si="54"/>
        <v>0</v>
      </c>
      <c r="W40" s="33">
        <f t="shared" si="54"/>
        <v>0</v>
      </c>
      <c r="X40" s="33">
        <f t="shared" si="53"/>
        <v>0</v>
      </c>
      <c r="Y40" s="33">
        <f t="shared" si="53"/>
        <v>0</v>
      </c>
      <c r="Z40" s="33">
        <f t="shared" si="48"/>
        <v>0</v>
      </c>
      <c r="AA40" s="33">
        <f t="shared" si="53"/>
        <v>0</v>
      </c>
      <c r="AB40" s="33">
        <f t="shared" si="53"/>
        <v>0</v>
      </c>
      <c r="AC40" s="33">
        <f t="shared" si="53"/>
        <v>0</v>
      </c>
      <c r="AD40" s="33">
        <f t="shared" si="53"/>
        <v>0</v>
      </c>
      <c r="AE40" s="33">
        <f t="shared" si="53"/>
        <v>0</v>
      </c>
      <c r="AF40" s="169"/>
    </row>
    <row r="41" spans="1:32" s="16" customFormat="1" ht="18.75" x14ac:dyDescent="0.3">
      <c r="A41" s="18" t="s">
        <v>31</v>
      </c>
      <c r="B41" s="33">
        <f t="shared" si="50"/>
        <v>6045.5039999999999</v>
      </c>
      <c r="C41" s="33">
        <f t="shared" si="50"/>
        <v>1947.33</v>
      </c>
      <c r="D41" s="33">
        <f t="shared" si="50"/>
        <v>1947.33</v>
      </c>
      <c r="E41" s="33">
        <f t="shared" si="50"/>
        <v>1947.33</v>
      </c>
      <c r="F41" s="21">
        <f t="shared" si="51"/>
        <v>32.211210181979865</v>
      </c>
      <c r="G41" s="21">
        <f t="shared" si="52"/>
        <v>100</v>
      </c>
      <c r="H41" s="33">
        <f t="shared" si="54"/>
        <v>0</v>
      </c>
      <c r="I41" s="33">
        <f t="shared" si="53"/>
        <v>0</v>
      </c>
      <c r="J41" s="33">
        <f t="shared" si="53"/>
        <v>0</v>
      </c>
      <c r="K41" s="33">
        <f t="shared" si="53"/>
        <v>0</v>
      </c>
      <c r="L41" s="33">
        <f t="shared" si="53"/>
        <v>0</v>
      </c>
      <c r="M41" s="33">
        <f t="shared" si="53"/>
        <v>0</v>
      </c>
      <c r="N41" s="33">
        <f t="shared" si="53"/>
        <v>0</v>
      </c>
      <c r="O41" s="33">
        <f t="shared" si="53"/>
        <v>0</v>
      </c>
      <c r="P41" s="125">
        <f t="shared" si="53"/>
        <v>1947.33</v>
      </c>
      <c r="Q41" s="125">
        <f t="shared" si="53"/>
        <v>1947.33</v>
      </c>
      <c r="R41" s="33">
        <f t="shared" si="53"/>
        <v>0</v>
      </c>
      <c r="S41" s="33">
        <f t="shared" si="53"/>
        <v>0</v>
      </c>
      <c r="T41" s="33">
        <f t="shared" si="53"/>
        <v>0</v>
      </c>
      <c r="U41" s="33">
        <f t="shared" si="53"/>
        <v>0</v>
      </c>
      <c r="V41" s="33">
        <f t="shared" si="53"/>
        <v>0</v>
      </c>
      <c r="W41" s="33">
        <f t="shared" si="53"/>
        <v>0</v>
      </c>
      <c r="X41" s="33">
        <f t="shared" si="53"/>
        <v>0</v>
      </c>
      <c r="Y41" s="33">
        <f t="shared" si="53"/>
        <v>0</v>
      </c>
      <c r="Z41" s="33">
        <f t="shared" si="48"/>
        <v>3993.674</v>
      </c>
      <c r="AA41" s="33">
        <f t="shared" si="53"/>
        <v>0</v>
      </c>
      <c r="AB41" s="33">
        <f t="shared" si="53"/>
        <v>0</v>
      </c>
      <c r="AC41" s="33">
        <f t="shared" si="53"/>
        <v>0</v>
      </c>
      <c r="AD41" s="33">
        <f t="shared" si="53"/>
        <v>104.5</v>
      </c>
      <c r="AE41" s="33">
        <f t="shared" si="53"/>
        <v>0</v>
      </c>
      <c r="AF41" s="169"/>
    </row>
    <row r="42" spans="1:32" s="16" customFormat="1" ht="18.75" x14ac:dyDescent="0.3">
      <c r="A42" s="18" t="s">
        <v>32</v>
      </c>
      <c r="B42" s="33">
        <f t="shared" si="50"/>
        <v>0</v>
      </c>
      <c r="C42" s="33">
        <f t="shared" si="50"/>
        <v>0</v>
      </c>
      <c r="D42" s="33">
        <f t="shared" si="50"/>
        <v>0</v>
      </c>
      <c r="E42" s="33">
        <f t="shared" si="50"/>
        <v>0</v>
      </c>
      <c r="F42" s="21">
        <f t="shared" si="51"/>
        <v>0</v>
      </c>
      <c r="G42" s="21">
        <f t="shared" si="52"/>
        <v>0</v>
      </c>
      <c r="H42" s="33">
        <f t="shared" si="54"/>
        <v>0</v>
      </c>
      <c r="I42" s="33">
        <f t="shared" si="53"/>
        <v>0</v>
      </c>
      <c r="J42" s="33">
        <f t="shared" si="53"/>
        <v>0</v>
      </c>
      <c r="K42" s="33">
        <f t="shared" si="53"/>
        <v>0</v>
      </c>
      <c r="L42" s="33">
        <f t="shared" si="53"/>
        <v>0</v>
      </c>
      <c r="M42" s="33">
        <f t="shared" si="53"/>
        <v>0</v>
      </c>
      <c r="N42" s="33">
        <f t="shared" si="53"/>
        <v>0</v>
      </c>
      <c r="O42" s="33">
        <f t="shared" si="53"/>
        <v>0</v>
      </c>
      <c r="P42" s="125">
        <f t="shared" si="53"/>
        <v>0</v>
      </c>
      <c r="Q42" s="125">
        <f t="shared" si="53"/>
        <v>0</v>
      </c>
      <c r="R42" s="33">
        <f t="shared" si="53"/>
        <v>0</v>
      </c>
      <c r="S42" s="33">
        <f t="shared" si="53"/>
        <v>0</v>
      </c>
      <c r="T42" s="33">
        <f t="shared" si="53"/>
        <v>0</v>
      </c>
      <c r="U42" s="33">
        <f t="shared" si="53"/>
        <v>0</v>
      </c>
      <c r="V42" s="33">
        <f t="shared" si="53"/>
        <v>0</v>
      </c>
      <c r="W42" s="33">
        <f t="shared" si="53"/>
        <v>0</v>
      </c>
      <c r="X42" s="33">
        <f t="shared" si="53"/>
        <v>0</v>
      </c>
      <c r="Y42" s="33">
        <f t="shared" si="53"/>
        <v>0</v>
      </c>
      <c r="Z42" s="33">
        <f>Z48</f>
        <v>0</v>
      </c>
      <c r="AA42" s="33">
        <f t="shared" si="53"/>
        <v>0</v>
      </c>
      <c r="AB42" s="33">
        <f t="shared" si="53"/>
        <v>0</v>
      </c>
      <c r="AC42" s="33">
        <f t="shared" si="53"/>
        <v>0</v>
      </c>
      <c r="AD42" s="33">
        <f>AD48</f>
        <v>0</v>
      </c>
      <c r="AE42" s="33">
        <f t="shared" si="53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6045.5039999999999</v>
      </c>
      <c r="C44" s="33">
        <f>SUM(C45:C48)</f>
        <v>1947.33</v>
      </c>
      <c r="D44" s="33">
        <f t="shared" ref="D44:E44" si="55">SUM(D45:D48)</f>
        <v>1947.33</v>
      </c>
      <c r="E44" s="33">
        <f t="shared" si="55"/>
        <v>1947.33</v>
      </c>
      <c r="F44" s="21">
        <f t="shared" ref="F44:F48" si="56">IFERROR(E44/B44*100,0)</f>
        <v>32.211210181979865</v>
      </c>
      <c r="G44" s="21">
        <f t="shared" ref="G44:G48" si="57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8">SUM(K45:K48)</f>
        <v>0</v>
      </c>
      <c r="L44" s="22">
        <f t="shared" si="58"/>
        <v>0</v>
      </c>
      <c r="M44" s="22">
        <f t="shared" si="58"/>
        <v>0</v>
      </c>
      <c r="N44" s="22">
        <f t="shared" si="58"/>
        <v>0</v>
      </c>
      <c r="O44" s="22">
        <f t="shared" si="58"/>
        <v>0</v>
      </c>
      <c r="P44" s="82">
        <f t="shared" si="58"/>
        <v>1947.33</v>
      </c>
      <c r="Q44" s="82">
        <f t="shared" si="58"/>
        <v>1947.33</v>
      </c>
      <c r="R44" s="22">
        <f t="shared" si="58"/>
        <v>0</v>
      </c>
      <c r="S44" s="22">
        <f t="shared" si="58"/>
        <v>0</v>
      </c>
      <c r="T44" s="22">
        <f t="shared" si="58"/>
        <v>0</v>
      </c>
      <c r="U44" s="22">
        <f t="shared" si="58"/>
        <v>0</v>
      </c>
      <c r="V44" s="22">
        <f t="shared" si="58"/>
        <v>0</v>
      </c>
      <c r="W44" s="22">
        <f t="shared" si="58"/>
        <v>0</v>
      </c>
      <c r="X44" s="22">
        <f t="shared" si="58"/>
        <v>0</v>
      </c>
      <c r="Y44" s="22">
        <f t="shared" si="58"/>
        <v>0</v>
      </c>
      <c r="Z44" s="22">
        <f t="shared" si="58"/>
        <v>3993.674</v>
      </c>
      <c r="AA44" s="22">
        <f t="shared" si="58"/>
        <v>0</v>
      </c>
      <c r="AB44" s="22">
        <f t="shared" si="58"/>
        <v>0</v>
      </c>
      <c r="AC44" s="22">
        <f t="shared" si="58"/>
        <v>0</v>
      </c>
      <c r="AD44" s="22">
        <f t="shared" si="58"/>
        <v>104.5</v>
      </c>
      <c r="AE44" s="12">
        <f t="shared" si="58"/>
        <v>0</v>
      </c>
      <c r="AF44" s="170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9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6"/>
        <v>0</v>
      </c>
      <c r="G45" s="21">
        <f t="shared" si="57"/>
        <v>0</v>
      </c>
      <c r="H45" s="22">
        <v>0</v>
      </c>
      <c r="I45" s="22">
        <v>0</v>
      </c>
      <c r="J45" s="22">
        <v>0</v>
      </c>
      <c r="K45" s="22">
        <f t="shared" ref="K45:AE46" si="60">SUM(K46:K49)</f>
        <v>0</v>
      </c>
      <c r="L45" s="22">
        <f t="shared" si="60"/>
        <v>0</v>
      </c>
      <c r="M45" s="22">
        <f t="shared" si="60"/>
        <v>0</v>
      </c>
      <c r="N45" s="22">
        <f t="shared" si="60"/>
        <v>0</v>
      </c>
      <c r="O45" s="22">
        <f t="shared" si="60"/>
        <v>0</v>
      </c>
      <c r="P45" s="82">
        <v>0</v>
      </c>
      <c r="Q45" s="82">
        <v>0</v>
      </c>
      <c r="R45" s="22">
        <f t="shared" si="60"/>
        <v>0</v>
      </c>
      <c r="S45" s="22">
        <f t="shared" si="60"/>
        <v>0</v>
      </c>
      <c r="T45" s="22">
        <f t="shared" si="60"/>
        <v>0</v>
      </c>
      <c r="U45" s="22">
        <f t="shared" si="60"/>
        <v>0</v>
      </c>
      <c r="V45" s="22">
        <f t="shared" si="60"/>
        <v>0</v>
      </c>
      <c r="W45" s="22">
        <f t="shared" si="60"/>
        <v>0</v>
      </c>
      <c r="X45" s="22">
        <f t="shared" si="60"/>
        <v>0</v>
      </c>
      <c r="Y45" s="22">
        <f t="shared" si="60"/>
        <v>0</v>
      </c>
      <c r="Z45" s="22">
        <v>0</v>
      </c>
      <c r="AA45" s="22">
        <f t="shared" si="60"/>
        <v>0</v>
      </c>
      <c r="AB45" s="22">
        <f t="shared" si="60"/>
        <v>0</v>
      </c>
      <c r="AC45" s="22">
        <f t="shared" si="60"/>
        <v>0</v>
      </c>
      <c r="AD45" s="22">
        <v>0</v>
      </c>
      <c r="AE45" s="12">
        <f t="shared" si="60"/>
        <v>0</v>
      </c>
      <c r="AF45" s="171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9"/>
        <v>0</v>
      </c>
      <c r="D46" s="32">
        <f>E46</f>
        <v>0</v>
      </c>
      <c r="E46" s="33">
        <f>I46+K46+M46+O46+Q46+S46+U46+W46+Y46+AA46+AC46+AE46</f>
        <v>0</v>
      </c>
      <c r="F46" s="21">
        <f t="shared" si="56"/>
        <v>0</v>
      </c>
      <c r="G46" s="21">
        <f t="shared" si="57"/>
        <v>0</v>
      </c>
      <c r="H46" s="22">
        <v>0</v>
      </c>
      <c r="I46" s="22">
        <v>0</v>
      </c>
      <c r="J46" s="22">
        <v>0</v>
      </c>
      <c r="K46" s="22">
        <f t="shared" si="60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71"/>
    </row>
    <row r="47" spans="1:32" s="16" customFormat="1" ht="30" customHeight="1" x14ac:dyDescent="0.3">
      <c r="A47" s="18" t="s">
        <v>31</v>
      </c>
      <c r="B47" s="33">
        <f t="shared" ref="B47:B48" si="61">H47+J47+L47+N47+P47+R47+T47+V47+X47+Z47+AB47+AD47</f>
        <v>6045.5039999999999</v>
      </c>
      <c r="C47" s="32">
        <f>H47+P47</f>
        <v>1947.33</v>
      </c>
      <c r="D47" s="32">
        <f>E47</f>
        <v>1947.33</v>
      </c>
      <c r="E47" s="33">
        <f t="shared" ref="E47:E48" si="62">I47+K47+M47+O47+Q47+S47+U47+W47+Y47+AA47+AC47+AE47</f>
        <v>1947.33</v>
      </c>
      <c r="F47" s="21">
        <f t="shared" si="56"/>
        <v>32.211210181979865</v>
      </c>
      <c r="G47" s="21">
        <f t="shared" si="57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3993.674</v>
      </c>
      <c r="AA47" s="22">
        <v>0</v>
      </c>
      <c r="AB47" s="22">
        <v>0</v>
      </c>
      <c r="AC47" s="22">
        <v>0</v>
      </c>
      <c r="AD47" s="41">
        <v>104.5</v>
      </c>
      <c r="AE47" s="42"/>
      <c r="AF47" s="171"/>
    </row>
    <row r="48" spans="1:32" s="16" customFormat="1" ht="67.5" customHeight="1" x14ac:dyDescent="0.3">
      <c r="A48" s="18" t="s">
        <v>32</v>
      </c>
      <c r="B48" s="33">
        <f t="shared" si="61"/>
        <v>0</v>
      </c>
      <c r="C48" s="32">
        <f t="shared" si="59"/>
        <v>0</v>
      </c>
      <c r="D48" s="32">
        <f>E48</f>
        <v>0</v>
      </c>
      <c r="E48" s="33">
        <f t="shared" si="62"/>
        <v>0</v>
      </c>
      <c r="F48" s="21">
        <f t="shared" si="56"/>
        <v>0</v>
      </c>
      <c r="G48" s="21">
        <f t="shared" si="57"/>
        <v>0</v>
      </c>
      <c r="H48" s="22">
        <v>0</v>
      </c>
      <c r="I48" s="22">
        <v>0</v>
      </c>
      <c r="J48" s="22">
        <v>0</v>
      </c>
      <c r="K48" s="22">
        <f t="shared" ref="K48" si="63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72"/>
    </row>
    <row r="49" spans="1:32" s="16" customFormat="1" ht="18.75" x14ac:dyDescent="0.25">
      <c r="A49" s="157" t="s">
        <v>41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9"/>
      <c r="AF49" s="170"/>
    </row>
    <row r="50" spans="1:32" s="16" customFormat="1" ht="18.75" x14ac:dyDescent="0.3">
      <c r="A50" s="18" t="s">
        <v>28</v>
      </c>
      <c r="B50" s="32">
        <f>H50+J50+L50+N50+P50+R50+T50+V50+X50+Z50+AB50+AD50</f>
        <v>32221.587000000003</v>
      </c>
      <c r="C50" s="32">
        <f>SUM(C51:C54)</f>
        <v>0</v>
      </c>
      <c r="D50" s="32">
        <f t="shared" ref="D50:D52" si="64">H50+U50</f>
        <v>0</v>
      </c>
      <c r="E50" s="33">
        <f t="shared" ref="E50:E52" si="65">D50</f>
        <v>0</v>
      </c>
      <c r="F50" s="21">
        <f t="shared" ref="F50:F54" si="66">IFERROR(E50/B50*100,0)</f>
        <v>0</v>
      </c>
      <c r="G50" s="21">
        <f t="shared" ref="G50:G54" si="67">IFERROR(E50/C50*100,0)</f>
        <v>0</v>
      </c>
      <c r="H50" s="22">
        <f>H51+H52+H54</f>
        <v>0</v>
      </c>
      <c r="I50" s="22">
        <f t="shared" ref="I50:AB50" si="68">SUM(I51:I54)</f>
        <v>0</v>
      </c>
      <c r="J50" s="22">
        <f t="shared" si="68"/>
        <v>0</v>
      </c>
      <c r="K50" s="22">
        <f t="shared" si="68"/>
        <v>0</v>
      </c>
      <c r="L50" s="22">
        <f t="shared" si="68"/>
        <v>0</v>
      </c>
      <c r="M50" s="22">
        <f t="shared" si="68"/>
        <v>0</v>
      </c>
      <c r="N50" s="22">
        <f t="shared" si="68"/>
        <v>0</v>
      </c>
      <c r="O50" s="22">
        <f t="shared" si="68"/>
        <v>0</v>
      </c>
      <c r="P50" s="82">
        <f t="shared" si="68"/>
        <v>0</v>
      </c>
      <c r="Q50" s="82">
        <f t="shared" si="68"/>
        <v>0</v>
      </c>
      <c r="R50" s="22">
        <f t="shared" si="68"/>
        <v>0</v>
      </c>
      <c r="S50" s="22">
        <f t="shared" si="68"/>
        <v>0</v>
      </c>
      <c r="T50" s="22">
        <f t="shared" ref="T50" si="69">SUM(T51:T54)</f>
        <v>25777.272000000001</v>
      </c>
      <c r="U50" s="22">
        <v>0</v>
      </c>
      <c r="V50" s="22">
        <f t="shared" si="68"/>
        <v>0</v>
      </c>
      <c r="W50" s="22">
        <f t="shared" si="68"/>
        <v>0</v>
      </c>
      <c r="X50" s="22">
        <f t="shared" si="68"/>
        <v>564.9</v>
      </c>
      <c r="Y50" s="22">
        <f t="shared" si="68"/>
        <v>0</v>
      </c>
      <c r="Z50" s="22">
        <f t="shared" si="68"/>
        <v>5879.415</v>
      </c>
      <c r="AA50" s="22">
        <f t="shared" si="68"/>
        <v>0</v>
      </c>
      <c r="AB50" s="22">
        <f t="shared" si="68"/>
        <v>0</v>
      </c>
      <c r="AC50" s="22">
        <v>0</v>
      </c>
      <c r="AD50" s="22">
        <f>SUM(AD51:AD54)</f>
        <v>0</v>
      </c>
      <c r="AE50" s="22">
        <v>0</v>
      </c>
      <c r="AF50" s="171"/>
    </row>
    <row r="51" spans="1:32" s="16" customFormat="1" ht="18.75" x14ac:dyDescent="0.3">
      <c r="A51" s="18" t="s">
        <v>29</v>
      </c>
      <c r="B51" s="32">
        <f t="shared" ref="B51:B54" si="70">H51+J51+L51+N51+P51+R51+T51+V51+X51+Z51+AB51+AD51</f>
        <v>0</v>
      </c>
      <c r="C51" s="33">
        <v>0</v>
      </c>
      <c r="D51" s="32">
        <f t="shared" si="64"/>
        <v>0</v>
      </c>
      <c r="E51" s="33">
        <f t="shared" si="65"/>
        <v>0</v>
      </c>
      <c r="F51" s="21">
        <f t="shared" si="66"/>
        <v>0</v>
      </c>
      <c r="G51" s="21">
        <f t="shared" si="67"/>
        <v>0</v>
      </c>
      <c r="H51" s="22">
        <v>0</v>
      </c>
      <c r="I51" s="22">
        <v>0</v>
      </c>
      <c r="J51" s="22">
        <v>0</v>
      </c>
      <c r="K51" s="22">
        <f t="shared" ref="K51:AB51" si="71">SUM(K52:K55)</f>
        <v>0</v>
      </c>
      <c r="L51" s="22">
        <f t="shared" si="71"/>
        <v>0</v>
      </c>
      <c r="M51" s="22">
        <f t="shared" si="71"/>
        <v>0</v>
      </c>
      <c r="N51" s="22">
        <f t="shared" si="71"/>
        <v>0</v>
      </c>
      <c r="O51" s="22">
        <f t="shared" si="71"/>
        <v>0</v>
      </c>
      <c r="P51" s="82">
        <f t="shared" si="71"/>
        <v>0</v>
      </c>
      <c r="Q51" s="82">
        <f t="shared" si="71"/>
        <v>0</v>
      </c>
      <c r="R51" s="22">
        <f t="shared" si="71"/>
        <v>0</v>
      </c>
      <c r="S51" s="22">
        <f t="shared" si="71"/>
        <v>0</v>
      </c>
      <c r="T51" s="22">
        <v>0</v>
      </c>
      <c r="U51" s="22">
        <v>0</v>
      </c>
      <c r="V51" s="22">
        <f t="shared" si="71"/>
        <v>0</v>
      </c>
      <c r="W51" s="22">
        <f t="shared" si="71"/>
        <v>0</v>
      </c>
      <c r="X51" s="22">
        <v>0</v>
      </c>
      <c r="Y51" s="22">
        <v>0</v>
      </c>
      <c r="Z51" s="22">
        <v>0</v>
      </c>
      <c r="AA51" s="22">
        <f t="shared" si="71"/>
        <v>0</v>
      </c>
      <c r="AB51" s="22">
        <f t="shared" si="71"/>
        <v>0</v>
      </c>
      <c r="AC51" s="22">
        <v>0</v>
      </c>
      <c r="AD51" s="22">
        <v>0</v>
      </c>
      <c r="AE51" s="22">
        <v>0</v>
      </c>
      <c r="AF51" s="171"/>
    </row>
    <row r="52" spans="1:32" s="16" customFormat="1" ht="18.75" x14ac:dyDescent="0.3">
      <c r="A52" s="18" t="s">
        <v>30</v>
      </c>
      <c r="B52" s="32">
        <f t="shared" si="70"/>
        <v>29321.5</v>
      </c>
      <c r="C52" s="33">
        <v>0</v>
      </c>
      <c r="D52" s="32">
        <f t="shared" si="64"/>
        <v>0</v>
      </c>
      <c r="E52" s="33">
        <f t="shared" si="65"/>
        <v>0</v>
      </c>
      <c r="F52" s="21">
        <f t="shared" si="66"/>
        <v>0</v>
      </c>
      <c r="G52" s="21">
        <f t="shared" si="67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23457.200000000001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5864.3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171"/>
    </row>
    <row r="53" spans="1:32" s="16" customFormat="1" ht="18.75" x14ac:dyDescent="0.3">
      <c r="A53" s="18" t="s">
        <v>31</v>
      </c>
      <c r="B53" s="32">
        <f t="shared" si="70"/>
        <v>2900.087</v>
      </c>
      <c r="C53" s="33">
        <v>0</v>
      </c>
      <c r="D53" s="32">
        <f>H53+U53</f>
        <v>0</v>
      </c>
      <c r="E53" s="33">
        <f>D53</f>
        <v>0</v>
      </c>
      <c r="F53" s="21">
        <f t="shared" si="66"/>
        <v>0</v>
      </c>
      <c r="G53" s="21">
        <f t="shared" si="67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2320.0720000000001</v>
      </c>
      <c r="U53" s="22">
        <v>0</v>
      </c>
      <c r="V53" s="22">
        <v>0</v>
      </c>
      <c r="W53" s="22">
        <v>0</v>
      </c>
      <c r="X53" s="22">
        <v>564.9</v>
      </c>
      <c r="Y53" s="22">
        <v>0</v>
      </c>
      <c r="Z53" s="22">
        <v>15.115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171"/>
    </row>
    <row r="54" spans="1:32" s="16" customFormat="1" ht="18.75" x14ac:dyDescent="0.3">
      <c r="A54" s="18" t="s">
        <v>32</v>
      </c>
      <c r="B54" s="32">
        <f t="shared" si="70"/>
        <v>0</v>
      </c>
      <c r="C54" s="33">
        <v>0</v>
      </c>
      <c r="D54" s="32">
        <f>H54+U54</f>
        <v>0</v>
      </c>
      <c r="E54" s="33">
        <f>D54</f>
        <v>0</v>
      </c>
      <c r="F54" s="21">
        <f t="shared" si="66"/>
        <v>0</v>
      </c>
      <c r="G54" s="21">
        <f t="shared" si="67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72"/>
    </row>
    <row r="55" spans="1:32" s="16" customFormat="1" ht="30" customHeight="1" x14ac:dyDescent="0.25">
      <c r="A55" s="157" t="s">
        <v>42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9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16338.699000000001</v>
      </c>
      <c r="C56" s="116">
        <f>SUM(C57:C60)</f>
        <v>10986.300000000001</v>
      </c>
      <c r="D56" s="116">
        <f t="shared" ref="D56:E56" si="72">SUM(D57:D60)</f>
        <v>10986.33</v>
      </c>
      <c r="E56" s="116">
        <f t="shared" si="72"/>
        <v>10986.33</v>
      </c>
      <c r="F56" s="44">
        <f t="shared" ref="F56:F60" si="73">IFERROR(E56/B56*100,0)</f>
        <v>67.241155492245738</v>
      </c>
      <c r="G56" s="44">
        <f t="shared" ref="G56:G60" si="74">IFERROR(E56/C56*100,0)</f>
        <v>100.00027306736573</v>
      </c>
      <c r="H56" s="45">
        <f>SUM(H57:H60)</f>
        <v>0</v>
      </c>
      <c r="I56" s="45">
        <f t="shared" ref="I56:AE56" si="75">SUM(I57:I60)</f>
        <v>0</v>
      </c>
      <c r="J56" s="45">
        <f t="shared" si="75"/>
        <v>569.86</v>
      </c>
      <c r="K56" s="45">
        <f t="shared" si="75"/>
        <v>569.89</v>
      </c>
      <c r="L56" s="45">
        <f t="shared" si="75"/>
        <v>1628.44</v>
      </c>
      <c r="M56" s="45">
        <f t="shared" si="75"/>
        <v>1628.44</v>
      </c>
      <c r="N56" s="45">
        <f t="shared" si="75"/>
        <v>1542.22</v>
      </c>
      <c r="O56" s="45">
        <f t="shared" si="75"/>
        <v>1542.22</v>
      </c>
      <c r="P56" s="126">
        <f t="shared" si="75"/>
        <v>793.01</v>
      </c>
      <c r="Q56" s="126">
        <f t="shared" si="75"/>
        <v>793.02099999999996</v>
      </c>
      <c r="R56" s="45">
        <f t="shared" si="75"/>
        <v>3753.29</v>
      </c>
      <c r="S56" s="45">
        <f t="shared" si="75"/>
        <v>337.79500000000002</v>
      </c>
      <c r="T56" s="22">
        <f t="shared" si="75"/>
        <v>2099.48</v>
      </c>
      <c r="U56" s="22">
        <f t="shared" si="75"/>
        <v>5514.9639999999999</v>
      </c>
      <c r="V56" s="22">
        <f t="shared" si="75"/>
        <v>600</v>
      </c>
      <c r="W56" s="22">
        <f t="shared" si="75"/>
        <v>600</v>
      </c>
      <c r="X56" s="22">
        <f t="shared" si="75"/>
        <v>0</v>
      </c>
      <c r="Y56" s="22">
        <f t="shared" si="75"/>
        <v>0</v>
      </c>
      <c r="Z56" s="22">
        <f t="shared" si="75"/>
        <v>4909.5029999999997</v>
      </c>
      <c r="AA56" s="22">
        <f t="shared" si="75"/>
        <v>0</v>
      </c>
      <c r="AB56" s="22">
        <f t="shared" si="75"/>
        <v>0</v>
      </c>
      <c r="AC56" s="22">
        <f t="shared" si="75"/>
        <v>0</v>
      </c>
      <c r="AD56" s="22">
        <f t="shared" si="75"/>
        <v>442.89600000000002</v>
      </c>
      <c r="AE56" s="22">
        <f t="shared" si="75"/>
        <v>0</v>
      </c>
      <c r="AF56" s="168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6">
        <f t="shared" ref="C57:C60" si="76">H57+J57+L57+N57+P57+R57+T57+V57+X57</f>
        <v>0</v>
      </c>
      <c r="D57" s="116">
        <f>E57</f>
        <v>0</v>
      </c>
      <c r="E57" s="117">
        <f t="shared" ref="E57:E60" si="77">I57+K57+M57+O57+Q57+S57+U57+W57+Y57+AA57+AC57+AE57</f>
        <v>0</v>
      </c>
      <c r="F57" s="44">
        <f t="shared" si="73"/>
        <v>0</v>
      </c>
      <c r="G57" s="44">
        <f t="shared" si="74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26">
        <v>0</v>
      </c>
      <c r="Q57" s="126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68"/>
    </row>
    <row r="58" spans="1:32" s="16" customFormat="1" ht="18.75" x14ac:dyDescent="0.3">
      <c r="A58" s="18" t="s">
        <v>30</v>
      </c>
      <c r="B58" s="32">
        <f t="shared" ref="B58:B59" si="78">H58+J58+L58+N58+P58+R58+T58+V58+X58+Z58+AB58+AD58</f>
        <v>10388.400000000001</v>
      </c>
      <c r="C58" s="116">
        <f t="shared" si="76"/>
        <v>9997.5300000000007</v>
      </c>
      <c r="D58" s="116">
        <f>E58</f>
        <v>9997.5640000000003</v>
      </c>
      <c r="E58" s="117">
        <f t="shared" si="77"/>
        <v>9997.5640000000003</v>
      </c>
      <c r="F58" s="44">
        <f t="shared" si="73"/>
        <v>96.23776519964575</v>
      </c>
      <c r="G58" s="44">
        <f t="shared" si="74"/>
        <v>100.00034008400074</v>
      </c>
      <c r="H58" s="45">
        <v>0</v>
      </c>
      <c r="I58" s="45">
        <v>0</v>
      </c>
      <c r="J58" s="46">
        <v>518.57000000000005</v>
      </c>
      <c r="K58" s="46">
        <v>518.6</v>
      </c>
      <c r="L58" s="46">
        <v>1481.88</v>
      </c>
      <c r="M58" s="47">
        <v>1481.88</v>
      </c>
      <c r="N58" s="45">
        <v>1403.42</v>
      </c>
      <c r="O58" s="45">
        <v>1403.42</v>
      </c>
      <c r="P58" s="126">
        <v>721.64</v>
      </c>
      <c r="Q58" s="126">
        <v>721.65</v>
      </c>
      <c r="R58" s="45">
        <v>3415.49</v>
      </c>
      <c r="S58" s="45">
        <v>0</v>
      </c>
      <c r="T58" s="22">
        <v>1910.53</v>
      </c>
      <c r="U58" s="22">
        <v>5326.0140000000001</v>
      </c>
      <c r="V58" s="22">
        <v>546</v>
      </c>
      <c r="W58" s="22">
        <v>546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68"/>
    </row>
    <row r="59" spans="1:32" s="16" customFormat="1" ht="18.75" x14ac:dyDescent="0.3">
      <c r="A59" s="18" t="s">
        <v>31</v>
      </c>
      <c r="B59" s="32">
        <f t="shared" si="78"/>
        <v>5950.299</v>
      </c>
      <c r="C59" s="116">
        <f>H59+J59+L59+N59+P59+R59+T59+V59+X59</f>
        <v>988.77</v>
      </c>
      <c r="D59" s="116">
        <f>E59</f>
        <v>988.76600000000008</v>
      </c>
      <c r="E59" s="117">
        <f t="shared" si="77"/>
        <v>988.76600000000008</v>
      </c>
      <c r="F59" s="44">
        <f t="shared" si="73"/>
        <v>16.617080923160334</v>
      </c>
      <c r="G59" s="44">
        <f t="shared" si="74"/>
        <v>99.999595456981922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26">
        <v>71.37</v>
      </c>
      <c r="Q59" s="126">
        <v>71.370999999999995</v>
      </c>
      <c r="R59" s="45">
        <v>337.8</v>
      </c>
      <c r="S59" s="45">
        <v>337.79500000000002</v>
      </c>
      <c r="T59" s="22">
        <v>188.95</v>
      </c>
      <c r="U59" s="22">
        <v>188.95</v>
      </c>
      <c r="V59" s="22">
        <v>54</v>
      </c>
      <c r="W59" s="22">
        <v>54</v>
      </c>
      <c r="X59" s="22">
        <v>0</v>
      </c>
      <c r="Y59" s="22">
        <v>0</v>
      </c>
      <c r="Z59" s="41">
        <v>4518.6329999999998</v>
      </c>
      <c r="AA59" s="22">
        <v>0</v>
      </c>
      <c r="AB59" s="22">
        <v>0</v>
      </c>
      <c r="AC59" s="22">
        <v>0</v>
      </c>
      <c r="AD59" s="22">
        <v>442.89600000000002</v>
      </c>
      <c r="AE59" s="22">
        <v>0</v>
      </c>
      <c r="AF59" s="168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6">
        <f t="shared" si="76"/>
        <v>0</v>
      </c>
      <c r="D60" s="116">
        <f>E60</f>
        <v>0</v>
      </c>
      <c r="E60" s="117">
        <f t="shared" si="77"/>
        <v>0</v>
      </c>
      <c r="F60" s="44">
        <f t="shared" si="73"/>
        <v>0</v>
      </c>
      <c r="G60" s="44">
        <f t="shared" si="74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26">
        <v>0</v>
      </c>
      <c r="Q60" s="126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68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27"/>
      <c r="Q61" s="127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68"/>
    </row>
    <row r="62" spans="1:32" s="16" customFormat="1" ht="18.75" x14ac:dyDescent="0.3">
      <c r="A62" s="51" t="s">
        <v>28</v>
      </c>
      <c r="B62" s="125">
        <f>H62+J62+L62+N62+P62+R62+T62+V62+X62+Z62+AB62+AD62</f>
        <v>127924.65000000001</v>
      </c>
      <c r="C62" s="125">
        <f t="shared" ref="C62:C65" si="79">N62+P62</f>
        <v>97366.58</v>
      </c>
      <c r="D62" s="124">
        <f t="shared" ref="D62:D64" si="80">E62</f>
        <v>132649.62400000001</v>
      </c>
      <c r="E62" s="124">
        <f t="shared" ref="E62" si="81">SUM(E63:E66)</f>
        <v>132649.62400000001</v>
      </c>
      <c r="F62" s="114">
        <f t="shared" ref="F62:F66" si="82">IFERROR(E62/B62*100,0)</f>
        <v>103.69356023252752</v>
      </c>
      <c r="G62" s="21">
        <f t="shared" ref="G62:G66" si="83">IFERROR(E62/C62*100,0)</f>
        <v>136.23732496304174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4">N68</f>
        <v>97366.58</v>
      </c>
      <c r="O62" s="22">
        <f>O68</f>
        <v>71808.02</v>
      </c>
      <c r="P62" s="82">
        <f>P68</f>
        <v>0</v>
      </c>
      <c r="Q62" s="82">
        <f>Q68</f>
        <v>23841.19</v>
      </c>
      <c r="R62" s="22">
        <v>0</v>
      </c>
      <c r="S62" s="22">
        <f t="shared" ref="S62:S65" si="85">S68</f>
        <v>1712.6420000000001</v>
      </c>
      <c r="T62" s="22">
        <v>30558</v>
      </c>
      <c r="U62" s="22">
        <f t="shared" ref="U62:U65" si="86">U68</f>
        <v>15754.083000000001</v>
      </c>
      <c r="V62" s="22">
        <v>0</v>
      </c>
      <c r="W62" s="22">
        <f>W66</f>
        <v>14803.339</v>
      </c>
      <c r="X62" s="22">
        <v>0</v>
      </c>
      <c r="Y62" s="22">
        <f t="shared" ref="Y62:Y65" si="87">Y68</f>
        <v>4730.3500000000004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68"/>
    </row>
    <row r="63" spans="1:32" s="16" customFormat="1" ht="18.75" x14ac:dyDescent="0.3">
      <c r="A63" s="51" t="s">
        <v>29</v>
      </c>
      <c r="B63" s="125">
        <f>H63+J63+L63+N63+P63+R63+T63+V63+X63+Z63+AB63+AD63</f>
        <v>0</v>
      </c>
      <c r="C63" s="125">
        <f t="shared" si="79"/>
        <v>0</v>
      </c>
      <c r="D63" s="124">
        <f t="shared" si="80"/>
        <v>0</v>
      </c>
      <c r="E63" s="125">
        <f>I63+K63+M63+O63+Q63+S63+U63+W63+Y63+AA63+AC63+AE63</f>
        <v>0</v>
      </c>
      <c r="F63" s="114">
        <f t="shared" si="82"/>
        <v>0</v>
      </c>
      <c r="G63" s="21">
        <f t="shared" si="83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4"/>
        <v>0</v>
      </c>
      <c r="O63" s="22">
        <v>0</v>
      </c>
      <c r="P63" s="82">
        <v>0</v>
      </c>
      <c r="Q63" s="82">
        <v>0</v>
      </c>
      <c r="R63" s="22">
        <v>0</v>
      </c>
      <c r="S63" s="22">
        <f t="shared" si="85"/>
        <v>0</v>
      </c>
      <c r="T63" s="22">
        <f t="shared" ref="T63:T65" si="88">T69</f>
        <v>0</v>
      </c>
      <c r="U63" s="22">
        <f t="shared" si="86"/>
        <v>0</v>
      </c>
      <c r="V63" s="22">
        <v>0</v>
      </c>
      <c r="W63" s="22">
        <v>0</v>
      </c>
      <c r="X63" s="22">
        <v>0</v>
      </c>
      <c r="Y63" s="22">
        <f t="shared" si="87"/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68"/>
    </row>
    <row r="64" spans="1:32" s="16" customFormat="1" ht="18.75" x14ac:dyDescent="0.3">
      <c r="A64" s="51" t="s">
        <v>30</v>
      </c>
      <c r="B64" s="125">
        <v>0</v>
      </c>
      <c r="C64" s="125">
        <f t="shared" si="79"/>
        <v>0</v>
      </c>
      <c r="D64" s="124">
        <f t="shared" si="80"/>
        <v>0</v>
      </c>
      <c r="E64" s="125">
        <f>I64+K64+M64+O64+Q64+S64+U64+W64+Y64+AA64+AC64+AE64</f>
        <v>0</v>
      </c>
      <c r="F64" s="114">
        <f t="shared" si="82"/>
        <v>0</v>
      </c>
      <c r="G64" s="21">
        <f t="shared" si="83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4"/>
        <v>0</v>
      </c>
      <c r="O64" s="22">
        <v>0</v>
      </c>
      <c r="P64" s="82">
        <v>0</v>
      </c>
      <c r="Q64" s="82">
        <v>0</v>
      </c>
      <c r="R64" s="22">
        <v>0</v>
      </c>
      <c r="S64" s="22">
        <f t="shared" si="85"/>
        <v>0</v>
      </c>
      <c r="T64" s="22">
        <f t="shared" si="88"/>
        <v>0</v>
      </c>
      <c r="U64" s="22">
        <f t="shared" si="86"/>
        <v>0</v>
      </c>
      <c r="V64" s="22">
        <v>0</v>
      </c>
      <c r="W64" s="22">
        <v>0</v>
      </c>
      <c r="X64" s="22">
        <v>0</v>
      </c>
      <c r="Y64" s="22">
        <f t="shared" si="87"/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68"/>
    </row>
    <row r="65" spans="1:32" s="16" customFormat="1" ht="18.75" x14ac:dyDescent="0.3">
      <c r="A65" s="51" t="s">
        <v>31</v>
      </c>
      <c r="B65" s="125">
        <f t="shared" ref="B65" si="89">H65+J65+L65+N65+P65+R65+T65+V65+X65+Z65+AB65+AD65</f>
        <v>4.8000000000000007</v>
      </c>
      <c r="C65" s="125">
        <f t="shared" si="79"/>
        <v>4.7300000000000004</v>
      </c>
      <c r="D65" s="125">
        <f t="shared" ref="D65" si="90">O65+Q65</f>
        <v>0</v>
      </c>
      <c r="E65" s="125">
        <f t="shared" ref="E65" si="91">P65+R65</f>
        <v>0</v>
      </c>
      <c r="F65" s="114">
        <f t="shared" si="82"/>
        <v>0</v>
      </c>
      <c r="G65" s="21">
        <f t="shared" si="83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4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f t="shared" si="85"/>
        <v>0</v>
      </c>
      <c r="T65" s="22">
        <f t="shared" si="88"/>
        <v>0</v>
      </c>
      <c r="U65" s="22">
        <f t="shared" si="86"/>
        <v>0</v>
      </c>
      <c r="V65" s="22">
        <v>0</v>
      </c>
      <c r="W65" s="22">
        <v>0</v>
      </c>
      <c r="X65" s="22">
        <v>0</v>
      </c>
      <c r="Y65" s="22">
        <f t="shared" si="87"/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68"/>
    </row>
    <row r="66" spans="1:32" s="16" customFormat="1" ht="18.75" x14ac:dyDescent="0.3">
      <c r="A66" s="51" t="s">
        <v>32</v>
      </c>
      <c r="B66" s="125">
        <f>B72</f>
        <v>127919.85</v>
      </c>
      <c r="C66" s="125">
        <f>N66+P66</f>
        <v>97361.85</v>
      </c>
      <c r="D66" s="124">
        <f>E66</f>
        <v>132649.62400000001</v>
      </c>
      <c r="E66" s="125">
        <f t="shared" ref="E66" si="92">I66+K66+M66+O66+Q66+S66+U66+W66+Y66+AA66+AC66+AE66</f>
        <v>132649.62400000001</v>
      </c>
      <c r="F66" s="114">
        <f t="shared" si="82"/>
        <v>103.69745117743649</v>
      </c>
      <c r="G66" s="21">
        <f t="shared" si="83"/>
        <v>136.24394359803148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23841.19</v>
      </c>
      <c r="R66" s="22">
        <v>0</v>
      </c>
      <c r="S66" s="22">
        <f>S72</f>
        <v>1712.6420000000001</v>
      </c>
      <c r="T66" s="22">
        <v>30558</v>
      </c>
      <c r="U66" s="22">
        <f>U72</f>
        <v>15754.083000000001</v>
      </c>
      <c r="V66" s="22">
        <v>0</v>
      </c>
      <c r="W66" s="22">
        <v>14803.339</v>
      </c>
      <c r="X66" s="22">
        <v>0</v>
      </c>
      <c r="Y66" s="22">
        <f>Y72</f>
        <v>4730.3500000000004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68"/>
    </row>
    <row r="67" spans="1:32" s="16" customFormat="1" ht="30" customHeight="1" x14ac:dyDescent="0.25">
      <c r="A67" s="173" t="s">
        <v>45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93">B62</f>
        <v>127924.65000000001</v>
      </c>
      <c r="C68" s="20">
        <f t="shared" ref="C68:C71" si="94">N68</f>
        <v>97366.58</v>
      </c>
      <c r="D68" s="33">
        <f>SUM(D69:D72)</f>
        <v>132649.62400000001</v>
      </c>
      <c r="E68" s="33">
        <f>SUM(E69:E72)</f>
        <v>132649.62400000001</v>
      </c>
      <c r="F68" s="76">
        <f>(E68/B68*100)</f>
        <v>103.69356023252752</v>
      </c>
      <c r="G68" s="76">
        <f>(E68/C68*100)</f>
        <v>136.23732496304174</v>
      </c>
      <c r="H68" s="22">
        <v>0</v>
      </c>
      <c r="I68" s="22">
        <f t="shared" ref="I68:AC68" si="95">SUM(I69:I72)</f>
        <v>0</v>
      </c>
      <c r="J68" s="22">
        <f t="shared" si="95"/>
        <v>0</v>
      </c>
      <c r="K68" s="22">
        <f t="shared" si="95"/>
        <v>0</v>
      </c>
      <c r="L68" s="22">
        <f t="shared" si="95"/>
        <v>0</v>
      </c>
      <c r="M68" s="22">
        <f t="shared" si="95"/>
        <v>0</v>
      </c>
      <c r="N68" s="22">
        <f t="shared" si="95"/>
        <v>97366.58</v>
      </c>
      <c r="O68" s="22">
        <f t="shared" si="95"/>
        <v>71808.02</v>
      </c>
      <c r="P68" s="82">
        <f t="shared" si="95"/>
        <v>0</v>
      </c>
      <c r="Q68" s="82">
        <f t="shared" si="95"/>
        <v>23841.19</v>
      </c>
      <c r="R68" s="22">
        <f t="shared" si="95"/>
        <v>0</v>
      </c>
      <c r="S68" s="22">
        <f t="shared" si="95"/>
        <v>1712.6420000000001</v>
      </c>
      <c r="T68" s="22">
        <f t="shared" si="95"/>
        <v>30558</v>
      </c>
      <c r="U68" s="22">
        <f t="shared" si="95"/>
        <v>15754.083000000001</v>
      </c>
      <c r="V68" s="22">
        <f t="shared" si="95"/>
        <v>0</v>
      </c>
      <c r="W68" s="22">
        <f t="shared" si="95"/>
        <v>14803.339</v>
      </c>
      <c r="X68" s="22">
        <f t="shared" si="95"/>
        <v>0</v>
      </c>
      <c r="Y68" s="22">
        <f t="shared" si="95"/>
        <v>4730.3500000000004</v>
      </c>
      <c r="Z68" s="22">
        <f t="shared" si="95"/>
        <v>0</v>
      </c>
      <c r="AA68" s="22">
        <f t="shared" si="95"/>
        <v>0</v>
      </c>
      <c r="AB68" s="22">
        <f t="shared" si="95"/>
        <v>0</v>
      </c>
      <c r="AC68" s="22">
        <f t="shared" si="95"/>
        <v>0</v>
      </c>
      <c r="AD68" s="22">
        <f t="shared" ref="AD68:AD70" si="96">AD62</f>
        <v>7.0000000000000007E-2</v>
      </c>
      <c r="AE68" s="22">
        <f>SUM(AE69:AE72)</f>
        <v>0</v>
      </c>
      <c r="AF68" s="175" t="s">
        <v>46</v>
      </c>
    </row>
    <row r="69" spans="1:32" s="16" customFormat="1" ht="30" customHeight="1" x14ac:dyDescent="0.3">
      <c r="A69" s="51" t="s">
        <v>29</v>
      </c>
      <c r="B69" s="32">
        <f t="shared" si="93"/>
        <v>0</v>
      </c>
      <c r="C69" s="20">
        <f t="shared" si="94"/>
        <v>0</v>
      </c>
      <c r="D69" s="33">
        <f>E69</f>
        <v>0</v>
      </c>
      <c r="E69" s="33">
        <f t="shared" ref="E69:E72" si="97">I69+K69+M69+O69+Q69+S69+U69+W69+Y69+AA69+AC69+AE69</f>
        <v>0</v>
      </c>
      <c r="F69" s="76" t="e">
        <f t="shared" ref="F69:F72" si="98">(E69/B69*100)</f>
        <v>#DIV/0!</v>
      </c>
      <c r="G69" s="76" t="e">
        <f t="shared" ref="G69:G72" si="99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6"/>
        <v>0</v>
      </c>
      <c r="AE69" s="22">
        <v>0</v>
      </c>
      <c r="AF69" s="176"/>
    </row>
    <row r="70" spans="1:32" s="16" customFormat="1" ht="30" customHeight="1" x14ac:dyDescent="0.3">
      <c r="A70" s="51" t="s">
        <v>30</v>
      </c>
      <c r="B70" s="32">
        <f t="shared" si="93"/>
        <v>0</v>
      </c>
      <c r="C70" s="20">
        <f t="shared" si="94"/>
        <v>0</v>
      </c>
      <c r="D70" s="33">
        <f t="shared" ref="D70:D72" si="100">E70</f>
        <v>0</v>
      </c>
      <c r="E70" s="33">
        <f t="shared" si="97"/>
        <v>0</v>
      </c>
      <c r="F70" s="76" t="e">
        <f t="shared" si="98"/>
        <v>#DIV/0!</v>
      </c>
      <c r="G70" s="76" t="e">
        <f t="shared" si="99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6"/>
        <v>0</v>
      </c>
      <c r="AE70" s="22">
        <v>0</v>
      </c>
      <c r="AF70" s="176"/>
    </row>
    <row r="71" spans="1:32" s="16" customFormat="1" ht="60" customHeight="1" x14ac:dyDescent="0.3">
      <c r="A71" s="51" t="s">
        <v>31</v>
      </c>
      <c r="B71" s="32">
        <f t="shared" si="93"/>
        <v>4.8000000000000007</v>
      </c>
      <c r="C71" s="20">
        <f t="shared" si="94"/>
        <v>4.7300000000000004</v>
      </c>
      <c r="D71" s="20">
        <f t="shared" ref="D71" si="101">O71</f>
        <v>0</v>
      </c>
      <c r="E71" s="20">
        <f t="shared" ref="E71" si="102">P71</f>
        <v>0</v>
      </c>
      <c r="F71" s="76">
        <f t="shared" si="98"/>
        <v>0</v>
      </c>
      <c r="G71" s="76">
        <f t="shared" si="99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76"/>
    </row>
    <row r="72" spans="1:32" s="16" customFormat="1" ht="69.75" customHeight="1" x14ac:dyDescent="0.3">
      <c r="A72" s="51" t="s">
        <v>32</v>
      </c>
      <c r="B72" s="32">
        <f>N72+T72</f>
        <v>127919.85</v>
      </c>
      <c r="C72" s="32">
        <f>N72+P72+R72+T72</f>
        <v>127919.85</v>
      </c>
      <c r="D72" s="33">
        <f t="shared" si="100"/>
        <v>132649.62400000001</v>
      </c>
      <c r="E72" s="33">
        <f t="shared" si="97"/>
        <v>132649.62400000001</v>
      </c>
      <c r="F72" s="76">
        <f t="shared" si="98"/>
        <v>103.69745117743649</v>
      </c>
      <c r="G72" s="76">
        <f t="shared" si="99"/>
        <v>103.69745117743649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23841.19</v>
      </c>
      <c r="R72" s="22">
        <v>0</v>
      </c>
      <c r="S72" s="22">
        <v>1712.6420000000001</v>
      </c>
      <c r="T72" s="22">
        <v>30558</v>
      </c>
      <c r="U72" s="22">
        <v>15754.083000000001</v>
      </c>
      <c r="V72" s="22">
        <v>0</v>
      </c>
      <c r="W72" s="22">
        <v>14803.339</v>
      </c>
      <c r="X72" s="22">
        <v>0</v>
      </c>
      <c r="Y72" s="22">
        <v>4730.3500000000004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77"/>
    </row>
    <row r="73" spans="1:32" s="16" customFormat="1" ht="18.75" x14ac:dyDescent="0.25">
      <c r="A73" s="178" t="s">
        <v>47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103">AD74</f>
        <v>2885.71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104">IFERROR(E74/B74*100,0)</f>
        <v>0</v>
      </c>
      <c r="G74" s="21">
        <f t="shared" ref="G74:G78" si="105">IFERROR(E74/C74*100,0)</f>
        <v>0</v>
      </c>
      <c r="H74" s="12">
        <v>0</v>
      </c>
      <c r="I74" s="12">
        <f t="shared" ref="I74" si="106">SUM(I75:I78)</f>
        <v>0</v>
      </c>
      <c r="J74" s="12">
        <f t="shared" ref="J74:AC74" si="107">SUM(J75:J78)</f>
        <v>0</v>
      </c>
      <c r="K74" s="12">
        <f t="shared" si="107"/>
        <v>0</v>
      </c>
      <c r="L74" s="12">
        <f t="shared" si="107"/>
        <v>0</v>
      </c>
      <c r="M74" s="12">
        <f t="shared" si="107"/>
        <v>0</v>
      </c>
      <c r="N74" s="12">
        <f t="shared" si="107"/>
        <v>0</v>
      </c>
      <c r="O74" s="12">
        <f t="shared" si="107"/>
        <v>0</v>
      </c>
      <c r="P74" s="121">
        <f t="shared" si="107"/>
        <v>0</v>
      </c>
      <c r="Q74" s="121">
        <f t="shared" si="107"/>
        <v>0</v>
      </c>
      <c r="R74" s="12">
        <f t="shared" si="107"/>
        <v>0</v>
      </c>
      <c r="S74" s="12">
        <f t="shared" si="107"/>
        <v>0</v>
      </c>
      <c r="T74" s="12">
        <f t="shared" si="107"/>
        <v>0</v>
      </c>
      <c r="U74" s="12">
        <f t="shared" si="107"/>
        <v>0</v>
      </c>
      <c r="V74" s="12">
        <f t="shared" si="107"/>
        <v>0</v>
      </c>
      <c r="W74" s="12">
        <f t="shared" si="107"/>
        <v>0</v>
      </c>
      <c r="X74" s="12">
        <f t="shared" si="107"/>
        <v>0</v>
      </c>
      <c r="Y74" s="12">
        <f t="shared" si="107"/>
        <v>0</v>
      </c>
      <c r="Z74" s="12">
        <f t="shared" si="107"/>
        <v>0</v>
      </c>
      <c r="AA74" s="12">
        <f t="shared" si="107"/>
        <v>0</v>
      </c>
      <c r="AB74" s="12">
        <f t="shared" si="107"/>
        <v>0</v>
      </c>
      <c r="AC74" s="12">
        <f t="shared" si="107"/>
        <v>0</v>
      </c>
      <c r="AD74" s="22">
        <f>SUM(AD75:AD77)</f>
        <v>2885.71</v>
      </c>
      <c r="AE74" s="12">
        <f>SUM(AE75:AE78)</f>
        <v>0</v>
      </c>
      <c r="AF74" s="164" t="s">
        <v>48</v>
      </c>
    </row>
    <row r="75" spans="1:32" s="16" customFormat="1" ht="18.75" x14ac:dyDescent="0.3">
      <c r="A75" s="51" t="s">
        <v>29</v>
      </c>
      <c r="B75" s="32">
        <f t="shared" si="103"/>
        <v>0</v>
      </c>
      <c r="C75" s="20">
        <v>0</v>
      </c>
      <c r="D75" s="20">
        <f>E75</f>
        <v>0</v>
      </c>
      <c r="E75" s="19">
        <f t="shared" ref="E75:E78" si="108">I75+K75+M75+O75+Q75+S75+U75+W75+Y75+AA75+AC75+AE75</f>
        <v>0</v>
      </c>
      <c r="F75" s="21">
        <f t="shared" si="104"/>
        <v>0</v>
      </c>
      <c r="G75" s="21">
        <f t="shared" si="105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1">
        <v>0</v>
      </c>
      <c r="Q75" s="12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64"/>
    </row>
    <row r="76" spans="1:32" s="16" customFormat="1" ht="18.75" x14ac:dyDescent="0.3">
      <c r="A76" s="51" t="s">
        <v>30</v>
      </c>
      <c r="B76" s="32">
        <f t="shared" si="103"/>
        <v>2626</v>
      </c>
      <c r="C76" s="20">
        <f t="shared" ref="C76:C77" si="109">H76</f>
        <v>0</v>
      </c>
      <c r="D76" s="20">
        <f t="shared" ref="D76:D78" si="110">E76</f>
        <v>0</v>
      </c>
      <c r="E76" s="54">
        <f t="shared" si="108"/>
        <v>0</v>
      </c>
      <c r="F76" s="21">
        <f t="shared" si="104"/>
        <v>0</v>
      </c>
      <c r="G76" s="21">
        <f t="shared" si="105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1">
        <v>0</v>
      </c>
      <c r="Q76" s="12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64"/>
    </row>
    <row r="77" spans="1:32" s="16" customFormat="1" ht="18.75" x14ac:dyDescent="0.3">
      <c r="A77" s="51" t="s">
        <v>31</v>
      </c>
      <c r="B77" s="32">
        <f t="shared" si="103"/>
        <v>259.70999999999998</v>
      </c>
      <c r="C77" s="20">
        <f t="shared" si="109"/>
        <v>0</v>
      </c>
      <c r="D77" s="20">
        <f t="shared" si="110"/>
        <v>0</v>
      </c>
      <c r="E77" s="54">
        <f t="shared" si="108"/>
        <v>0</v>
      </c>
      <c r="F77" s="21">
        <f t="shared" si="104"/>
        <v>0</v>
      </c>
      <c r="G77" s="21">
        <f t="shared" si="105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1">
        <v>0</v>
      </c>
      <c r="Q77" s="12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64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11">D78</f>
        <v>0</v>
      </c>
      <c r="D78" s="20">
        <f t="shared" si="110"/>
        <v>0</v>
      </c>
      <c r="E78" s="54">
        <f t="shared" si="108"/>
        <v>0</v>
      </c>
      <c r="F78" s="21">
        <f t="shared" si="104"/>
        <v>0</v>
      </c>
      <c r="G78" s="21">
        <f t="shared" si="105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1">
        <v>0</v>
      </c>
      <c r="Q78" s="12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8">
        <v>0</v>
      </c>
      <c r="AE78" s="12">
        <v>0</v>
      </c>
      <c r="AF78" s="164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1"/>
      <c r="Q79" s="12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12">B93</f>
        <v>190392.75</v>
      </c>
      <c r="C80" s="20">
        <f t="shared" ref="C80" si="113">C87+C93</f>
        <v>170761.38200000001</v>
      </c>
      <c r="D80" s="20">
        <f t="shared" si="112"/>
        <v>177422.53700000001</v>
      </c>
      <c r="E80" s="20">
        <f t="shared" ref="E80" si="114">E87+E93</f>
        <v>177422.53700000001</v>
      </c>
      <c r="F80" s="21">
        <f t="shared" ref="F80:F84" si="115">IFERROR(E80/B80*100,0)</f>
        <v>93.18765394165483</v>
      </c>
      <c r="G80" s="21">
        <f t="shared" ref="G80:G84" si="116">IFERROR(E80/C80*100,0)</f>
        <v>103.90085563959654</v>
      </c>
      <c r="H80" s="20">
        <f t="shared" ref="C80:AE84" si="117">H87+H93</f>
        <v>0</v>
      </c>
      <c r="I80" s="20">
        <f t="shared" si="117"/>
        <v>0</v>
      </c>
      <c r="J80" s="20">
        <f t="shared" si="117"/>
        <v>569.86</v>
      </c>
      <c r="K80" s="20">
        <f t="shared" si="117"/>
        <v>569.89</v>
      </c>
      <c r="L80" s="20">
        <f t="shared" si="117"/>
        <v>1628.44</v>
      </c>
      <c r="M80" s="20">
        <f t="shared" si="117"/>
        <v>1628.44</v>
      </c>
      <c r="N80" s="20">
        <f t="shared" si="117"/>
        <v>102108.8</v>
      </c>
      <c r="O80" s="20">
        <f t="shared" si="117"/>
        <v>73350.240000000005</v>
      </c>
      <c r="P80" s="62">
        <f t="shared" si="117"/>
        <v>2973.74</v>
      </c>
      <c r="Q80" s="62">
        <f t="shared" si="117"/>
        <v>26581.540999999997</v>
      </c>
      <c r="R80" s="20">
        <f t="shared" si="117"/>
        <v>3753.29</v>
      </c>
      <c r="S80" s="20">
        <f t="shared" si="117"/>
        <v>2071.4270000000001</v>
      </c>
      <c r="T80" s="20">
        <f t="shared" si="117"/>
        <v>58434.752</v>
      </c>
      <c r="U80" s="20">
        <f t="shared" si="117"/>
        <v>21481.377</v>
      </c>
      <c r="V80" s="20">
        <f t="shared" si="117"/>
        <v>600</v>
      </c>
      <c r="W80" s="20">
        <f t="shared" si="117"/>
        <v>15403.339</v>
      </c>
      <c r="X80" s="20">
        <f t="shared" si="117"/>
        <v>692.5</v>
      </c>
      <c r="Y80" s="20">
        <f t="shared" si="117"/>
        <v>4857.9500000000007</v>
      </c>
      <c r="Z80" s="20">
        <f t="shared" si="117"/>
        <v>6661.1549999999997</v>
      </c>
      <c r="AA80" s="20">
        <f t="shared" si="117"/>
        <v>0</v>
      </c>
      <c r="AB80" s="20">
        <f t="shared" si="117"/>
        <v>0</v>
      </c>
      <c r="AC80" s="20">
        <f t="shared" si="117"/>
        <v>0</v>
      </c>
      <c r="AD80" s="20">
        <f>AD93</f>
        <v>8048.7759999999998</v>
      </c>
      <c r="AE80" s="20">
        <f t="shared" si="117"/>
        <v>0</v>
      </c>
      <c r="AF80" s="168"/>
    </row>
    <row r="81" spans="1:32" s="16" customFormat="1" ht="18.75" x14ac:dyDescent="0.3">
      <c r="A81" s="55" t="s">
        <v>29</v>
      </c>
      <c r="B81" s="20">
        <f t="shared" si="112"/>
        <v>0</v>
      </c>
      <c r="C81" s="20">
        <f t="shared" ref="C81" si="118">C88+C94</f>
        <v>0</v>
      </c>
      <c r="D81" s="20">
        <f t="shared" si="112"/>
        <v>0</v>
      </c>
      <c r="E81" s="20">
        <f t="shared" ref="E81" si="119">E88+E94</f>
        <v>0</v>
      </c>
      <c r="F81" s="21">
        <f t="shared" si="115"/>
        <v>0</v>
      </c>
      <c r="G81" s="21">
        <f t="shared" si="116"/>
        <v>0</v>
      </c>
      <c r="H81" s="20">
        <f t="shared" si="117"/>
        <v>0</v>
      </c>
      <c r="I81" s="20">
        <f t="shared" si="117"/>
        <v>0</v>
      </c>
      <c r="J81" s="20">
        <f t="shared" si="117"/>
        <v>0</v>
      </c>
      <c r="K81" s="20">
        <f t="shared" si="117"/>
        <v>0</v>
      </c>
      <c r="L81" s="20">
        <f t="shared" si="117"/>
        <v>0</v>
      </c>
      <c r="M81" s="20">
        <f t="shared" si="117"/>
        <v>0</v>
      </c>
      <c r="N81" s="20">
        <f t="shared" si="117"/>
        <v>0</v>
      </c>
      <c r="O81" s="20">
        <f t="shared" si="117"/>
        <v>0</v>
      </c>
      <c r="P81" s="62">
        <f t="shared" si="117"/>
        <v>0</v>
      </c>
      <c r="Q81" s="62">
        <f t="shared" si="117"/>
        <v>0</v>
      </c>
      <c r="R81" s="20">
        <f t="shared" si="117"/>
        <v>0</v>
      </c>
      <c r="S81" s="20">
        <f t="shared" si="117"/>
        <v>0</v>
      </c>
      <c r="T81" s="20">
        <f t="shared" si="117"/>
        <v>0</v>
      </c>
      <c r="U81" s="20">
        <f t="shared" si="117"/>
        <v>0</v>
      </c>
      <c r="V81" s="20">
        <f t="shared" si="117"/>
        <v>0</v>
      </c>
      <c r="W81" s="20">
        <f t="shared" si="117"/>
        <v>0</v>
      </c>
      <c r="X81" s="20">
        <f t="shared" si="117"/>
        <v>0</v>
      </c>
      <c r="Y81" s="20">
        <f t="shared" si="117"/>
        <v>0</v>
      </c>
      <c r="Z81" s="20">
        <f t="shared" si="117"/>
        <v>0</v>
      </c>
      <c r="AA81" s="20">
        <f t="shared" si="117"/>
        <v>0</v>
      </c>
      <c r="AB81" s="20">
        <f t="shared" si="117"/>
        <v>0</v>
      </c>
      <c r="AC81" s="20">
        <f t="shared" si="117"/>
        <v>0</v>
      </c>
      <c r="AD81" s="20">
        <f t="shared" ref="AD81:AD84" si="120">AD94</f>
        <v>0</v>
      </c>
      <c r="AE81" s="20">
        <f t="shared" si="117"/>
        <v>0</v>
      </c>
      <c r="AF81" s="168"/>
    </row>
    <row r="82" spans="1:32" s="16" customFormat="1" ht="18.75" x14ac:dyDescent="0.3">
      <c r="A82" s="55" t="s">
        <v>30</v>
      </c>
      <c r="B82" s="20">
        <f t="shared" si="112"/>
        <v>43548.3</v>
      </c>
      <c r="C82" s="20">
        <f t="shared" ref="C82" si="121">C89+C95</f>
        <v>33667.129999999997</v>
      </c>
      <c r="D82" s="20">
        <f t="shared" si="112"/>
        <v>33667.129999999997</v>
      </c>
      <c r="E82" s="20">
        <f t="shared" ref="E82" si="122">E89+E95</f>
        <v>33667.129999999997</v>
      </c>
      <c r="F82" s="21">
        <f t="shared" si="115"/>
        <v>77.309860545646998</v>
      </c>
      <c r="G82" s="21">
        <f t="shared" si="116"/>
        <v>100</v>
      </c>
      <c r="H82" s="20">
        <f t="shared" si="117"/>
        <v>0</v>
      </c>
      <c r="I82" s="20">
        <f t="shared" si="117"/>
        <v>0</v>
      </c>
      <c r="J82" s="20">
        <f t="shared" si="117"/>
        <v>518.57000000000005</v>
      </c>
      <c r="K82" s="20">
        <f t="shared" si="117"/>
        <v>518.6</v>
      </c>
      <c r="L82" s="20">
        <f t="shared" si="117"/>
        <v>1481.88</v>
      </c>
      <c r="M82" s="20">
        <f t="shared" si="117"/>
        <v>1481.88</v>
      </c>
      <c r="N82" s="20">
        <f t="shared" si="117"/>
        <v>1403.42</v>
      </c>
      <c r="O82" s="20">
        <f t="shared" si="117"/>
        <v>1403.42</v>
      </c>
      <c r="P82" s="62">
        <f t="shared" si="117"/>
        <v>934.04</v>
      </c>
      <c r="Q82" s="62">
        <f t="shared" si="117"/>
        <v>721.65</v>
      </c>
      <c r="R82" s="20">
        <f t="shared" si="117"/>
        <v>3415.49</v>
      </c>
      <c r="S82" s="20">
        <f t="shared" si="117"/>
        <v>0</v>
      </c>
      <c r="T82" s="20">
        <f t="shared" si="117"/>
        <v>25367.73</v>
      </c>
      <c r="U82" s="20">
        <f t="shared" si="117"/>
        <v>5538.3440000000001</v>
      </c>
      <c r="V82" s="20">
        <f t="shared" si="117"/>
        <v>546</v>
      </c>
      <c r="W82" s="20">
        <f t="shared" si="117"/>
        <v>546</v>
      </c>
      <c r="X82" s="20">
        <f t="shared" si="117"/>
        <v>0</v>
      </c>
      <c r="Y82" s="20">
        <f t="shared" si="117"/>
        <v>0</v>
      </c>
      <c r="Z82" s="20">
        <f t="shared" si="117"/>
        <v>6255.17</v>
      </c>
      <c r="AA82" s="20">
        <f t="shared" si="117"/>
        <v>0</v>
      </c>
      <c r="AB82" s="20">
        <f t="shared" si="117"/>
        <v>0</v>
      </c>
      <c r="AC82" s="20">
        <f t="shared" si="117"/>
        <v>0</v>
      </c>
      <c r="AD82" s="20">
        <f t="shared" si="120"/>
        <v>3626</v>
      </c>
      <c r="AE82" s="20">
        <f t="shared" si="117"/>
        <v>0</v>
      </c>
      <c r="AF82" s="168"/>
    </row>
    <row r="83" spans="1:32" s="16" customFormat="1" ht="18.75" x14ac:dyDescent="0.3">
      <c r="A83" s="55" t="s">
        <v>31</v>
      </c>
      <c r="B83" s="20">
        <f t="shared" si="112"/>
        <v>15724.599999999999</v>
      </c>
      <c r="C83" s="20">
        <f t="shared" si="117"/>
        <v>5974.402</v>
      </c>
      <c r="D83" s="20">
        <f t="shared" si="117"/>
        <v>6380.3869999999997</v>
      </c>
      <c r="E83" s="20">
        <f t="shared" si="117"/>
        <v>6380.3869999999997</v>
      </c>
      <c r="F83" s="21">
        <f t="shared" si="115"/>
        <v>40.57583022779594</v>
      </c>
      <c r="G83" s="21">
        <f t="shared" si="116"/>
        <v>106.79540814294049</v>
      </c>
      <c r="H83" s="20">
        <f t="shared" ref="H83:AC83" si="123">H90</f>
        <v>0</v>
      </c>
      <c r="I83" s="20">
        <f t="shared" si="117"/>
        <v>0</v>
      </c>
      <c r="J83" s="20">
        <f t="shared" si="117"/>
        <v>51.29</v>
      </c>
      <c r="K83" s="20">
        <f t="shared" si="117"/>
        <v>51.29</v>
      </c>
      <c r="L83" s="20">
        <f t="shared" si="123"/>
        <v>0</v>
      </c>
      <c r="M83" s="20">
        <f t="shared" si="123"/>
        <v>0</v>
      </c>
      <c r="N83" s="20">
        <f t="shared" si="123"/>
        <v>0</v>
      </c>
      <c r="O83" s="20">
        <f t="shared" si="123"/>
        <v>0</v>
      </c>
      <c r="P83" s="62">
        <f t="shared" si="123"/>
        <v>0</v>
      </c>
      <c r="Q83" s="62">
        <f t="shared" si="123"/>
        <v>0</v>
      </c>
      <c r="R83" s="20">
        <f t="shared" si="123"/>
        <v>0</v>
      </c>
      <c r="S83" s="20">
        <f t="shared" si="123"/>
        <v>0</v>
      </c>
      <c r="T83" s="20">
        <f t="shared" si="123"/>
        <v>0</v>
      </c>
      <c r="U83" s="20">
        <f t="shared" si="123"/>
        <v>0</v>
      </c>
      <c r="V83" s="20">
        <f t="shared" si="123"/>
        <v>0</v>
      </c>
      <c r="W83" s="20">
        <f t="shared" si="123"/>
        <v>0</v>
      </c>
      <c r="X83" s="20">
        <f t="shared" si="123"/>
        <v>0</v>
      </c>
      <c r="Y83" s="20">
        <f t="shared" si="123"/>
        <v>0</v>
      </c>
      <c r="Z83" s="20">
        <f t="shared" si="123"/>
        <v>0</v>
      </c>
      <c r="AA83" s="20">
        <f t="shared" si="123"/>
        <v>0</v>
      </c>
      <c r="AB83" s="20">
        <f t="shared" si="123"/>
        <v>0</v>
      </c>
      <c r="AC83" s="20">
        <f t="shared" si="123"/>
        <v>0</v>
      </c>
      <c r="AD83" s="20">
        <f t="shared" si="120"/>
        <v>1222.7759999999998</v>
      </c>
      <c r="AE83" s="20">
        <f>AE90</f>
        <v>0</v>
      </c>
      <c r="AF83" s="168"/>
    </row>
    <row r="84" spans="1:32" s="16" customFormat="1" ht="18.75" x14ac:dyDescent="0.3">
      <c r="A84" s="55" t="s">
        <v>32</v>
      </c>
      <c r="B84" s="20">
        <f>B97</f>
        <v>131119.85</v>
      </c>
      <c r="C84" s="20">
        <f t="shared" si="117"/>
        <v>131119.85</v>
      </c>
      <c r="D84" s="20">
        <f>D97</f>
        <v>131119.85</v>
      </c>
      <c r="E84" s="20">
        <f t="shared" si="117"/>
        <v>131119.85</v>
      </c>
      <c r="F84" s="21">
        <f t="shared" si="115"/>
        <v>100</v>
      </c>
      <c r="G84" s="21">
        <f t="shared" si="116"/>
        <v>100</v>
      </c>
      <c r="H84" s="20">
        <f t="shared" si="117"/>
        <v>0</v>
      </c>
      <c r="I84" s="20">
        <f t="shared" si="117"/>
        <v>0</v>
      </c>
      <c r="J84" s="20">
        <f t="shared" si="117"/>
        <v>0</v>
      </c>
      <c r="K84" s="20">
        <f t="shared" si="117"/>
        <v>0</v>
      </c>
      <c r="L84" s="20">
        <f t="shared" si="117"/>
        <v>0</v>
      </c>
      <c r="M84" s="20">
        <f t="shared" si="117"/>
        <v>0</v>
      </c>
      <c r="N84" s="20">
        <f t="shared" si="117"/>
        <v>100561.85</v>
      </c>
      <c r="O84" s="20">
        <f t="shared" si="117"/>
        <v>71808.02</v>
      </c>
      <c r="P84" s="62">
        <f t="shared" si="117"/>
        <v>0</v>
      </c>
      <c r="Q84" s="62">
        <f t="shared" si="117"/>
        <v>23841.19</v>
      </c>
      <c r="R84" s="20">
        <f t="shared" si="117"/>
        <v>0</v>
      </c>
      <c r="S84" s="20">
        <f t="shared" si="117"/>
        <v>1712.6420000000001</v>
      </c>
      <c r="T84" s="20">
        <f t="shared" si="117"/>
        <v>30558</v>
      </c>
      <c r="U84" s="20">
        <f t="shared" si="117"/>
        <v>15754.083000000001</v>
      </c>
      <c r="V84" s="20">
        <f t="shared" si="117"/>
        <v>0</v>
      </c>
      <c r="W84" s="20">
        <f t="shared" si="117"/>
        <v>14803.339</v>
      </c>
      <c r="X84" s="20">
        <f t="shared" si="117"/>
        <v>0</v>
      </c>
      <c r="Y84" s="20">
        <f t="shared" si="117"/>
        <v>4730.3500000000004</v>
      </c>
      <c r="Z84" s="20">
        <f t="shared" si="117"/>
        <v>0</v>
      </c>
      <c r="AA84" s="20">
        <f t="shared" si="117"/>
        <v>0</v>
      </c>
      <c r="AB84" s="20">
        <f t="shared" si="117"/>
        <v>0</v>
      </c>
      <c r="AC84" s="20">
        <f t="shared" si="117"/>
        <v>0</v>
      </c>
      <c r="AD84" s="20">
        <f t="shared" si="120"/>
        <v>3200</v>
      </c>
      <c r="AE84" s="20">
        <f>AE91+AE97</f>
        <v>0</v>
      </c>
      <c r="AF84" s="168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28"/>
      <c r="Q85" s="12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24">D87</f>
        <v>0</v>
      </c>
      <c r="F87" s="21">
        <f t="shared" ref="F87" si="125">IFERROR(E87/B87*100,0)</f>
        <v>0</v>
      </c>
      <c r="G87" s="21">
        <f t="shared" ref="G87" si="126">IFERROR(E87/C87*100,0)</f>
        <v>0</v>
      </c>
      <c r="H87" s="62">
        <f>H88+H89+H90+H91</f>
        <v>0</v>
      </c>
      <c r="I87" s="62">
        <f t="shared" ref="I87:AE87" si="127">I88+I89+I90+I91</f>
        <v>0</v>
      </c>
      <c r="J87" s="62">
        <f t="shared" si="127"/>
        <v>0</v>
      </c>
      <c r="K87" s="62">
        <f t="shared" si="127"/>
        <v>0</v>
      </c>
      <c r="L87" s="62">
        <f t="shared" si="127"/>
        <v>0</v>
      </c>
      <c r="M87" s="62">
        <f t="shared" si="127"/>
        <v>0</v>
      </c>
      <c r="N87" s="62">
        <f t="shared" si="127"/>
        <v>0</v>
      </c>
      <c r="O87" s="62">
        <f t="shared" si="127"/>
        <v>0</v>
      </c>
      <c r="P87" s="62">
        <f t="shared" si="127"/>
        <v>0</v>
      </c>
      <c r="Q87" s="62">
        <f t="shared" si="127"/>
        <v>0</v>
      </c>
      <c r="R87" s="62">
        <f t="shared" si="127"/>
        <v>0</v>
      </c>
      <c r="S87" s="62">
        <f t="shared" si="127"/>
        <v>0</v>
      </c>
      <c r="T87" s="62">
        <f t="shared" si="127"/>
        <v>0</v>
      </c>
      <c r="U87" s="62">
        <f t="shared" si="127"/>
        <v>0</v>
      </c>
      <c r="V87" s="62">
        <f t="shared" si="127"/>
        <v>0</v>
      </c>
      <c r="W87" s="62">
        <f t="shared" si="127"/>
        <v>0</v>
      </c>
      <c r="X87" s="62">
        <f t="shared" si="127"/>
        <v>0</v>
      </c>
      <c r="Y87" s="62">
        <f t="shared" si="127"/>
        <v>0</v>
      </c>
      <c r="Z87" s="62">
        <f t="shared" si="127"/>
        <v>0</v>
      </c>
      <c r="AA87" s="62">
        <f t="shared" si="127"/>
        <v>0</v>
      </c>
      <c r="AB87" s="62">
        <f t="shared" si="127"/>
        <v>0</v>
      </c>
      <c r="AC87" s="62">
        <f t="shared" si="127"/>
        <v>0</v>
      </c>
      <c r="AD87" s="62">
        <f t="shared" si="127"/>
        <v>0</v>
      </c>
      <c r="AE87" s="62">
        <f t="shared" si="127"/>
        <v>0</v>
      </c>
      <c r="AF87" s="147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24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28">H75+H20</f>
        <v>0</v>
      </c>
      <c r="I88" s="62">
        <f t="shared" si="128"/>
        <v>0</v>
      </c>
      <c r="J88" s="62">
        <f t="shared" si="128"/>
        <v>0</v>
      </c>
      <c r="K88" s="62">
        <f t="shared" si="128"/>
        <v>0</v>
      </c>
      <c r="L88" s="62">
        <f t="shared" si="128"/>
        <v>0</v>
      </c>
      <c r="M88" s="62">
        <f t="shared" si="128"/>
        <v>0</v>
      </c>
      <c r="N88" s="62">
        <f t="shared" si="128"/>
        <v>0</v>
      </c>
      <c r="O88" s="62">
        <f t="shared" si="128"/>
        <v>0</v>
      </c>
      <c r="P88" s="62">
        <f t="shared" si="128"/>
        <v>0</v>
      </c>
      <c r="Q88" s="62">
        <f t="shared" si="128"/>
        <v>0</v>
      </c>
      <c r="R88" s="62">
        <f t="shared" si="128"/>
        <v>0</v>
      </c>
      <c r="S88" s="62">
        <f t="shared" si="128"/>
        <v>0</v>
      </c>
      <c r="T88" s="62">
        <f t="shared" si="128"/>
        <v>0</v>
      </c>
      <c r="U88" s="62">
        <f t="shared" si="128"/>
        <v>0</v>
      </c>
      <c r="V88" s="62">
        <f t="shared" si="128"/>
        <v>0</v>
      </c>
      <c r="W88" s="62">
        <f t="shared" si="128"/>
        <v>0</v>
      </c>
      <c r="X88" s="62">
        <f t="shared" si="128"/>
        <v>0</v>
      </c>
      <c r="Y88" s="62">
        <f t="shared" si="128"/>
        <v>0</v>
      </c>
      <c r="Z88" s="62">
        <f t="shared" si="128"/>
        <v>0</v>
      </c>
      <c r="AA88" s="62">
        <f t="shared" si="128"/>
        <v>0</v>
      </c>
      <c r="AB88" s="62">
        <f t="shared" si="128"/>
        <v>0</v>
      </c>
      <c r="AC88" s="62">
        <f t="shared" si="128"/>
        <v>0</v>
      </c>
      <c r="AD88" s="62">
        <f t="shared" si="128"/>
        <v>0</v>
      </c>
      <c r="AE88" s="62">
        <f t="shared" si="128"/>
        <v>0</v>
      </c>
      <c r="AF88" s="148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24"/>
        <v>0</v>
      </c>
      <c r="F89" s="21">
        <f>IFERROR(E89/B89*100,0)</f>
        <v>0</v>
      </c>
      <c r="G89" s="21">
        <f>IFERROR(E89/C89*100,0)</f>
        <v>0</v>
      </c>
      <c r="H89" s="62">
        <f t="shared" si="128"/>
        <v>0</v>
      </c>
      <c r="I89" s="62">
        <f t="shared" si="128"/>
        <v>0</v>
      </c>
      <c r="J89" s="62">
        <f t="shared" si="128"/>
        <v>0</v>
      </c>
      <c r="K89" s="62">
        <f t="shared" si="128"/>
        <v>0</v>
      </c>
      <c r="L89" s="62">
        <f t="shared" si="128"/>
        <v>0</v>
      </c>
      <c r="M89" s="62">
        <f t="shared" si="128"/>
        <v>0</v>
      </c>
      <c r="N89" s="62">
        <f t="shared" si="128"/>
        <v>0</v>
      </c>
      <c r="O89" s="62">
        <f t="shared" si="128"/>
        <v>0</v>
      </c>
      <c r="P89" s="62">
        <f t="shared" si="128"/>
        <v>0</v>
      </c>
      <c r="Q89" s="62">
        <f t="shared" si="128"/>
        <v>0</v>
      </c>
      <c r="R89" s="62">
        <f t="shared" si="128"/>
        <v>0</v>
      </c>
      <c r="S89" s="62">
        <f t="shared" si="128"/>
        <v>0</v>
      </c>
      <c r="T89" s="62">
        <f t="shared" si="128"/>
        <v>0</v>
      </c>
      <c r="U89" s="62">
        <f t="shared" si="128"/>
        <v>0</v>
      </c>
      <c r="V89" s="62">
        <f t="shared" si="128"/>
        <v>0</v>
      </c>
      <c r="W89" s="62">
        <f t="shared" si="128"/>
        <v>0</v>
      </c>
      <c r="X89" s="62">
        <f t="shared" si="128"/>
        <v>0</v>
      </c>
      <c r="Y89" s="62">
        <f t="shared" si="128"/>
        <v>0</v>
      </c>
      <c r="Z89" s="62">
        <f t="shared" si="128"/>
        <v>0</v>
      </c>
      <c r="AA89" s="62">
        <f t="shared" si="128"/>
        <v>0</v>
      </c>
      <c r="AB89" s="62">
        <f t="shared" si="128"/>
        <v>0</v>
      </c>
      <c r="AC89" s="62">
        <f t="shared" si="128"/>
        <v>0</v>
      </c>
      <c r="AD89" s="62">
        <v>0</v>
      </c>
      <c r="AE89" s="62">
        <f>AE76+AE21</f>
        <v>0</v>
      </c>
      <c r="AF89" s="148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24"/>
        <v>0</v>
      </c>
      <c r="F90" s="21">
        <f>IFERROR(E90/B90*100,0)</f>
        <v>0</v>
      </c>
      <c r="G90" s="21">
        <f>IFERROR(E90/C90*100,0)</f>
        <v>0</v>
      </c>
      <c r="H90" s="62">
        <f t="shared" si="128"/>
        <v>0</v>
      </c>
      <c r="I90" s="62">
        <f t="shared" si="128"/>
        <v>0</v>
      </c>
      <c r="J90" s="62">
        <f t="shared" si="128"/>
        <v>0</v>
      </c>
      <c r="K90" s="62">
        <f t="shared" si="128"/>
        <v>0</v>
      </c>
      <c r="L90" s="62">
        <f t="shared" si="128"/>
        <v>0</v>
      </c>
      <c r="M90" s="62">
        <f t="shared" si="128"/>
        <v>0</v>
      </c>
      <c r="N90" s="62">
        <f t="shared" si="128"/>
        <v>0</v>
      </c>
      <c r="O90" s="62">
        <f t="shared" si="128"/>
        <v>0</v>
      </c>
      <c r="P90" s="62">
        <f t="shared" si="128"/>
        <v>0</v>
      </c>
      <c r="Q90" s="62">
        <f t="shared" si="128"/>
        <v>0</v>
      </c>
      <c r="R90" s="62">
        <f t="shared" si="128"/>
        <v>0</v>
      </c>
      <c r="S90" s="62">
        <f t="shared" si="128"/>
        <v>0</v>
      </c>
      <c r="T90" s="62">
        <f t="shared" si="128"/>
        <v>0</v>
      </c>
      <c r="U90" s="62">
        <f t="shared" si="128"/>
        <v>0</v>
      </c>
      <c r="V90" s="62">
        <f t="shared" si="128"/>
        <v>0</v>
      </c>
      <c r="W90" s="62">
        <f t="shared" si="128"/>
        <v>0</v>
      </c>
      <c r="X90" s="62">
        <f t="shared" si="128"/>
        <v>0</v>
      </c>
      <c r="Y90" s="62">
        <f t="shared" si="128"/>
        <v>0</v>
      </c>
      <c r="Z90" s="62">
        <f t="shared" si="128"/>
        <v>0</v>
      </c>
      <c r="AA90" s="62">
        <f t="shared" si="128"/>
        <v>0</v>
      </c>
      <c r="AB90" s="62">
        <f t="shared" si="128"/>
        <v>0</v>
      </c>
      <c r="AC90" s="62">
        <f t="shared" si="128"/>
        <v>0</v>
      </c>
      <c r="AD90" s="62">
        <v>0</v>
      </c>
      <c r="AE90" s="62">
        <f>AE77+AE22</f>
        <v>0</v>
      </c>
      <c r="AF90" s="182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28"/>
        <v>0</v>
      </c>
      <c r="I91" s="62">
        <f t="shared" si="128"/>
        <v>0</v>
      </c>
      <c r="J91" s="62">
        <f t="shared" si="128"/>
        <v>0</v>
      </c>
      <c r="K91" s="62">
        <f t="shared" si="128"/>
        <v>0</v>
      </c>
      <c r="L91" s="62">
        <f t="shared" si="128"/>
        <v>0</v>
      </c>
      <c r="M91" s="62">
        <f t="shared" si="128"/>
        <v>0</v>
      </c>
      <c r="N91" s="62">
        <f t="shared" si="128"/>
        <v>0</v>
      </c>
      <c r="O91" s="62">
        <f t="shared" si="128"/>
        <v>0</v>
      </c>
      <c r="P91" s="62">
        <f t="shared" si="128"/>
        <v>0</v>
      </c>
      <c r="Q91" s="62">
        <f t="shared" si="128"/>
        <v>0</v>
      </c>
      <c r="R91" s="62">
        <f t="shared" si="128"/>
        <v>0</v>
      </c>
      <c r="S91" s="62">
        <f t="shared" si="128"/>
        <v>0</v>
      </c>
      <c r="T91" s="62">
        <f t="shared" si="128"/>
        <v>0</v>
      </c>
      <c r="U91" s="62">
        <f t="shared" si="128"/>
        <v>0</v>
      </c>
      <c r="V91" s="62">
        <f t="shared" si="128"/>
        <v>0</v>
      </c>
      <c r="W91" s="62">
        <f t="shared" si="128"/>
        <v>0</v>
      </c>
      <c r="X91" s="62">
        <f t="shared" si="128"/>
        <v>0</v>
      </c>
      <c r="Y91" s="62">
        <f t="shared" si="128"/>
        <v>0</v>
      </c>
      <c r="Z91" s="62">
        <f t="shared" si="128"/>
        <v>0</v>
      </c>
      <c r="AA91" s="62">
        <f t="shared" si="128"/>
        <v>0</v>
      </c>
      <c r="AB91" s="62">
        <f t="shared" si="128"/>
        <v>0</v>
      </c>
      <c r="AC91" s="62">
        <f t="shared" si="128"/>
        <v>0</v>
      </c>
      <c r="AD91" s="62">
        <v>0</v>
      </c>
      <c r="AE91" s="62">
        <f>AE78+AE23</f>
        <v>0</v>
      </c>
      <c r="AF91" s="183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28"/>
      <c r="Q92" s="12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190392.75</v>
      </c>
      <c r="C93" s="20">
        <f t="shared" ref="C93:C94" si="129">H93+J93+L93+N93+P93+R93+T93+V93+X93</f>
        <v>170761.38200000001</v>
      </c>
      <c r="D93" s="20">
        <f>E93</f>
        <v>177422.53700000001</v>
      </c>
      <c r="E93" s="20">
        <f t="shared" ref="E93:E97" si="130">J93+L93+N93+P93+R93+T93+V93+X93+Z93</f>
        <v>177422.53700000001</v>
      </c>
      <c r="F93" s="21">
        <f t="shared" ref="F93" si="131">IFERROR(E93/B93*100,0)</f>
        <v>93.18765394165483</v>
      </c>
      <c r="G93" s="21">
        <f t="shared" ref="G93" si="132">IFERROR(E93/C93*100,0)</f>
        <v>103.90085563959654</v>
      </c>
      <c r="H93" s="20">
        <f t="shared" ref="H93:R93" si="133">H26+H38+H50+H56+H74+H62</f>
        <v>0</v>
      </c>
      <c r="I93" s="20">
        <f t="shared" si="133"/>
        <v>0</v>
      </c>
      <c r="J93" s="20">
        <f t="shared" si="133"/>
        <v>569.86</v>
      </c>
      <c r="K93" s="20">
        <f t="shared" si="133"/>
        <v>569.89</v>
      </c>
      <c r="L93" s="20">
        <f t="shared" si="133"/>
        <v>1628.44</v>
      </c>
      <c r="M93" s="20">
        <f t="shared" si="133"/>
        <v>1628.44</v>
      </c>
      <c r="N93" s="20">
        <f t="shared" si="133"/>
        <v>102108.8</v>
      </c>
      <c r="O93" s="20">
        <f t="shared" si="133"/>
        <v>73350.240000000005</v>
      </c>
      <c r="P93" s="20">
        <f t="shared" si="133"/>
        <v>2973.74</v>
      </c>
      <c r="Q93" s="20">
        <f t="shared" si="133"/>
        <v>26581.540999999997</v>
      </c>
      <c r="R93" s="20">
        <f t="shared" si="133"/>
        <v>3753.29</v>
      </c>
      <c r="S93" s="20">
        <f t="shared" ref="S93" si="134">S26+S38+S50+S56+S74+S62</f>
        <v>2071.4270000000001</v>
      </c>
      <c r="T93" s="20">
        <f t="shared" ref="T93" si="135">T26+T38+T50+T56+T74+T62</f>
        <v>58434.752</v>
      </c>
      <c r="U93" s="20">
        <f t="shared" ref="U93" si="136">U26+U38+U50+U56+U74+U62</f>
        <v>21481.377</v>
      </c>
      <c r="V93" s="20">
        <f t="shared" ref="V93" si="137">V26+V38+V50+V56+V74+V62</f>
        <v>600</v>
      </c>
      <c r="W93" s="20">
        <f t="shared" ref="W93" si="138">W26+W38+W50+W56+W74+W62</f>
        <v>15403.339</v>
      </c>
      <c r="X93" s="20">
        <f t="shared" ref="H93:AC93" si="139">X97+X96+X95</f>
        <v>692.5</v>
      </c>
      <c r="Y93" s="20">
        <f t="shared" ref="Y93" si="140">Y26+Y38+Y50+Y56+Y74+Y62</f>
        <v>4857.9500000000007</v>
      </c>
      <c r="Z93" s="20">
        <f t="shared" si="139"/>
        <v>6661.1549999999997</v>
      </c>
      <c r="AA93" s="20">
        <f t="shared" si="139"/>
        <v>0</v>
      </c>
      <c r="AB93" s="20">
        <f t="shared" si="139"/>
        <v>0</v>
      </c>
      <c r="AC93" s="20">
        <f t="shared" si="139"/>
        <v>0</v>
      </c>
      <c r="AD93" s="20">
        <f>AD97+AD96+AD95</f>
        <v>8048.7759999999998</v>
      </c>
      <c r="AE93" s="20">
        <f>AE97+AE96+AE95</f>
        <v>0</v>
      </c>
      <c r="AF93" s="184"/>
    </row>
    <row r="94" spans="1:32" s="16" customFormat="1" ht="18.75" x14ac:dyDescent="0.3">
      <c r="A94" s="18" t="s">
        <v>29</v>
      </c>
      <c r="B94" s="20">
        <f t="shared" ref="B94" si="141">B27+B51+B57+B69</f>
        <v>0</v>
      </c>
      <c r="C94" s="20">
        <f t="shared" si="129"/>
        <v>0</v>
      </c>
      <c r="D94" s="20">
        <f t="shared" ref="D94:D97" si="142">E94</f>
        <v>0</v>
      </c>
      <c r="E94" s="20">
        <f t="shared" si="130"/>
        <v>0</v>
      </c>
      <c r="F94" s="21">
        <f>IFERROR(E94/B94*100,0)</f>
        <v>0</v>
      </c>
      <c r="G94" s="21">
        <f>IFERROR(E94/C94*100,0)</f>
        <v>0</v>
      </c>
      <c r="H94" s="20">
        <f t="shared" ref="H94:R94" si="143">H27+H39+H51+H57+H75+H63</f>
        <v>0</v>
      </c>
      <c r="I94" s="20">
        <f t="shared" si="143"/>
        <v>0</v>
      </c>
      <c r="J94" s="20">
        <f t="shared" si="143"/>
        <v>0</v>
      </c>
      <c r="K94" s="20">
        <f t="shared" si="143"/>
        <v>0</v>
      </c>
      <c r="L94" s="20">
        <f t="shared" si="143"/>
        <v>0</v>
      </c>
      <c r="M94" s="20">
        <f t="shared" si="143"/>
        <v>0</v>
      </c>
      <c r="N94" s="20">
        <f t="shared" si="143"/>
        <v>0</v>
      </c>
      <c r="O94" s="20">
        <f t="shared" si="143"/>
        <v>0</v>
      </c>
      <c r="P94" s="20">
        <f t="shared" si="143"/>
        <v>0</v>
      </c>
      <c r="Q94" s="20">
        <f t="shared" si="143"/>
        <v>0</v>
      </c>
      <c r="R94" s="20">
        <f t="shared" si="143"/>
        <v>0</v>
      </c>
      <c r="S94" s="20">
        <f t="shared" ref="S94" si="144">S27+S39+S51+S57+S75+S63</f>
        <v>0</v>
      </c>
      <c r="T94" s="20">
        <f t="shared" ref="T94" si="145">T27+T39+T51+T57+T75+T63</f>
        <v>0</v>
      </c>
      <c r="U94" s="20">
        <f t="shared" ref="U94" si="146">U27+U39+U51+U57+U75+U63</f>
        <v>0</v>
      </c>
      <c r="V94" s="20">
        <f t="shared" ref="V94" si="147">V27+V39+V51+V57+V75+V63</f>
        <v>0</v>
      </c>
      <c r="W94" s="20">
        <f t="shared" ref="W94" si="148">W27+W39+W51+W57+W75+W63</f>
        <v>0</v>
      </c>
      <c r="X94" s="20">
        <f t="shared" ref="X94:Y94" si="149">X27+X39+X51+X57+X75+X63</f>
        <v>0</v>
      </c>
      <c r="Y94" s="20">
        <f t="shared" si="149"/>
        <v>0</v>
      </c>
      <c r="Z94" s="20">
        <f t="shared" ref="I94:AC94" si="150">Z75+Z20</f>
        <v>0</v>
      </c>
      <c r="AA94" s="20">
        <f t="shared" si="150"/>
        <v>0</v>
      </c>
      <c r="AB94" s="20">
        <f t="shared" si="150"/>
        <v>0</v>
      </c>
      <c r="AC94" s="20">
        <f t="shared" si="150"/>
        <v>0</v>
      </c>
      <c r="AD94" s="20">
        <f>AD27+AD39+AD51+AD57+AD75</f>
        <v>0</v>
      </c>
      <c r="AE94" s="20">
        <f>AE75+AE20</f>
        <v>0</v>
      </c>
      <c r="AF94" s="184"/>
    </row>
    <row r="95" spans="1:32" s="16" customFormat="1" ht="18.75" x14ac:dyDescent="0.3">
      <c r="A95" s="18" t="s">
        <v>30</v>
      </c>
      <c r="B95" s="20">
        <f>B28+B52+B58+B70+B76</f>
        <v>43548.3</v>
      </c>
      <c r="C95" s="20">
        <f>H95+J95+L95+N95+P95+R95+T95+V95+X95</f>
        <v>33667.129999999997</v>
      </c>
      <c r="D95" s="20">
        <f t="shared" si="142"/>
        <v>33667.129999999997</v>
      </c>
      <c r="E95" s="20">
        <f>J95+L95+N95+P95+R95+T95+V95+X95</f>
        <v>33667.129999999997</v>
      </c>
      <c r="F95" s="21">
        <f t="shared" ref="F95:F97" si="151">IFERROR(E95/B95*100,0)</f>
        <v>77.309860545646998</v>
      </c>
      <c r="G95" s="21">
        <f t="shared" ref="G95:G97" si="152">IFERROR(E95/C95*100,0)</f>
        <v>100</v>
      </c>
      <c r="H95" s="20">
        <f t="shared" ref="H95:R95" si="153">H28+H40+H52+H58+H76+H64</f>
        <v>0</v>
      </c>
      <c r="I95" s="20">
        <f t="shared" si="153"/>
        <v>0</v>
      </c>
      <c r="J95" s="20">
        <f t="shared" si="153"/>
        <v>518.57000000000005</v>
      </c>
      <c r="K95" s="20">
        <f t="shared" si="153"/>
        <v>518.6</v>
      </c>
      <c r="L95" s="20">
        <f t="shared" si="153"/>
        <v>1481.88</v>
      </c>
      <c r="M95" s="20">
        <f t="shared" si="153"/>
        <v>1481.88</v>
      </c>
      <c r="N95" s="20">
        <f t="shared" si="153"/>
        <v>1403.42</v>
      </c>
      <c r="O95" s="20">
        <f t="shared" si="153"/>
        <v>1403.42</v>
      </c>
      <c r="P95" s="20">
        <f t="shared" si="153"/>
        <v>934.04</v>
      </c>
      <c r="Q95" s="20">
        <f t="shared" si="153"/>
        <v>721.65</v>
      </c>
      <c r="R95" s="20">
        <f t="shared" si="153"/>
        <v>3415.49</v>
      </c>
      <c r="S95" s="20">
        <f t="shared" ref="S95" si="154">S28+S40+S52+S58+S76+S64</f>
        <v>0</v>
      </c>
      <c r="T95" s="20">
        <f t="shared" ref="T95" si="155">T28+T40+T52+T58+T76+T64</f>
        <v>25367.73</v>
      </c>
      <c r="U95" s="20">
        <f t="shared" ref="U95" si="156">U28+U40+U52+U58+U76+U64</f>
        <v>5538.3440000000001</v>
      </c>
      <c r="V95" s="20">
        <f t="shared" ref="V95" si="157">V28+V40+V52+V58+V76+V64</f>
        <v>546</v>
      </c>
      <c r="W95" s="20">
        <f t="shared" ref="W95" si="158">W28+W40+W52+W58+W76+W64</f>
        <v>546</v>
      </c>
      <c r="X95" s="20">
        <f t="shared" ref="X95:Y95" si="159">X28+X40+X52+X58+X76+X64</f>
        <v>0</v>
      </c>
      <c r="Y95" s="20">
        <f t="shared" si="159"/>
        <v>0</v>
      </c>
      <c r="Z95" s="20">
        <f t="shared" ref="I95:AC95" si="160">Z28+Z40+Z52+Z58+Z70</f>
        <v>6255.17</v>
      </c>
      <c r="AA95" s="20">
        <f t="shared" si="160"/>
        <v>0</v>
      </c>
      <c r="AB95" s="20">
        <f t="shared" si="160"/>
        <v>0</v>
      </c>
      <c r="AC95" s="20">
        <f t="shared" si="160"/>
        <v>0</v>
      </c>
      <c r="AD95" s="20">
        <f>AD28+AD40+AD52+AD58+AD76+AD70</f>
        <v>3626</v>
      </c>
      <c r="AE95" s="20">
        <f>AE76+AE21</f>
        <v>0</v>
      </c>
      <c r="AF95" s="184"/>
    </row>
    <row r="96" spans="1:32" s="16" customFormat="1" ht="18.75" x14ac:dyDescent="0.3">
      <c r="A96" s="18" t="s">
        <v>31</v>
      </c>
      <c r="B96" s="20">
        <f>B29+B53+B59+B71+B77+B41</f>
        <v>15724.599999999999</v>
      </c>
      <c r="C96" s="20">
        <f>H96+J96+L96+N96+P96+R96+T96+V96+X96</f>
        <v>5974.402</v>
      </c>
      <c r="D96" s="20">
        <f t="shared" si="142"/>
        <v>6380.3869999999997</v>
      </c>
      <c r="E96" s="20">
        <f t="shared" si="130"/>
        <v>6380.3869999999997</v>
      </c>
      <c r="F96" s="21">
        <f t="shared" si="151"/>
        <v>40.57583022779594</v>
      </c>
      <c r="G96" s="21">
        <f t="shared" si="152"/>
        <v>106.79540814294049</v>
      </c>
      <c r="H96" s="20">
        <f t="shared" ref="H96:R96" si="161">H29+H41+H53+H59+H77+H65</f>
        <v>0</v>
      </c>
      <c r="I96" s="20">
        <f t="shared" si="161"/>
        <v>0</v>
      </c>
      <c r="J96" s="20">
        <f t="shared" si="161"/>
        <v>51.29</v>
      </c>
      <c r="K96" s="20">
        <f t="shared" si="161"/>
        <v>51.29</v>
      </c>
      <c r="L96" s="20">
        <f t="shared" si="161"/>
        <v>146.56</v>
      </c>
      <c r="M96" s="20">
        <f t="shared" si="161"/>
        <v>146.56</v>
      </c>
      <c r="N96" s="20">
        <f t="shared" si="161"/>
        <v>143.53</v>
      </c>
      <c r="O96" s="20">
        <f t="shared" si="161"/>
        <v>138.80000000000001</v>
      </c>
      <c r="P96" s="20">
        <f t="shared" si="161"/>
        <v>2039.6999999999998</v>
      </c>
      <c r="Q96" s="20">
        <f t="shared" si="161"/>
        <v>2018.701</v>
      </c>
      <c r="R96" s="20">
        <f t="shared" si="161"/>
        <v>337.8</v>
      </c>
      <c r="S96" s="20">
        <f t="shared" ref="S96" si="162">S29+S41+S53+S59+S77+S65</f>
        <v>358.78500000000003</v>
      </c>
      <c r="T96" s="20">
        <f t="shared" ref="T96" si="163">T29+T41+T53+T59+T77+T65</f>
        <v>2509.0219999999999</v>
      </c>
      <c r="U96" s="20">
        <f t="shared" ref="U96" si="164">U29+U41+U53+U59+U77+U65</f>
        <v>188.95</v>
      </c>
      <c r="V96" s="20">
        <f t="shared" ref="V96" si="165">V29+V41+V53+V59+V77+V65</f>
        <v>54</v>
      </c>
      <c r="W96" s="20">
        <f t="shared" ref="W96" si="166">W29+W41+W53+W59+W77+W65</f>
        <v>54</v>
      </c>
      <c r="X96" s="20">
        <f t="shared" ref="X96:Y96" si="167">X29+X41+X53+X59+X77+X65</f>
        <v>692.5</v>
      </c>
      <c r="Y96" s="20">
        <f t="shared" si="167"/>
        <v>127.6</v>
      </c>
      <c r="Z96" s="20">
        <f t="shared" ref="T96:AC96" si="168">Z28+Z40+Z53+Z58+Z76</f>
        <v>405.98500000000001</v>
      </c>
      <c r="AA96" s="20">
        <f t="shared" si="168"/>
        <v>0</v>
      </c>
      <c r="AB96" s="20">
        <f t="shared" si="168"/>
        <v>0</v>
      </c>
      <c r="AC96" s="20">
        <f t="shared" si="168"/>
        <v>0</v>
      </c>
      <c r="AD96" s="20">
        <f>AD77+AD71+AD59+AD53+AD41+AD29</f>
        <v>1222.7759999999998</v>
      </c>
      <c r="AE96" s="20">
        <f>AE28+AE40+AE53+AE58+AE76</f>
        <v>0</v>
      </c>
      <c r="AF96" s="184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H97+J97+L97+N97+P97+R97+T97+V97+X97</f>
        <v>131119.85</v>
      </c>
      <c r="D97" s="20">
        <f t="shared" si="142"/>
        <v>131119.85</v>
      </c>
      <c r="E97" s="20">
        <f t="shared" si="130"/>
        <v>131119.85</v>
      </c>
      <c r="F97" s="21">
        <f t="shared" si="151"/>
        <v>100</v>
      </c>
      <c r="G97" s="21">
        <f t="shared" si="152"/>
        <v>100</v>
      </c>
      <c r="H97" s="20">
        <f t="shared" ref="H97:AC97" si="169">H30+H42+H54+H60+H78+H66</f>
        <v>0</v>
      </c>
      <c r="I97" s="20">
        <f t="shared" si="169"/>
        <v>0</v>
      </c>
      <c r="J97" s="20">
        <f t="shared" si="169"/>
        <v>0</v>
      </c>
      <c r="K97" s="20">
        <f t="shared" si="169"/>
        <v>0</v>
      </c>
      <c r="L97" s="20">
        <f t="shared" si="169"/>
        <v>0</v>
      </c>
      <c r="M97" s="20">
        <f t="shared" si="169"/>
        <v>0</v>
      </c>
      <c r="N97" s="20">
        <f t="shared" si="169"/>
        <v>100561.85</v>
      </c>
      <c r="O97" s="20">
        <f t="shared" si="169"/>
        <v>71808.02</v>
      </c>
      <c r="P97" s="20">
        <f t="shared" si="169"/>
        <v>0</v>
      </c>
      <c r="Q97" s="20">
        <f t="shared" si="169"/>
        <v>23841.19</v>
      </c>
      <c r="R97" s="20">
        <f t="shared" si="169"/>
        <v>0</v>
      </c>
      <c r="S97" s="20">
        <f t="shared" si="169"/>
        <v>1712.6420000000001</v>
      </c>
      <c r="T97" s="20">
        <f t="shared" si="169"/>
        <v>30558</v>
      </c>
      <c r="U97" s="20">
        <f t="shared" si="169"/>
        <v>15754.083000000001</v>
      </c>
      <c r="V97" s="20">
        <f t="shared" si="169"/>
        <v>0</v>
      </c>
      <c r="W97" s="20">
        <f t="shared" si="169"/>
        <v>14803.339</v>
      </c>
      <c r="X97" s="20">
        <f t="shared" si="169"/>
        <v>0</v>
      </c>
      <c r="Y97" s="20">
        <f t="shared" si="169"/>
        <v>4730.3500000000004</v>
      </c>
      <c r="Z97" s="20">
        <f t="shared" si="169"/>
        <v>0</v>
      </c>
      <c r="AA97" s="20">
        <f t="shared" si="169"/>
        <v>0</v>
      </c>
      <c r="AB97" s="20">
        <f t="shared" si="169"/>
        <v>0</v>
      </c>
      <c r="AC97" s="20">
        <f t="shared" si="169"/>
        <v>0</v>
      </c>
      <c r="AD97" s="20">
        <f>AD30+AD42+AD54+AD60+AD78+AD66</f>
        <v>3200</v>
      </c>
      <c r="AE97" s="65">
        <f>AE30+AE42+AE54+AE60+AE78</f>
        <v>0</v>
      </c>
      <c r="AF97" s="184"/>
    </row>
    <row r="98" spans="1:32" s="16" customFormat="1" ht="18.75" x14ac:dyDescent="0.25">
      <c r="A98" s="185" t="s">
        <v>53</v>
      </c>
      <c r="B98" s="186">
        <f>H98+J98+L98+N98+P98+R98+T98+V98+X98+Z98+AB98+AD98</f>
        <v>5889.7180000000008</v>
      </c>
      <c r="C98" s="186">
        <f>C101</f>
        <v>5647.0910000000003</v>
      </c>
      <c r="D98" s="186">
        <f>D101</f>
        <v>5889.6900000000005</v>
      </c>
      <c r="E98" s="186">
        <f>E101</f>
        <v>5889.6900000000005</v>
      </c>
      <c r="F98" s="186"/>
      <c r="G98" s="186"/>
      <c r="H98" s="186">
        <f>H101</f>
        <v>0</v>
      </c>
      <c r="I98" s="186">
        <f>I101</f>
        <v>0</v>
      </c>
      <c r="J98" s="186">
        <f t="shared" ref="J98:AD98" si="170">J101</f>
        <v>0</v>
      </c>
      <c r="K98" s="186">
        <f>K101</f>
        <v>0</v>
      </c>
      <c r="L98" s="186">
        <f t="shared" si="170"/>
        <v>0</v>
      </c>
      <c r="M98" s="186">
        <f>M101</f>
        <v>0</v>
      </c>
      <c r="N98" s="186">
        <f t="shared" si="170"/>
        <v>3606.1000000000004</v>
      </c>
      <c r="O98" s="186">
        <f>O101</f>
        <v>3605.94</v>
      </c>
      <c r="P98" s="186">
        <f t="shared" si="170"/>
        <v>0</v>
      </c>
      <c r="Q98" s="186">
        <f>Q101</f>
        <v>0</v>
      </c>
      <c r="R98" s="186">
        <f t="shared" si="170"/>
        <v>0</v>
      </c>
      <c r="S98" s="186">
        <f>S101</f>
        <v>0</v>
      </c>
      <c r="T98" s="186">
        <f t="shared" si="170"/>
        <v>2040.991</v>
      </c>
      <c r="U98" s="186">
        <f>U101</f>
        <v>1442.3739999999998</v>
      </c>
      <c r="V98" s="186">
        <f t="shared" si="170"/>
        <v>0</v>
      </c>
      <c r="W98" s="186">
        <f>W101</f>
        <v>841.37600000000009</v>
      </c>
      <c r="X98" s="186">
        <f t="shared" si="170"/>
        <v>0</v>
      </c>
      <c r="Y98" s="186">
        <f>Y101</f>
        <v>0</v>
      </c>
      <c r="Z98" s="186">
        <f t="shared" si="170"/>
        <v>0</v>
      </c>
      <c r="AA98" s="186">
        <f>AA101</f>
        <v>0</v>
      </c>
      <c r="AB98" s="186">
        <f t="shared" si="170"/>
        <v>0</v>
      </c>
      <c r="AC98" s="186">
        <f>AC101</f>
        <v>0</v>
      </c>
      <c r="AD98" s="186">
        <f t="shared" si="170"/>
        <v>242.62699999999998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29"/>
      <c r="Q99" s="12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57" t="s">
        <v>55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9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5889.7180000000008</v>
      </c>
      <c r="C101" s="22">
        <f t="shared" ref="C101:C105" si="171">N101+T101</f>
        <v>5647.0910000000003</v>
      </c>
      <c r="D101" s="22">
        <f t="shared" ref="D101:D103" si="172">E101</f>
        <v>5889.6900000000005</v>
      </c>
      <c r="E101" s="22">
        <f t="shared" ref="E101:E105" si="173">I101+K101+M101+O101+Q101+S101+U101+W101+Y101+AA101+AC101+AE101</f>
        <v>5889.6900000000005</v>
      </c>
      <c r="F101" s="21">
        <f t="shared" ref="F101:F105" si="174">IFERROR(E101/B101*100,0)</f>
        <v>99.999524595235286</v>
      </c>
      <c r="G101" s="21">
        <f t="shared" ref="G101:G105" si="175">IFERROR(E101/C101*100,0)</f>
        <v>104.29599948008629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3605.94</v>
      </c>
      <c r="P101" s="82">
        <v>0</v>
      </c>
      <c r="Q101" s="82">
        <v>0</v>
      </c>
      <c r="R101" s="22">
        <v>0</v>
      </c>
      <c r="S101" s="22">
        <v>0</v>
      </c>
      <c r="T101" s="119">
        <f>T102+T103+T104</f>
        <v>2040.991</v>
      </c>
      <c r="U101" s="22">
        <f>U102+U103+U104</f>
        <v>1442.3739999999998</v>
      </c>
      <c r="V101" s="22">
        <v>0</v>
      </c>
      <c r="W101" s="22">
        <f>W102+W103+W104+W105</f>
        <v>841.37600000000009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242.62699999999998</v>
      </c>
      <c r="AE101" s="22">
        <v>0</v>
      </c>
      <c r="AF101" s="147" t="s">
        <v>56</v>
      </c>
    </row>
    <row r="102" spans="1:32" s="16" customFormat="1" ht="18.75" x14ac:dyDescent="0.3">
      <c r="A102" s="72" t="s">
        <v>29</v>
      </c>
      <c r="B102" s="22">
        <f t="shared" ref="B102:B105" si="176">H102+J102+L102+N102+P102+R102+T102+V102+X102+Z102+AB102+AD102</f>
        <v>280.61400000000003</v>
      </c>
      <c r="C102" s="22">
        <f t="shared" si="171"/>
        <v>269.03100000000001</v>
      </c>
      <c r="D102" s="22">
        <f t="shared" si="172"/>
        <v>280.60000000000002</v>
      </c>
      <c r="E102" s="22">
        <f t="shared" si="173"/>
        <v>280.60000000000002</v>
      </c>
      <c r="F102" s="21">
        <f t="shared" si="174"/>
        <v>99.995010940295202</v>
      </c>
      <c r="G102" s="21">
        <f t="shared" si="175"/>
        <v>104.30024792681884</v>
      </c>
      <c r="H102" s="22">
        <f>H108</f>
        <v>0</v>
      </c>
      <c r="I102" s="22">
        <f t="shared" ref="I102:AE104" si="177">I108</f>
        <v>0</v>
      </c>
      <c r="J102" s="22">
        <f t="shared" si="177"/>
        <v>0</v>
      </c>
      <c r="K102" s="22">
        <f t="shared" si="177"/>
        <v>0</v>
      </c>
      <c r="L102" s="22">
        <v>0</v>
      </c>
      <c r="M102" s="22">
        <v>0</v>
      </c>
      <c r="N102" s="22">
        <v>171.8</v>
      </c>
      <c r="O102" s="22">
        <v>171.8</v>
      </c>
      <c r="P102" s="82">
        <f t="shared" si="177"/>
        <v>0</v>
      </c>
      <c r="Q102" s="82">
        <f t="shared" si="177"/>
        <v>0</v>
      </c>
      <c r="R102" s="22">
        <f t="shared" si="177"/>
        <v>0</v>
      </c>
      <c r="S102" s="22">
        <f t="shared" si="177"/>
        <v>0</v>
      </c>
      <c r="T102" s="119">
        <v>97.230999999999995</v>
      </c>
      <c r="U102" s="22">
        <v>68.72</v>
      </c>
      <c r="V102" s="22">
        <f t="shared" si="177"/>
        <v>0</v>
      </c>
      <c r="W102" s="22">
        <v>40.08</v>
      </c>
      <c r="X102" s="22">
        <f t="shared" si="177"/>
        <v>0</v>
      </c>
      <c r="Y102" s="22">
        <f t="shared" si="177"/>
        <v>0</v>
      </c>
      <c r="Z102" s="22">
        <f t="shared" si="177"/>
        <v>0</v>
      </c>
      <c r="AA102" s="22">
        <f t="shared" si="177"/>
        <v>0</v>
      </c>
      <c r="AB102" s="22">
        <f t="shared" si="177"/>
        <v>0</v>
      </c>
      <c r="AC102" s="22">
        <f t="shared" si="177"/>
        <v>0</v>
      </c>
      <c r="AD102" s="22">
        <v>11.583</v>
      </c>
      <c r="AE102" s="22">
        <f t="shared" si="177"/>
        <v>0</v>
      </c>
      <c r="AF102" s="148"/>
    </row>
    <row r="103" spans="1:32" s="16" customFormat="1" ht="18.75" x14ac:dyDescent="0.3">
      <c r="A103" s="72" t="s">
        <v>30</v>
      </c>
      <c r="B103" s="22">
        <f t="shared" si="176"/>
        <v>5314.6050000000005</v>
      </c>
      <c r="C103" s="22">
        <f t="shared" si="171"/>
        <v>5095.63</v>
      </c>
      <c r="D103" s="22">
        <f t="shared" si="172"/>
        <v>5314.5540000000001</v>
      </c>
      <c r="E103" s="22">
        <f t="shared" si="173"/>
        <v>5314.5540000000001</v>
      </c>
      <c r="F103" s="21">
        <f t="shared" si="174"/>
        <v>99.999040380235215</v>
      </c>
      <c r="G103" s="21">
        <f t="shared" si="175"/>
        <v>104.29630879793078</v>
      </c>
      <c r="H103" s="22">
        <f t="shared" ref="H103:V104" si="178">H109</f>
        <v>0</v>
      </c>
      <c r="I103" s="22">
        <f t="shared" si="178"/>
        <v>0</v>
      </c>
      <c r="J103" s="22">
        <f t="shared" si="178"/>
        <v>0</v>
      </c>
      <c r="K103" s="22">
        <f t="shared" si="178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78"/>
        <v>0</v>
      </c>
      <c r="Q103" s="82">
        <f t="shared" si="178"/>
        <v>0</v>
      </c>
      <c r="R103" s="22">
        <f t="shared" si="178"/>
        <v>0</v>
      </c>
      <c r="S103" s="22">
        <f t="shared" si="178"/>
        <v>0</v>
      </c>
      <c r="T103" s="119">
        <v>1841.73</v>
      </c>
      <c r="U103" s="22">
        <v>1301.5239999999999</v>
      </c>
      <c r="V103" s="22">
        <f t="shared" si="178"/>
        <v>0</v>
      </c>
      <c r="W103" s="22">
        <v>759.22</v>
      </c>
      <c r="X103" s="22">
        <f t="shared" si="177"/>
        <v>0</v>
      </c>
      <c r="Y103" s="22">
        <f t="shared" si="177"/>
        <v>0</v>
      </c>
      <c r="Z103" s="22">
        <f t="shared" si="177"/>
        <v>0</v>
      </c>
      <c r="AA103" s="22">
        <f t="shared" si="177"/>
        <v>0</v>
      </c>
      <c r="AB103" s="22">
        <f t="shared" si="177"/>
        <v>0</v>
      </c>
      <c r="AC103" s="22">
        <f t="shared" si="177"/>
        <v>0</v>
      </c>
      <c r="AD103" s="22">
        <v>218.97499999999999</v>
      </c>
      <c r="AE103" s="22">
        <f t="shared" si="177"/>
        <v>0</v>
      </c>
      <c r="AF103" s="148"/>
    </row>
    <row r="104" spans="1:32" s="16" customFormat="1" ht="18.75" x14ac:dyDescent="0.3">
      <c r="A104" s="72" t="s">
        <v>31</v>
      </c>
      <c r="B104" s="22">
        <f t="shared" si="176"/>
        <v>294.49900000000002</v>
      </c>
      <c r="C104" s="22">
        <f t="shared" si="171"/>
        <v>282.43</v>
      </c>
      <c r="D104" s="22">
        <f>E104</f>
        <v>294.536</v>
      </c>
      <c r="E104" s="22">
        <f t="shared" si="173"/>
        <v>294.536</v>
      </c>
      <c r="F104" s="21">
        <f t="shared" si="174"/>
        <v>100.01256370989375</v>
      </c>
      <c r="G104" s="21">
        <f t="shared" si="175"/>
        <v>104.28637184435081</v>
      </c>
      <c r="H104" s="22">
        <f t="shared" si="178"/>
        <v>0</v>
      </c>
      <c r="I104" s="22">
        <f t="shared" si="177"/>
        <v>0</v>
      </c>
      <c r="J104" s="22">
        <f t="shared" si="177"/>
        <v>0</v>
      </c>
      <c r="K104" s="22">
        <f t="shared" si="177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77"/>
        <v>0</v>
      </c>
      <c r="Q104" s="82">
        <f t="shared" si="177"/>
        <v>0</v>
      </c>
      <c r="R104" s="22">
        <f t="shared" si="177"/>
        <v>0</v>
      </c>
      <c r="S104" s="22">
        <f t="shared" si="177"/>
        <v>0</v>
      </c>
      <c r="T104" s="119">
        <v>102.03</v>
      </c>
      <c r="U104" s="22">
        <v>72.13</v>
      </c>
      <c r="V104" s="22">
        <f t="shared" si="177"/>
        <v>0</v>
      </c>
      <c r="W104" s="22">
        <v>42.076000000000001</v>
      </c>
      <c r="X104" s="22">
        <f t="shared" si="177"/>
        <v>0</v>
      </c>
      <c r="Y104" s="22">
        <f t="shared" si="177"/>
        <v>0</v>
      </c>
      <c r="Z104" s="22">
        <f t="shared" si="177"/>
        <v>0</v>
      </c>
      <c r="AA104" s="22">
        <f t="shared" si="177"/>
        <v>0</v>
      </c>
      <c r="AB104" s="22">
        <f t="shared" si="177"/>
        <v>0</v>
      </c>
      <c r="AC104" s="22">
        <f t="shared" si="177"/>
        <v>0</v>
      </c>
      <c r="AD104" s="22">
        <v>12.069000000000001</v>
      </c>
      <c r="AE104" s="22">
        <f t="shared" si="177"/>
        <v>0</v>
      </c>
      <c r="AF104" s="148"/>
    </row>
    <row r="105" spans="1:32" s="16" customFormat="1" ht="18.75" x14ac:dyDescent="0.3">
      <c r="A105" s="72" t="s">
        <v>32</v>
      </c>
      <c r="B105" s="22">
        <f t="shared" si="176"/>
        <v>0</v>
      </c>
      <c r="C105" s="22">
        <f t="shared" si="171"/>
        <v>0</v>
      </c>
      <c r="D105" s="22">
        <f t="shared" ref="D105" si="179">O105</f>
        <v>0</v>
      </c>
      <c r="E105" s="22">
        <f t="shared" si="173"/>
        <v>0</v>
      </c>
      <c r="F105" s="21">
        <f t="shared" si="174"/>
        <v>0</v>
      </c>
      <c r="G105" s="21">
        <f t="shared" si="175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119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49"/>
    </row>
    <row r="106" spans="1:32" s="16" customFormat="1" ht="18.75" x14ac:dyDescent="0.25">
      <c r="A106" s="179" t="s">
        <v>57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1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80">H107</f>
        <v>0</v>
      </c>
      <c r="E107" s="22">
        <f t="shared" si="180"/>
        <v>0</v>
      </c>
      <c r="F107" s="21">
        <f t="shared" ref="F107:F111" si="181">IFERROR(E107/B107*100,0)</f>
        <v>0</v>
      </c>
      <c r="G107" s="21">
        <f t="shared" ref="G107:G111" si="182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87" t="s">
        <v>58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80"/>
        <v>0</v>
      </c>
      <c r="E108" s="22">
        <f t="shared" si="180"/>
        <v>0</v>
      </c>
      <c r="F108" s="21">
        <f t="shared" si="181"/>
        <v>0</v>
      </c>
      <c r="G108" s="21">
        <f t="shared" si="182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60"/>
    </row>
    <row r="109" spans="1:32" s="16" customFormat="1" ht="18.75" x14ac:dyDescent="0.3">
      <c r="A109" s="72" t="s">
        <v>30</v>
      </c>
      <c r="B109" s="41">
        <f t="shared" ref="B109:B111" si="183">H109+J109+L109+N109+P109+R109+T109+V109+X109+Z109+AB109+AD109</f>
        <v>0</v>
      </c>
      <c r="C109" s="41">
        <f t="shared" ref="C109:C111" si="184">H109</f>
        <v>0</v>
      </c>
      <c r="D109" s="22">
        <f t="shared" si="180"/>
        <v>0</v>
      </c>
      <c r="E109" s="22">
        <f>I109</f>
        <v>0</v>
      </c>
      <c r="F109" s="21">
        <f t="shared" si="181"/>
        <v>0</v>
      </c>
      <c r="G109" s="21">
        <f t="shared" si="182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60"/>
    </row>
    <row r="110" spans="1:32" s="16" customFormat="1" ht="18.75" x14ac:dyDescent="0.3">
      <c r="A110" s="72" t="s">
        <v>31</v>
      </c>
      <c r="B110" s="41">
        <f t="shared" si="183"/>
        <v>0</v>
      </c>
      <c r="C110" s="41">
        <f t="shared" si="184"/>
        <v>0</v>
      </c>
      <c r="D110" s="22">
        <f t="shared" si="180"/>
        <v>0</v>
      </c>
      <c r="E110" s="22">
        <f t="shared" si="180"/>
        <v>0</v>
      </c>
      <c r="F110" s="21">
        <f t="shared" si="181"/>
        <v>0</v>
      </c>
      <c r="G110" s="21">
        <f t="shared" si="182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60"/>
    </row>
    <row r="111" spans="1:32" s="16" customFormat="1" ht="18.75" x14ac:dyDescent="0.3">
      <c r="A111" s="72" t="s">
        <v>32</v>
      </c>
      <c r="B111" s="41">
        <f t="shared" si="183"/>
        <v>0</v>
      </c>
      <c r="C111" s="41">
        <f t="shared" si="184"/>
        <v>0</v>
      </c>
      <c r="D111" s="22">
        <f>H111</f>
        <v>0</v>
      </c>
      <c r="E111" s="22">
        <f>I111</f>
        <v>0</v>
      </c>
      <c r="F111" s="21">
        <f t="shared" si="181"/>
        <v>0</v>
      </c>
      <c r="G111" s="21">
        <f t="shared" si="182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61"/>
    </row>
    <row r="112" spans="1:32" s="16" customFormat="1" ht="18.75" x14ac:dyDescent="0.3">
      <c r="A112" s="188" t="s">
        <v>59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90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85">H113</f>
        <v>0</v>
      </c>
      <c r="E113" s="22">
        <f t="shared" ref="E113:E117" si="186">D113</f>
        <v>0</v>
      </c>
      <c r="F113" s="21">
        <f t="shared" ref="F113:F117" si="187">IFERROR(E113/B113*100,0)</f>
        <v>0</v>
      </c>
      <c r="G113" s="21">
        <f t="shared" ref="G113:G117" si="188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87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85"/>
        <v>0</v>
      </c>
      <c r="E114" s="22">
        <f t="shared" si="186"/>
        <v>0</v>
      </c>
      <c r="F114" s="21">
        <f t="shared" si="187"/>
        <v>0</v>
      </c>
      <c r="G114" s="21">
        <f t="shared" si="188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60"/>
    </row>
    <row r="115" spans="1:32" s="16" customFormat="1" ht="18.75" x14ac:dyDescent="0.3">
      <c r="A115" s="72" t="s">
        <v>30</v>
      </c>
      <c r="B115" s="41">
        <f t="shared" ref="B115:B117" si="189">H115+J115+L115+N115+P115+R115+T115+V115+X115+Z115+AB115+AD115</f>
        <v>12.2</v>
      </c>
      <c r="C115" s="41">
        <f t="shared" ref="C115:C117" si="190">H115</f>
        <v>0</v>
      </c>
      <c r="D115" s="22">
        <f t="shared" si="185"/>
        <v>0</v>
      </c>
      <c r="E115" s="22">
        <f t="shared" si="186"/>
        <v>0</v>
      </c>
      <c r="F115" s="21">
        <f t="shared" si="187"/>
        <v>0</v>
      </c>
      <c r="G115" s="21">
        <f t="shared" si="188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60"/>
    </row>
    <row r="116" spans="1:32" s="16" customFormat="1" ht="18.75" x14ac:dyDescent="0.3">
      <c r="A116" s="72" t="s">
        <v>31</v>
      </c>
      <c r="B116" s="41">
        <f t="shared" si="189"/>
        <v>0</v>
      </c>
      <c r="C116" s="41">
        <f t="shared" si="190"/>
        <v>0</v>
      </c>
      <c r="D116" s="22">
        <f t="shared" si="185"/>
        <v>0</v>
      </c>
      <c r="E116" s="22">
        <f t="shared" si="186"/>
        <v>0</v>
      </c>
      <c r="F116" s="21">
        <f t="shared" si="187"/>
        <v>0</v>
      </c>
      <c r="G116" s="21">
        <f t="shared" si="188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60"/>
    </row>
    <row r="117" spans="1:32" s="16" customFormat="1" ht="18.75" x14ac:dyDescent="0.3">
      <c r="A117" s="72" t="s">
        <v>32</v>
      </c>
      <c r="B117" s="41">
        <f t="shared" si="189"/>
        <v>0</v>
      </c>
      <c r="C117" s="41">
        <f t="shared" si="190"/>
        <v>0</v>
      </c>
      <c r="D117" s="22">
        <f t="shared" si="185"/>
        <v>0</v>
      </c>
      <c r="E117" s="22">
        <f t="shared" si="186"/>
        <v>0</v>
      </c>
      <c r="F117" s="21">
        <f t="shared" si="187"/>
        <v>0</v>
      </c>
      <c r="G117" s="21">
        <f t="shared" si="188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61"/>
    </row>
    <row r="118" spans="1:32" s="16" customFormat="1" ht="18.75" x14ac:dyDescent="0.3">
      <c r="A118" s="74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7962.518</v>
      </c>
      <c r="C119" s="22">
        <f>C113+C107+C101</f>
        <v>5647.0910000000003</v>
      </c>
      <c r="D119" s="22">
        <f t="shared" ref="C119:E123" si="191">D113+D107+D101</f>
        <v>5889.6900000000005</v>
      </c>
      <c r="E119" s="22">
        <f t="shared" si="191"/>
        <v>5889.6900000000005</v>
      </c>
      <c r="F119" s="21">
        <f t="shared" ref="F119:F123" si="192">IFERROR(E119/B119*100,0)</f>
        <v>73.967682082476927</v>
      </c>
      <c r="G119" s="21">
        <f t="shared" ref="G119:G123" si="193">IFERROR(E119/C119*100,0)</f>
        <v>104.29599948008629</v>
      </c>
      <c r="H119" s="22">
        <v>0</v>
      </c>
      <c r="I119" s="22">
        <f t="shared" ref="I119:AE119" si="194">I124+I125+I127+I128</f>
        <v>0</v>
      </c>
      <c r="J119" s="22">
        <f t="shared" si="194"/>
        <v>0</v>
      </c>
      <c r="K119" s="22">
        <f t="shared" si="194"/>
        <v>0</v>
      </c>
      <c r="L119" s="22">
        <f t="shared" si="194"/>
        <v>0</v>
      </c>
      <c r="M119" s="22">
        <f t="shared" si="194"/>
        <v>0</v>
      </c>
      <c r="N119" s="22">
        <f t="shared" ref="N119:AD120" si="195">N113+N107+N101</f>
        <v>3606.1000000000004</v>
      </c>
      <c r="O119" s="22">
        <f t="shared" si="195"/>
        <v>3605.94</v>
      </c>
      <c r="P119" s="82">
        <f t="shared" si="195"/>
        <v>0</v>
      </c>
      <c r="Q119" s="82">
        <f t="shared" si="195"/>
        <v>0</v>
      </c>
      <c r="R119" s="22">
        <f t="shared" si="195"/>
        <v>0</v>
      </c>
      <c r="S119" s="22">
        <f t="shared" si="195"/>
        <v>0</v>
      </c>
      <c r="T119" s="22">
        <f t="shared" si="195"/>
        <v>2040.991</v>
      </c>
      <c r="U119" s="22">
        <f t="shared" si="195"/>
        <v>1442.3739999999998</v>
      </c>
      <c r="V119" s="22">
        <f t="shared" si="195"/>
        <v>0</v>
      </c>
      <c r="W119" s="22">
        <f t="shared" si="195"/>
        <v>841.37600000000009</v>
      </c>
      <c r="X119" s="22">
        <f t="shared" si="195"/>
        <v>0</v>
      </c>
      <c r="Y119" s="22">
        <f t="shared" si="195"/>
        <v>0</v>
      </c>
      <c r="Z119" s="22">
        <f t="shared" si="195"/>
        <v>0</v>
      </c>
      <c r="AA119" s="22">
        <f t="shared" si="195"/>
        <v>0</v>
      </c>
      <c r="AB119" s="22">
        <f t="shared" si="195"/>
        <v>0</v>
      </c>
      <c r="AC119" s="22">
        <f t="shared" si="195"/>
        <v>0</v>
      </c>
      <c r="AD119" s="22">
        <f t="shared" si="195"/>
        <v>2315.4269999999997</v>
      </c>
      <c r="AE119" s="22">
        <f t="shared" si="194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2341.2139999999999</v>
      </c>
      <c r="C120" s="22">
        <f t="shared" si="191"/>
        <v>269.03100000000001</v>
      </c>
      <c r="D120" s="22">
        <f t="shared" si="191"/>
        <v>280.60000000000002</v>
      </c>
      <c r="E120" s="22">
        <f t="shared" si="191"/>
        <v>280.60000000000002</v>
      </c>
      <c r="F120" s="76">
        <f t="shared" si="192"/>
        <v>11.985235010554355</v>
      </c>
      <c r="G120" s="76">
        <f t="shared" si="193"/>
        <v>104.30024792681884</v>
      </c>
      <c r="H120" s="22">
        <f t="shared" ref="H120:S120" si="196">H114+H108+H102</f>
        <v>0</v>
      </c>
      <c r="I120" s="22">
        <f t="shared" si="196"/>
        <v>0</v>
      </c>
      <c r="J120" s="22">
        <f t="shared" si="196"/>
        <v>0</v>
      </c>
      <c r="K120" s="22">
        <f t="shared" si="196"/>
        <v>0</v>
      </c>
      <c r="L120" s="22">
        <f t="shared" si="196"/>
        <v>0</v>
      </c>
      <c r="M120" s="22">
        <f t="shared" si="196"/>
        <v>0</v>
      </c>
      <c r="N120" s="22">
        <f t="shared" si="196"/>
        <v>171.8</v>
      </c>
      <c r="O120" s="22">
        <f t="shared" si="196"/>
        <v>171.8</v>
      </c>
      <c r="P120" s="82">
        <f t="shared" si="196"/>
        <v>0</v>
      </c>
      <c r="Q120" s="82">
        <f t="shared" si="196"/>
        <v>0</v>
      </c>
      <c r="R120" s="22">
        <f t="shared" si="196"/>
        <v>0</v>
      </c>
      <c r="S120" s="22">
        <f t="shared" si="196"/>
        <v>0</v>
      </c>
      <c r="T120" s="22">
        <f t="shared" si="195"/>
        <v>97.230999999999995</v>
      </c>
      <c r="U120" s="22">
        <f t="shared" si="195"/>
        <v>68.72</v>
      </c>
      <c r="V120" s="22">
        <f t="shared" si="195"/>
        <v>0</v>
      </c>
      <c r="W120" s="22">
        <f t="shared" si="195"/>
        <v>40.08</v>
      </c>
      <c r="X120" s="22">
        <f t="shared" si="195"/>
        <v>0</v>
      </c>
      <c r="Y120" s="22">
        <f t="shared" si="195"/>
        <v>0</v>
      </c>
      <c r="Z120" s="22">
        <f t="shared" si="195"/>
        <v>0</v>
      </c>
      <c r="AA120" s="22">
        <f t="shared" si="195"/>
        <v>0</v>
      </c>
      <c r="AB120" s="22">
        <f t="shared" si="195"/>
        <v>0</v>
      </c>
      <c r="AC120" s="22">
        <f t="shared" si="195"/>
        <v>0</v>
      </c>
      <c r="AD120" s="22">
        <f t="shared" si="195"/>
        <v>2072.183</v>
      </c>
      <c r="AE120" s="22">
        <f t="shared" ref="AE120" si="197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5326.8050000000003</v>
      </c>
      <c r="C121" s="22">
        <f t="shared" si="191"/>
        <v>5095.63</v>
      </c>
      <c r="D121" s="22">
        <f t="shared" si="191"/>
        <v>5314.5540000000001</v>
      </c>
      <c r="E121" s="22">
        <f t="shared" si="191"/>
        <v>5314.5540000000001</v>
      </c>
      <c r="F121" s="21">
        <f t="shared" si="192"/>
        <v>99.770012230596009</v>
      </c>
      <c r="G121" s="21">
        <f t="shared" si="193"/>
        <v>104.29630879793078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98">N115+N109+N103</f>
        <v>3253.9</v>
      </c>
      <c r="O121" s="22">
        <f t="shared" ref="O121" si="199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294.49900000000002</v>
      </c>
      <c r="C122" s="22">
        <f t="shared" ref="C122" si="200">C116+C110+C104</f>
        <v>282.43</v>
      </c>
      <c r="D122" s="22">
        <f t="shared" si="191"/>
        <v>294.536</v>
      </c>
      <c r="E122" s="22">
        <f t="shared" si="191"/>
        <v>294.536</v>
      </c>
      <c r="F122" s="21">
        <f t="shared" si="192"/>
        <v>100.01256370989375</v>
      </c>
      <c r="G122" s="21">
        <f t="shared" si="193"/>
        <v>104.28637184435081</v>
      </c>
      <c r="H122" s="22">
        <v>0</v>
      </c>
      <c r="I122" s="22"/>
      <c r="J122" s="22"/>
      <c r="K122" s="22"/>
      <c r="L122" s="22"/>
      <c r="M122" s="22"/>
      <c r="N122" s="22">
        <f t="shared" ref="N122" si="201">N116+N110+N104</f>
        <v>180.4</v>
      </c>
      <c r="O122" s="22">
        <f t="shared" ref="O122" si="202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12.069000000000001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ref="C123" si="203">C117+C111+C105</f>
        <v>0</v>
      </c>
      <c r="D123" s="22">
        <f t="shared" si="191"/>
        <v>0</v>
      </c>
      <c r="E123" s="22">
        <f t="shared" si="191"/>
        <v>0</v>
      </c>
      <c r="F123" s="21">
        <f t="shared" si="192"/>
        <v>0</v>
      </c>
      <c r="G123" s="21">
        <f t="shared" si="193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204">N117+N111+N105</f>
        <v>0</v>
      </c>
      <c r="O123" s="22">
        <f t="shared" ref="O123" si="205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61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30"/>
      <c r="Q124" s="130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62</v>
      </c>
      <c r="B125" s="82">
        <f>B126+B127+B128+B129</f>
        <v>7962.518</v>
      </c>
      <c r="C125" s="82">
        <f t="shared" ref="C125:E125" si="206">C126+C127+C128+C129</f>
        <v>5647.0910000000003</v>
      </c>
      <c r="D125" s="82">
        <f t="shared" si="206"/>
        <v>5889.6900000000005</v>
      </c>
      <c r="E125" s="82">
        <f t="shared" si="206"/>
        <v>5889.6900000000005</v>
      </c>
      <c r="F125" s="21">
        <f t="shared" ref="F125:F129" si="207">IFERROR(E125/B125*100,0)</f>
        <v>73.967682082476927</v>
      </c>
      <c r="G125" s="21">
        <f t="shared" ref="G125:G129" si="208">IFERROR(E125/C125*100,0)</f>
        <v>104.29599948008629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209">N119</f>
        <v>3606.1000000000004</v>
      </c>
      <c r="O125" s="87">
        <f t="shared" ref="O125:O128" si="210">O119</f>
        <v>3605.94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47"/>
    </row>
    <row r="126" spans="1:32" s="16" customFormat="1" ht="18.75" x14ac:dyDescent="0.3">
      <c r="A126" s="83" t="s">
        <v>29</v>
      </c>
      <c r="B126" s="22">
        <f t="shared" ref="B126:E129" si="211">B120</f>
        <v>2341.2139999999999</v>
      </c>
      <c r="C126" s="22">
        <f t="shared" si="211"/>
        <v>269.03100000000001</v>
      </c>
      <c r="D126" s="22">
        <f t="shared" si="211"/>
        <v>280.60000000000002</v>
      </c>
      <c r="E126" s="22">
        <f t="shared" si="211"/>
        <v>280.60000000000002</v>
      </c>
      <c r="F126" s="76">
        <f t="shared" si="207"/>
        <v>11.985235010554355</v>
      </c>
      <c r="G126" s="76">
        <f t="shared" si="208"/>
        <v>104.30024792681884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209"/>
        <v>171.8</v>
      </c>
      <c r="O126" s="87">
        <f t="shared" si="210"/>
        <v>171.8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48"/>
    </row>
    <row r="127" spans="1:32" s="16" customFormat="1" ht="18.75" x14ac:dyDescent="0.3">
      <c r="A127" s="72" t="s">
        <v>30</v>
      </c>
      <c r="B127" s="22">
        <f t="shared" si="211"/>
        <v>5326.8050000000003</v>
      </c>
      <c r="C127" s="22">
        <f t="shared" si="211"/>
        <v>5095.63</v>
      </c>
      <c r="D127" s="22">
        <f t="shared" si="211"/>
        <v>5314.5540000000001</v>
      </c>
      <c r="E127" s="22">
        <f t="shared" si="211"/>
        <v>5314.5540000000001</v>
      </c>
      <c r="F127" s="76">
        <f t="shared" si="207"/>
        <v>99.770012230596009</v>
      </c>
      <c r="G127" s="76">
        <f t="shared" si="208"/>
        <v>104.29630879793078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209"/>
        <v>3253.9</v>
      </c>
      <c r="O127" s="87">
        <f t="shared" si="210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48"/>
    </row>
    <row r="128" spans="1:32" s="16" customFormat="1" ht="18.75" x14ac:dyDescent="0.3">
      <c r="A128" s="72" t="s">
        <v>31</v>
      </c>
      <c r="B128" s="22">
        <f t="shared" si="211"/>
        <v>294.49900000000002</v>
      </c>
      <c r="C128" s="22">
        <f t="shared" si="211"/>
        <v>282.43</v>
      </c>
      <c r="D128" s="22">
        <f t="shared" si="211"/>
        <v>294.536</v>
      </c>
      <c r="E128" s="22">
        <f t="shared" si="211"/>
        <v>294.536</v>
      </c>
      <c r="F128" s="76">
        <f t="shared" si="207"/>
        <v>100.01256370989375</v>
      </c>
      <c r="G128" s="76">
        <f t="shared" si="208"/>
        <v>104.28637184435081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209"/>
        <v>180.4</v>
      </c>
      <c r="O128" s="87">
        <f t="shared" si="210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48"/>
    </row>
    <row r="129" spans="1:32" s="16" customFormat="1" ht="18.75" x14ac:dyDescent="0.3">
      <c r="A129" s="84" t="s">
        <v>32</v>
      </c>
      <c r="B129" s="85">
        <f t="shared" si="211"/>
        <v>0</v>
      </c>
      <c r="C129" s="85">
        <f t="shared" si="211"/>
        <v>0</v>
      </c>
      <c r="D129" s="85">
        <f t="shared" si="211"/>
        <v>0</v>
      </c>
      <c r="E129" s="85">
        <f t="shared" si="211"/>
        <v>0</v>
      </c>
      <c r="F129" s="86">
        <f t="shared" si="207"/>
        <v>0</v>
      </c>
      <c r="G129" s="86">
        <f t="shared" si="208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49"/>
    </row>
    <row r="130" spans="1:32" s="16" customFormat="1" ht="18.75" x14ac:dyDescent="0.25">
      <c r="A130" s="191" t="s">
        <v>63</v>
      </c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31"/>
      <c r="Q131" s="13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79" t="s">
        <v>64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1"/>
      <c r="AF132" s="170" t="s">
        <v>65</v>
      </c>
    </row>
    <row r="133" spans="1:32" s="16" customFormat="1" ht="18.75" x14ac:dyDescent="0.3">
      <c r="A133" s="72" t="s">
        <v>28</v>
      </c>
      <c r="B133" s="41">
        <f>B136</f>
        <v>8080.5590000000011</v>
      </c>
      <c r="C133" s="41">
        <f>C136</f>
        <v>6210.9590000000007</v>
      </c>
      <c r="D133" s="41">
        <f t="shared" ref="D133:E133" si="212">D136</f>
        <v>5083.0471499999994</v>
      </c>
      <c r="E133" s="41">
        <f t="shared" si="212"/>
        <v>5083.0471499999994</v>
      </c>
      <c r="F133" s="21">
        <f>(E133/B133*100)</f>
        <v>62.904647438376458</v>
      </c>
      <c r="G133" s="21">
        <f>(E133/C133*100)</f>
        <v>81.839972699868071</v>
      </c>
      <c r="H133" s="22">
        <f>H136</f>
        <v>1137.8</v>
      </c>
      <c r="I133" s="22">
        <f t="shared" ref="I133:AE133" si="213">I136</f>
        <v>602.91099999999994</v>
      </c>
      <c r="J133" s="22">
        <f t="shared" si="213"/>
        <v>586</v>
      </c>
      <c r="K133" s="22">
        <f t="shared" si="213"/>
        <v>481.63528000000002</v>
      </c>
      <c r="L133" s="22">
        <f t="shared" si="213"/>
        <v>383</v>
      </c>
      <c r="M133" s="22">
        <f t="shared" si="213"/>
        <v>318.90186999999997</v>
      </c>
      <c r="N133" s="22">
        <f t="shared" si="213"/>
        <v>1056.8</v>
      </c>
      <c r="O133" s="22">
        <f t="shared" si="213"/>
        <v>878.53499999999997</v>
      </c>
      <c r="P133" s="82">
        <f t="shared" si="213"/>
        <v>586</v>
      </c>
      <c r="Q133" s="82">
        <f t="shared" si="213"/>
        <v>528.23400000000004</v>
      </c>
      <c r="R133" s="22">
        <f t="shared" si="213"/>
        <v>383</v>
      </c>
      <c r="S133" s="22">
        <f t="shared" si="213"/>
        <v>513.75300000000004</v>
      </c>
      <c r="T133" s="22">
        <f t="shared" si="213"/>
        <v>1109.3589999999999</v>
      </c>
      <c r="U133" s="22">
        <f t="shared" si="213"/>
        <v>907.25199999999995</v>
      </c>
      <c r="V133" s="22">
        <f t="shared" si="213"/>
        <v>586</v>
      </c>
      <c r="W133" s="22">
        <f t="shared" si="213"/>
        <v>441.98</v>
      </c>
      <c r="X133" s="22">
        <f t="shared" si="213"/>
        <v>383</v>
      </c>
      <c r="Y133" s="22">
        <f t="shared" si="213"/>
        <v>409.84500000000003</v>
      </c>
      <c r="Z133" s="22">
        <f t="shared" si="213"/>
        <v>762.8</v>
      </c>
      <c r="AA133" s="22">
        <f t="shared" si="213"/>
        <v>0</v>
      </c>
      <c r="AB133" s="22">
        <f t="shared" si="213"/>
        <v>497</v>
      </c>
      <c r="AC133" s="22">
        <f t="shared" si="213"/>
        <v>0</v>
      </c>
      <c r="AD133" s="22">
        <f t="shared" si="213"/>
        <v>609.79999999999995</v>
      </c>
      <c r="AE133" s="22">
        <f t="shared" si="213"/>
        <v>0</v>
      </c>
      <c r="AF133" s="171"/>
    </row>
    <row r="134" spans="1:32" s="16" customFormat="1" ht="18.75" x14ac:dyDescent="0.3">
      <c r="A134" s="112" t="s">
        <v>29</v>
      </c>
      <c r="B134" s="113">
        <f t="shared" ref="B134:C137" si="214">AD134</f>
        <v>0</v>
      </c>
      <c r="C134" s="113">
        <f t="shared" si="214"/>
        <v>0</v>
      </c>
      <c r="D134" s="113">
        <f t="shared" ref="D134:D137" si="215">I134</f>
        <v>0</v>
      </c>
      <c r="E134" s="113">
        <f t="shared" ref="E134:E137" si="216">D134</f>
        <v>0</v>
      </c>
      <c r="F134" s="114" t="e">
        <f t="shared" ref="F134:F137" si="217">(E134/B134*100)</f>
        <v>#DIV/0!</v>
      </c>
      <c r="G134" s="114" t="e">
        <f t="shared" ref="G134:G137" si="218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71"/>
    </row>
    <row r="135" spans="1:32" s="16" customFormat="1" ht="18.75" x14ac:dyDescent="0.3">
      <c r="A135" s="112" t="s">
        <v>30</v>
      </c>
      <c r="B135" s="113">
        <f t="shared" si="214"/>
        <v>0</v>
      </c>
      <c r="C135" s="113">
        <f t="shared" si="214"/>
        <v>0</v>
      </c>
      <c r="D135" s="113">
        <f t="shared" si="215"/>
        <v>0</v>
      </c>
      <c r="E135" s="113">
        <f t="shared" si="216"/>
        <v>0</v>
      </c>
      <c r="F135" s="114" t="e">
        <f t="shared" si="217"/>
        <v>#DIV/0!</v>
      </c>
      <c r="G135" s="114" t="e">
        <f t="shared" si="218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71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8080.5590000000011</v>
      </c>
      <c r="C136" s="113">
        <f>H136+J136+L136+N136+P136+R136+T136+V136+X136</f>
        <v>6210.9590000000007</v>
      </c>
      <c r="D136" s="113">
        <f>I136+K136+M136+O136+Q136+S136+U136+W136+Y136</f>
        <v>5083.0471499999994</v>
      </c>
      <c r="E136" s="113">
        <f>D136</f>
        <v>5083.0471499999994</v>
      </c>
      <c r="F136" s="114">
        <f t="shared" si="217"/>
        <v>62.904647438376458</v>
      </c>
      <c r="G136" s="114">
        <f t="shared" si="218"/>
        <v>81.839972699868071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1056.8</v>
      </c>
      <c r="O136" s="82">
        <v>878.53499999999997</v>
      </c>
      <c r="P136" s="82">
        <v>586</v>
      </c>
      <c r="Q136" s="82">
        <v>528.23400000000004</v>
      </c>
      <c r="R136" s="82">
        <v>383</v>
      </c>
      <c r="S136" s="82">
        <v>513.75300000000004</v>
      </c>
      <c r="T136" s="82">
        <v>1109.3589999999999</v>
      </c>
      <c r="U136" s="82">
        <v>907.25199999999995</v>
      </c>
      <c r="V136" s="82">
        <v>586</v>
      </c>
      <c r="W136" s="82">
        <v>441.98</v>
      </c>
      <c r="X136" s="82">
        <v>383</v>
      </c>
      <c r="Y136" s="82">
        <v>409.84500000000003</v>
      </c>
      <c r="Z136" s="82">
        <v>762.8</v>
      </c>
      <c r="AA136" s="82">
        <v>0</v>
      </c>
      <c r="AB136" s="82">
        <v>497</v>
      </c>
      <c r="AC136" s="82">
        <v>0</v>
      </c>
      <c r="AD136" s="82">
        <v>609.79999999999995</v>
      </c>
      <c r="AE136" s="82">
        <v>0</v>
      </c>
      <c r="AF136" s="171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214"/>
        <v>0</v>
      </c>
      <c r="D137" s="113">
        <f t="shared" si="215"/>
        <v>0</v>
      </c>
      <c r="E137" s="113">
        <f t="shared" si="216"/>
        <v>0</v>
      </c>
      <c r="F137" s="114" t="e">
        <f t="shared" si="217"/>
        <v>#DIV/0!</v>
      </c>
      <c r="G137" s="114" t="e">
        <f t="shared" si="218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/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72"/>
    </row>
    <row r="138" spans="1:32" s="16" customFormat="1" ht="18.75" x14ac:dyDescent="0.25">
      <c r="A138" s="197" t="s">
        <v>66</v>
      </c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9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14853.886999999999</v>
      </c>
      <c r="C139" s="82">
        <f t="shared" ref="C139:C143" si="219">I139+K139+M139+O139+Q139+S139+U139+W139+Y139+AA139+AC139+AE139</f>
        <v>11109.582</v>
      </c>
      <c r="D139" s="82">
        <f>D142</f>
        <v>11109.582</v>
      </c>
      <c r="E139" s="82">
        <f>E142</f>
        <v>11109.582</v>
      </c>
      <c r="F139" s="115">
        <f>(E139/B139*100)</f>
        <v>74.792423020317855</v>
      </c>
      <c r="G139" s="114">
        <f>(E139/C139*100)</f>
        <v>100</v>
      </c>
      <c r="H139" s="82">
        <f>H142</f>
        <v>2088.8000000000002</v>
      </c>
      <c r="I139" s="82">
        <f>I142</f>
        <v>1392.7349999999999</v>
      </c>
      <c r="J139" s="82">
        <f t="shared" ref="J139:AE139" si="220">J142</f>
        <v>1074</v>
      </c>
      <c r="K139" s="82">
        <f t="shared" si="220"/>
        <v>1082.0060000000001</v>
      </c>
      <c r="L139" s="82">
        <f t="shared" si="220"/>
        <v>700</v>
      </c>
      <c r="M139" s="82">
        <f t="shared" si="220"/>
        <v>587.29999999999995</v>
      </c>
      <c r="N139" s="82">
        <f t="shared" si="220"/>
        <v>1938</v>
      </c>
      <c r="O139" s="82">
        <f t="shared" si="220"/>
        <v>1832.04</v>
      </c>
      <c r="P139" s="82">
        <f t="shared" si="220"/>
        <v>1074</v>
      </c>
      <c r="Q139" s="82">
        <f t="shared" si="220"/>
        <v>1624.71</v>
      </c>
      <c r="R139" s="82">
        <f t="shared" si="220"/>
        <v>717.9</v>
      </c>
      <c r="S139" s="82">
        <f t="shared" si="220"/>
        <v>997.8</v>
      </c>
      <c r="T139" s="82">
        <f t="shared" si="220"/>
        <v>2347.7869999999998</v>
      </c>
      <c r="U139" s="82">
        <f t="shared" si="220"/>
        <v>2256.1669999999999</v>
      </c>
      <c r="V139" s="82">
        <f t="shared" si="220"/>
        <v>1090</v>
      </c>
      <c r="W139" s="82">
        <f t="shared" si="220"/>
        <v>890.74199999999996</v>
      </c>
      <c r="X139" s="82">
        <f t="shared" si="220"/>
        <v>700</v>
      </c>
      <c r="Y139" s="82">
        <f t="shared" si="220"/>
        <v>446.08199999999999</v>
      </c>
      <c r="Z139" s="82">
        <f>Z142</f>
        <v>1400</v>
      </c>
      <c r="AA139" s="82">
        <f t="shared" si="220"/>
        <v>0</v>
      </c>
      <c r="AB139" s="82">
        <f t="shared" si="220"/>
        <v>912</v>
      </c>
      <c r="AC139" s="82">
        <f t="shared" si="220"/>
        <v>0</v>
      </c>
      <c r="AD139" s="82">
        <f t="shared" si="220"/>
        <v>811.4</v>
      </c>
      <c r="AE139" s="82">
        <f t="shared" si="220"/>
        <v>0</v>
      </c>
      <c r="AF139" s="164" t="s">
        <v>67</v>
      </c>
    </row>
    <row r="140" spans="1:32" s="16" customFormat="1" ht="18.75" x14ac:dyDescent="0.3">
      <c r="A140" s="112" t="s">
        <v>29</v>
      </c>
      <c r="B140" s="82">
        <f t="shared" ref="B140:B143" si="221">H140+J140+L140+N140+P140+R140+T140+V140+X140+Z140+AB140+AD140</f>
        <v>0</v>
      </c>
      <c r="C140" s="82">
        <f t="shared" si="219"/>
        <v>0</v>
      </c>
      <c r="D140" s="82">
        <f t="shared" ref="D140:D141" si="222">J140+L140+N140+P140+R140+T140+V140+X140</f>
        <v>0</v>
      </c>
      <c r="E140" s="82">
        <f t="shared" ref="E140:E143" si="223">I140</f>
        <v>0</v>
      </c>
      <c r="F140" s="115" t="e">
        <f>(E140/B140*100)</f>
        <v>#DIV/0!</v>
      </c>
      <c r="G140" s="114" t="e">
        <f t="shared" ref="G140:G143" si="224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64"/>
    </row>
    <row r="141" spans="1:32" s="16" customFormat="1" ht="18.75" x14ac:dyDescent="0.3">
      <c r="A141" s="112" t="s">
        <v>30</v>
      </c>
      <c r="B141" s="82">
        <f t="shared" si="221"/>
        <v>0</v>
      </c>
      <c r="C141" s="82">
        <f t="shared" si="219"/>
        <v>0</v>
      </c>
      <c r="D141" s="82">
        <f t="shared" si="222"/>
        <v>0</v>
      </c>
      <c r="E141" s="82">
        <f t="shared" si="223"/>
        <v>0</v>
      </c>
      <c r="F141" s="115" t="e">
        <f t="shared" ref="F141:F143" si="225">(E141/B141*100)</f>
        <v>#DIV/0!</v>
      </c>
      <c r="G141" s="114" t="e">
        <f t="shared" si="224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64"/>
    </row>
    <row r="142" spans="1:32" s="16" customFormat="1" ht="18.75" x14ac:dyDescent="0.3">
      <c r="A142" s="112" t="s">
        <v>31</v>
      </c>
      <c r="B142" s="82">
        <f t="shared" si="221"/>
        <v>14853.886999999999</v>
      </c>
      <c r="C142" s="82">
        <f>H142+J142+L142+N142+P142+R142+T142+V142+X142</f>
        <v>11730.486999999999</v>
      </c>
      <c r="D142" s="82">
        <f>I142+K142+M142+O142+Q142+S142+U142+W142+Y142</f>
        <v>11109.582</v>
      </c>
      <c r="E142" s="82">
        <f>D142</f>
        <v>11109.582</v>
      </c>
      <c r="F142" s="115">
        <f t="shared" si="225"/>
        <v>74.792423020317855</v>
      </c>
      <c r="G142" s="114">
        <f t="shared" si="224"/>
        <v>94.706911997771286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587.29999999999995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717.9</v>
      </c>
      <c r="S142" s="82">
        <v>997.8</v>
      </c>
      <c r="T142" s="82">
        <v>2347.7869999999998</v>
      </c>
      <c r="U142" s="82">
        <v>2256.1669999999999</v>
      </c>
      <c r="V142" s="82">
        <v>1090</v>
      </c>
      <c r="W142" s="82">
        <v>890.74199999999996</v>
      </c>
      <c r="X142" s="82">
        <v>700</v>
      </c>
      <c r="Y142" s="82">
        <v>446.08199999999999</v>
      </c>
      <c r="Z142" s="82">
        <v>1400</v>
      </c>
      <c r="AA142" s="82">
        <v>0</v>
      </c>
      <c r="AB142" s="82">
        <v>912</v>
      </c>
      <c r="AC142" s="82">
        <v>0</v>
      </c>
      <c r="AD142" s="82">
        <v>811.4</v>
      </c>
      <c r="AE142" s="82">
        <v>0</v>
      </c>
      <c r="AF142" s="164"/>
    </row>
    <row r="143" spans="1:32" s="16" customFormat="1" ht="18.75" x14ac:dyDescent="0.3">
      <c r="A143" s="112" t="s">
        <v>32</v>
      </c>
      <c r="B143" s="82">
        <f t="shared" si="221"/>
        <v>0</v>
      </c>
      <c r="C143" s="82">
        <f t="shared" si="219"/>
        <v>0</v>
      </c>
      <c r="D143" s="82">
        <v>0</v>
      </c>
      <c r="E143" s="82">
        <f t="shared" si="223"/>
        <v>0</v>
      </c>
      <c r="F143" s="115" t="e">
        <f t="shared" si="225"/>
        <v>#DIV/0!</v>
      </c>
      <c r="G143" s="114" t="e">
        <f t="shared" si="224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64"/>
    </row>
    <row r="144" spans="1:32" s="16" customFormat="1" ht="18.75" x14ac:dyDescent="0.25">
      <c r="A144" s="179" t="s">
        <v>68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1"/>
      <c r="AF144" s="73"/>
    </row>
    <row r="145" spans="1:32" s="16" customFormat="1" ht="56.25" customHeight="1" x14ac:dyDescent="0.3">
      <c r="A145" s="72" t="s">
        <v>28</v>
      </c>
      <c r="B145" s="22">
        <f>B148</f>
        <v>37480.400000000001</v>
      </c>
      <c r="C145" s="22">
        <f>C148</f>
        <v>28193.551999999996</v>
      </c>
      <c r="D145" s="22">
        <f>D148</f>
        <v>27114.659999999996</v>
      </c>
      <c r="E145" s="22">
        <f>E148</f>
        <v>27114.659999999996</v>
      </c>
      <c r="F145" s="76">
        <f>(E145/B145*100)</f>
        <v>72.343571573409022</v>
      </c>
      <c r="G145" s="21">
        <f>(E145/C145*100)</f>
        <v>96.173266851938337</v>
      </c>
      <c r="H145" s="22">
        <f t="shared" ref="H145:AA145" si="226">H148</f>
        <v>3181.0039999999999</v>
      </c>
      <c r="I145" s="22">
        <f t="shared" si="226"/>
        <v>2973.16</v>
      </c>
      <c r="J145" s="22">
        <f t="shared" si="226"/>
        <v>2852.5</v>
      </c>
      <c r="K145" s="22">
        <f t="shared" si="226"/>
        <v>2665.605</v>
      </c>
      <c r="L145" s="22">
        <f t="shared" si="226"/>
        <v>1980.5</v>
      </c>
      <c r="M145" s="22">
        <f t="shared" si="226"/>
        <v>2210.8000000000002</v>
      </c>
      <c r="N145" s="22">
        <f t="shared" si="226"/>
        <v>4696.3999999999996</v>
      </c>
      <c r="O145" s="22">
        <f t="shared" si="226"/>
        <v>4736.91</v>
      </c>
      <c r="P145" s="82">
        <f t="shared" si="226"/>
        <v>3472.2080000000001</v>
      </c>
      <c r="Q145" s="82">
        <f t="shared" si="226"/>
        <v>3178.01</v>
      </c>
      <c r="R145" s="22">
        <f t="shared" si="226"/>
        <v>2872.556</v>
      </c>
      <c r="S145" s="22">
        <f t="shared" si="226"/>
        <v>2620.2179999999998</v>
      </c>
      <c r="T145" s="22">
        <f t="shared" si="226"/>
        <v>4094.6210000000001</v>
      </c>
      <c r="U145" s="22">
        <f t="shared" si="226"/>
        <v>3630.625</v>
      </c>
      <c r="V145" s="22">
        <f t="shared" si="226"/>
        <v>3073.5909999999999</v>
      </c>
      <c r="W145" s="22">
        <f t="shared" si="226"/>
        <v>3228.5010000000002</v>
      </c>
      <c r="X145" s="22">
        <f t="shared" si="226"/>
        <v>1970.172</v>
      </c>
      <c r="Y145" s="22">
        <f t="shared" si="226"/>
        <v>1870.8309999999999</v>
      </c>
      <c r="Z145" s="22">
        <f t="shared" si="226"/>
        <v>2555.2820000000002</v>
      </c>
      <c r="AA145" s="22">
        <f t="shared" si="226"/>
        <v>0</v>
      </c>
      <c r="AB145" s="22">
        <f>AB148</f>
        <v>1914.873</v>
      </c>
      <c r="AC145" s="22">
        <v>0</v>
      </c>
      <c r="AD145" s="22">
        <f t="shared" ref="AD145" si="227">AD146+AD147+AD148+AD149</f>
        <v>4816.7650000000003</v>
      </c>
      <c r="AE145" s="22">
        <v>0</v>
      </c>
      <c r="AF145" s="170" t="s">
        <v>69</v>
      </c>
    </row>
    <row r="146" spans="1:32" s="16" customFormat="1" ht="18.75" x14ac:dyDescent="0.3">
      <c r="A146" s="72" t="s">
        <v>29</v>
      </c>
      <c r="B146" s="22">
        <f t="shared" ref="B146:D149" si="228">AD146</f>
        <v>0</v>
      </c>
      <c r="C146" s="22">
        <f t="shared" si="228"/>
        <v>0</v>
      </c>
      <c r="D146" s="22">
        <f t="shared" si="228"/>
        <v>0</v>
      </c>
      <c r="E146" s="22">
        <f t="shared" ref="E146:E147" si="229">I146+K146+M146+O146+Q146+S146</f>
        <v>0</v>
      </c>
      <c r="F146" s="76" t="e">
        <f t="shared" ref="F146:F149" si="230">(E146/B146*100)</f>
        <v>#DIV/0!</v>
      </c>
      <c r="G146" s="21" t="e">
        <f t="shared" ref="G146:G149" si="231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71"/>
    </row>
    <row r="147" spans="1:32" s="16" customFormat="1" ht="18.75" x14ac:dyDescent="0.3">
      <c r="A147" s="72" t="s">
        <v>30</v>
      </c>
      <c r="B147" s="22">
        <f t="shared" si="228"/>
        <v>0</v>
      </c>
      <c r="C147" s="22">
        <f t="shared" si="228"/>
        <v>0</v>
      </c>
      <c r="D147" s="22">
        <f t="shared" si="228"/>
        <v>0</v>
      </c>
      <c r="E147" s="22">
        <f t="shared" si="229"/>
        <v>0</v>
      </c>
      <c r="F147" s="76" t="e">
        <f t="shared" si="230"/>
        <v>#DIV/0!</v>
      </c>
      <c r="G147" s="21" t="e">
        <f t="shared" si="231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71"/>
    </row>
    <row r="148" spans="1:32" s="16" customFormat="1" ht="18.75" x14ac:dyDescent="0.3">
      <c r="A148" s="72" t="s">
        <v>31</v>
      </c>
      <c r="B148" s="22">
        <v>37480.400000000001</v>
      </c>
      <c r="C148" s="22">
        <f>H148+J148+L148+N148+P148+R148+T148+V148+X148</f>
        <v>28193.551999999996</v>
      </c>
      <c r="D148" s="22">
        <f>E148</f>
        <v>27114.659999999996</v>
      </c>
      <c r="E148" s="22">
        <f>I148+K148+M148+O148+Q148+S148+U148+W148+Y148</f>
        <v>27114.659999999996</v>
      </c>
      <c r="F148" s="76">
        <f t="shared" si="230"/>
        <v>72.343571573409022</v>
      </c>
      <c r="G148" s="21">
        <f t="shared" si="231"/>
        <v>96.173266851938337</v>
      </c>
      <c r="H148" s="22">
        <v>3181.0039999999999</v>
      </c>
      <c r="I148" s="22">
        <v>2973.16</v>
      </c>
      <c r="J148" s="22">
        <v>2852.5</v>
      </c>
      <c r="K148" s="22">
        <v>2665.605</v>
      </c>
      <c r="L148" s="22">
        <v>1980.5</v>
      </c>
      <c r="M148" s="22">
        <v>2210.8000000000002</v>
      </c>
      <c r="N148" s="22">
        <v>4696.3999999999996</v>
      </c>
      <c r="O148" s="22">
        <v>4736.91</v>
      </c>
      <c r="P148" s="82">
        <v>3472.2080000000001</v>
      </c>
      <c r="Q148" s="82">
        <v>3178.01</v>
      </c>
      <c r="R148" s="22">
        <v>2872.556</v>
      </c>
      <c r="S148" s="22">
        <v>2620.2179999999998</v>
      </c>
      <c r="T148" s="22">
        <v>4094.6210000000001</v>
      </c>
      <c r="U148" s="22">
        <v>3630.625</v>
      </c>
      <c r="V148" s="22">
        <v>3073.5909999999999</v>
      </c>
      <c r="W148" s="22">
        <v>3228.5010000000002</v>
      </c>
      <c r="X148" s="22">
        <v>1970.172</v>
      </c>
      <c r="Y148" s="22">
        <v>1870.8309999999999</v>
      </c>
      <c r="Z148" s="22">
        <v>2555.2820000000002</v>
      </c>
      <c r="AA148" s="22">
        <v>0</v>
      </c>
      <c r="AB148" s="22">
        <v>1914.873</v>
      </c>
      <c r="AC148" s="22">
        <v>0</v>
      </c>
      <c r="AD148" s="22">
        <v>4816.7650000000003</v>
      </c>
      <c r="AE148" s="22">
        <v>0</v>
      </c>
      <c r="AF148" s="171"/>
    </row>
    <row r="149" spans="1:32" s="16" customFormat="1" ht="18.75" x14ac:dyDescent="0.3">
      <c r="A149" s="72" t="s">
        <v>32</v>
      </c>
      <c r="B149" s="22">
        <v>0</v>
      </c>
      <c r="C149" s="22">
        <f t="shared" si="228"/>
        <v>0</v>
      </c>
      <c r="D149" s="22">
        <f t="shared" si="228"/>
        <v>0</v>
      </c>
      <c r="E149" s="22">
        <f t="shared" ref="E149" si="232">I149</f>
        <v>0</v>
      </c>
      <c r="F149" s="76" t="e">
        <f t="shared" si="230"/>
        <v>#DIV/0!</v>
      </c>
      <c r="G149" s="21" t="e">
        <f t="shared" si="231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72"/>
    </row>
    <row r="150" spans="1:32" s="16" customFormat="1" ht="18.75" hidden="1" x14ac:dyDescent="0.3">
      <c r="A150" s="74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87"/>
    </row>
    <row r="152" spans="1:32" s="16" customFormat="1" ht="18.75" hidden="1" x14ac:dyDescent="0.3">
      <c r="A152" s="95" t="s">
        <v>29</v>
      </c>
      <c r="B152" s="22">
        <f t="shared" ref="B152:E155" si="233">B146+B140+B134</f>
        <v>0</v>
      </c>
      <c r="C152" s="22">
        <f t="shared" si="233"/>
        <v>0</v>
      </c>
      <c r="D152" s="22">
        <f t="shared" si="233"/>
        <v>0</v>
      </c>
      <c r="E152" s="22">
        <f t="shared" si="233"/>
        <v>0</v>
      </c>
      <c r="F152" s="76">
        <f t="shared" ref="F152:F155" si="234">IFERROR(E152/B152*100,0)</f>
        <v>0</v>
      </c>
      <c r="G152" s="76">
        <f t="shared" ref="G152:G155" si="235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60"/>
    </row>
    <row r="153" spans="1:32" s="16" customFormat="1" ht="18.75" hidden="1" x14ac:dyDescent="0.3">
      <c r="A153" s="95" t="s">
        <v>30</v>
      </c>
      <c r="B153" s="22">
        <f t="shared" si="233"/>
        <v>0</v>
      </c>
      <c r="C153" s="22">
        <f t="shared" si="233"/>
        <v>0</v>
      </c>
      <c r="D153" s="22">
        <f t="shared" si="233"/>
        <v>0</v>
      </c>
      <c r="E153" s="22">
        <f t="shared" si="233"/>
        <v>0</v>
      </c>
      <c r="F153" s="76">
        <f t="shared" si="234"/>
        <v>0</v>
      </c>
      <c r="G153" s="76">
        <f t="shared" si="235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60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34"/>
        <v>0</v>
      </c>
      <c r="G154" s="76">
        <f t="shared" si="235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60"/>
    </row>
    <row r="155" spans="1:32" s="16" customFormat="1" ht="18.75" hidden="1" x14ac:dyDescent="0.3">
      <c r="A155" s="95" t="s">
        <v>32</v>
      </c>
      <c r="B155" s="22">
        <f t="shared" si="233"/>
        <v>0</v>
      </c>
      <c r="C155" s="22">
        <f t="shared" si="233"/>
        <v>0</v>
      </c>
      <c r="D155" s="22">
        <f t="shared" si="233"/>
        <v>0</v>
      </c>
      <c r="E155" s="22">
        <f t="shared" si="233"/>
        <v>0</v>
      </c>
      <c r="F155" s="76">
        <f t="shared" si="234"/>
        <v>0</v>
      </c>
      <c r="G155" s="76">
        <f t="shared" si="235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61"/>
    </row>
    <row r="156" spans="1:32" s="16" customFormat="1" ht="18.75" x14ac:dyDescent="0.3">
      <c r="A156" s="77" t="s">
        <v>71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30"/>
      <c r="Q156" s="130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62</v>
      </c>
      <c r="B157" s="82">
        <f>B160</f>
        <v>60414.845999999998</v>
      </c>
      <c r="C157" s="82">
        <f t="shared" ref="C157:E157" si="236">C160</f>
        <v>46134.998</v>
      </c>
      <c r="D157" s="82">
        <f t="shared" si="236"/>
        <v>43307.289149999997</v>
      </c>
      <c r="E157" s="82">
        <f t="shared" si="236"/>
        <v>43307.289149999997</v>
      </c>
      <c r="F157" s="21">
        <f t="shared" ref="F157:F176" si="237">IFERROR(E157/B157*100,0)</f>
        <v>71.683190502546353</v>
      </c>
      <c r="G157" s="21">
        <f t="shared" ref="G157:G176" si="238">IFERROR(E157/C157*100,0)</f>
        <v>93.870794467141835</v>
      </c>
      <c r="H157" s="22">
        <f>H160</f>
        <v>6407.6040000000003</v>
      </c>
      <c r="I157" s="22">
        <f t="shared" ref="I157:AE157" si="239">I160</f>
        <v>4968.8059999999996</v>
      </c>
      <c r="J157" s="22">
        <f t="shared" si="239"/>
        <v>4512.5</v>
      </c>
      <c r="K157" s="22">
        <f t="shared" si="239"/>
        <v>4229.2462800000003</v>
      </c>
      <c r="L157" s="22">
        <f t="shared" si="239"/>
        <v>3063.5</v>
      </c>
      <c r="M157" s="22">
        <f t="shared" si="239"/>
        <v>3117.0018700000005</v>
      </c>
      <c r="N157" s="22">
        <f t="shared" si="239"/>
        <v>7691.2</v>
      </c>
      <c r="O157" s="22">
        <f t="shared" si="239"/>
        <v>7447.4849999999997</v>
      </c>
      <c r="P157" s="82">
        <f t="shared" si="239"/>
        <v>5132.2080000000005</v>
      </c>
      <c r="Q157" s="82">
        <f t="shared" si="239"/>
        <v>5330.9540000000006</v>
      </c>
      <c r="R157" s="22">
        <f t="shared" si="239"/>
        <v>3973.4560000000001</v>
      </c>
      <c r="S157" s="22">
        <f t="shared" si="239"/>
        <v>4131.7709999999997</v>
      </c>
      <c r="T157" s="22">
        <f t="shared" si="239"/>
        <v>7551.7669999999998</v>
      </c>
      <c r="U157" s="22">
        <f t="shared" si="239"/>
        <v>6794.0439999999999</v>
      </c>
      <c r="V157" s="22">
        <f t="shared" si="239"/>
        <v>4749.5910000000003</v>
      </c>
      <c r="W157" s="22">
        <f t="shared" si="239"/>
        <v>4561.223</v>
      </c>
      <c r="X157" s="22">
        <f t="shared" si="239"/>
        <v>3053.172</v>
      </c>
      <c r="Y157" s="22">
        <f t="shared" si="239"/>
        <v>2726.7579999999998</v>
      </c>
      <c r="Z157" s="22">
        <f t="shared" si="239"/>
        <v>4718.0820000000003</v>
      </c>
      <c r="AA157" s="22">
        <f t="shared" si="239"/>
        <v>0</v>
      </c>
      <c r="AB157" s="22">
        <f t="shared" si="239"/>
        <v>3323.873</v>
      </c>
      <c r="AC157" s="22">
        <f t="shared" si="239"/>
        <v>0</v>
      </c>
      <c r="AD157" s="22">
        <f t="shared" si="239"/>
        <v>6237.9650000000001</v>
      </c>
      <c r="AE157" s="22">
        <f t="shared" si="239"/>
        <v>0</v>
      </c>
      <c r="AF157" s="147"/>
    </row>
    <row r="158" spans="1:32" s="16" customFormat="1" ht="18.75" x14ac:dyDescent="0.3">
      <c r="A158" s="81" t="s">
        <v>29</v>
      </c>
      <c r="B158" s="82">
        <f t="shared" ref="B158:E161" si="240">B152</f>
        <v>0</v>
      </c>
      <c r="C158" s="82">
        <f t="shared" si="240"/>
        <v>0</v>
      </c>
      <c r="D158" s="82">
        <f t="shared" si="240"/>
        <v>0</v>
      </c>
      <c r="E158" s="82">
        <f t="shared" si="240"/>
        <v>0</v>
      </c>
      <c r="F158" s="76">
        <f t="shared" si="237"/>
        <v>0</v>
      </c>
      <c r="G158" s="76">
        <f t="shared" si="238"/>
        <v>0</v>
      </c>
      <c r="H158" s="22">
        <f t="shared" ref="H158:AE161" si="241">H152</f>
        <v>0</v>
      </c>
      <c r="I158" s="22">
        <f t="shared" si="241"/>
        <v>0</v>
      </c>
      <c r="J158" s="22">
        <f t="shared" si="241"/>
        <v>0</v>
      </c>
      <c r="K158" s="22">
        <f t="shared" si="241"/>
        <v>0</v>
      </c>
      <c r="L158" s="22">
        <f t="shared" si="241"/>
        <v>0</v>
      </c>
      <c r="M158" s="22">
        <f t="shared" si="241"/>
        <v>0</v>
      </c>
      <c r="N158" s="22">
        <f t="shared" si="241"/>
        <v>0</v>
      </c>
      <c r="O158" s="22">
        <f t="shared" si="241"/>
        <v>0</v>
      </c>
      <c r="P158" s="82">
        <f t="shared" si="241"/>
        <v>0</v>
      </c>
      <c r="Q158" s="82">
        <f t="shared" si="241"/>
        <v>0</v>
      </c>
      <c r="R158" s="22">
        <f t="shared" si="241"/>
        <v>0</v>
      </c>
      <c r="S158" s="22">
        <f t="shared" si="241"/>
        <v>0</v>
      </c>
      <c r="T158" s="22">
        <f t="shared" si="241"/>
        <v>0</v>
      </c>
      <c r="U158" s="22">
        <f t="shared" si="241"/>
        <v>0</v>
      </c>
      <c r="V158" s="22">
        <f t="shared" si="241"/>
        <v>0</v>
      </c>
      <c r="W158" s="22">
        <f t="shared" si="241"/>
        <v>0</v>
      </c>
      <c r="X158" s="22">
        <f t="shared" si="241"/>
        <v>0</v>
      </c>
      <c r="Y158" s="22">
        <f t="shared" si="241"/>
        <v>0</v>
      </c>
      <c r="Z158" s="22">
        <f t="shared" si="241"/>
        <v>0</v>
      </c>
      <c r="AA158" s="22">
        <f t="shared" si="241"/>
        <v>0</v>
      </c>
      <c r="AB158" s="22">
        <f t="shared" si="241"/>
        <v>0</v>
      </c>
      <c r="AC158" s="22">
        <f t="shared" si="241"/>
        <v>0</v>
      </c>
      <c r="AD158" s="22">
        <f t="shared" si="241"/>
        <v>0</v>
      </c>
      <c r="AE158" s="22">
        <f t="shared" si="241"/>
        <v>0</v>
      </c>
      <c r="AF158" s="148"/>
    </row>
    <row r="159" spans="1:32" s="16" customFormat="1" ht="18.75" x14ac:dyDescent="0.3">
      <c r="A159" s="81" t="s">
        <v>30</v>
      </c>
      <c r="B159" s="82">
        <f t="shared" si="240"/>
        <v>0</v>
      </c>
      <c r="C159" s="82">
        <f t="shared" si="240"/>
        <v>0</v>
      </c>
      <c r="D159" s="82">
        <f t="shared" si="240"/>
        <v>0</v>
      </c>
      <c r="E159" s="82">
        <f t="shared" si="240"/>
        <v>0</v>
      </c>
      <c r="F159" s="76">
        <f t="shared" si="237"/>
        <v>0</v>
      </c>
      <c r="G159" s="76">
        <f t="shared" si="238"/>
        <v>0</v>
      </c>
      <c r="H159" s="22">
        <f t="shared" si="241"/>
        <v>0</v>
      </c>
      <c r="I159" s="22">
        <f t="shared" si="241"/>
        <v>0</v>
      </c>
      <c r="J159" s="22">
        <f t="shared" si="241"/>
        <v>0</v>
      </c>
      <c r="K159" s="22">
        <f t="shared" si="241"/>
        <v>0</v>
      </c>
      <c r="L159" s="22">
        <f t="shared" si="241"/>
        <v>0</v>
      </c>
      <c r="M159" s="22">
        <f t="shared" si="241"/>
        <v>0</v>
      </c>
      <c r="N159" s="22">
        <f t="shared" si="241"/>
        <v>0</v>
      </c>
      <c r="O159" s="22">
        <f t="shared" si="241"/>
        <v>0</v>
      </c>
      <c r="P159" s="82">
        <f t="shared" si="241"/>
        <v>0</v>
      </c>
      <c r="Q159" s="82">
        <f t="shared" si="241"/>
        <v>0</v>
      </c>
      <c r="R159" s="22">
        <f t="shared" si="241"/>
        <v>0</v>
      </c>
      <c r="S159" s="22">
        <f t="shared" si="241"/>
        <v>0</v>
      </c>
      <c r="T159" s="22">
        <f t="shared" si="241"/>
        <v>0</v>
      </c>
      <c r="U159" s="22">
        <f t="shared" si="241"/>
        <v>0</v>
      </c>
      <c r="V159" s="22">
        <f t="shared" si="241"/>
        <v>0</v>
      </c>
      <c r="W159" s="22">
        <f t="shared" si="241"/>
        <v>0</v>
      </c>
      <c r="X159" s="22">
        <f t="shared" si="241"/>
        <v>0</v>
      </c>
      <c r="Y159" s="22">
        <f t="shared" si="241"/>
        <v>0</v>
      </c>
      <c r="Z159" s="22">
        <f t="shared" si="241"/>
        <v>0</v>
      </c>
      <c r="AA159" s="22">
        <f t="shared" si="241"/>
        <v>0</v>
      </c>
      <c r="AB159" s="22">
        <f t="shared" si="241"/>
        <v>0</v>
      </c>
      <c r="AC159" s="22">
        <f t="shared" si="241"/>
        <v>0</v>
      </c>
      <c r="AD159" s="22">
        <f t="shared" si="241"/>
        <v>0</v>
      </c>
      <c r="AE159" s="22">
        <f t="shared" si="241"/>
        <v>0</v>
      </c>
      <c r="AF159" s="148"/>
    </row>
    <row r="160" spans="1:32" s="16" customFormat="1" ht="18.75" x14ac:dyDescent="0.3">
      <c r="A160" s="81" t="s">
        <v>31</v>
      </c>
      <c r="B160" s="82">
        <f>B148+B142+B136</f>
        <v>60414.845999999998</v>
      </c>
      <c r="C160" s="82">
        <f t="shared" ref="C160:E160" si="242">C148+C142+C136</f>
        <v>46134.998</v>
      </c>
      <c r="D160" s="82">
        <f t="shared" si="242"/>
        <v>43307.289149999997</v>
      </c>
      <c r="E160" s="82">
        <f t="shared" si="242"/>
        <v>43307.289149999997</v>
      </c>
      <c r="F160" s="76">
        <f t="shared" si="237"/>
        <v>71.683190502546353</v>
      </c>
      <c r="G160" s="76">
        <f t="shared" si="238"/>
        <v>93.870794467141835</v>
      </c>
      <c r="H160" s="22">
        <f>H148+H142+H136</f>
        <v>6407.6040000000003</v>
      </c>
      <c r="I160" s="22">
        <f t="shared" ref="I160:AE160" si="243">I148+I142+I136</f>
        <v>4968.8059999999996</v>
      </c>
      <c r="J160" s="22">
        <f t="shared" si="243"/>
        <v>4512.5</v>
      </c>
      <c r="K160" s="22">
        <f t="shared" si="243"/>
        <v>4229.2462800000003</v>
      </c>
      <c r="L160" s="22">
        <f t="shared" si="243"/>
        <v>3063.5</v>
      </c>
      <c r="M160" s="22">
        <f t="shared" si="243"/>
        <v>3117.0018700000005</v>
      </c>
      <c r="N160" s="22">
        <f t="shared" si="243"/>
        <v>7691.2</v>
      </c>
      <c r="O160" s="22">
        <f t="shared" si="243"/>
        <v>7447.4849999999997</v>
      </c>
      <c r="P160" s="82">
        <f t="shared" si="243"/>
        <v>5132.2080000000005</v>
      </c>
      <c r="Q160" s="82">
        <f t="shared" si="243"/>
        <v>5330.9540000000006</v>
      </c>
      <c r="R160" s="22">
        <f t="shared" si="243"/>
        <v>3973.4560000000001</v>
      </c>
      <c r="S160" s="22">
        <f t="shared" si="243"/>
        <v>4131.7709999999997</v>
      </c>
      <c r="T160" s="22">
        <f t="shared" si="243"/>
        <v>7551.7669999999998</v>
      </c>
      <c r="U160" s="22">
        <f t="shared" si="243"/>
        <v>6794.0439999999999</v>
      </c>
      <c r="V160" s="22">
        <f t="shared" si="243"/>
        <v>4749.5910000000003</v>
      </c>
      <c r="W160" s="22">
        <f t="shared" si="243"/>
        <v>4561.223</v>
      </c>
      <c r="X160" s="22">
        <f t="shared" si="243"/>
        <v>3053.172</v>
      </c>
      <c r="Y160" s="22">
        <f t="shared" si="243"/>
        <v>2726.7579999999998</v>
      </c>
      <c r="Z160" s="22">
        <f t="shared" si="243"/>
        <v>4718.0820000000003</v>
      </c>
      <c r="AA160" s="22">
        <f t="shared" si="243"/>
        <v>0</v>
      </c>
      <c r="AB160" s="22">
        <f t="shared" si="243"/>
        <v>3323.873</v>
      </c>
      <c r="AC160" s="22">
        <f t="shared" si="243"/>
        <v>0</v>
      </c>
      <c r="AD160" s="22">
        <f t="shared" si="243"/>
        <v>6237.9650000000001</v>
      </c>
      <c r="AE160" s="22">
        <f t="shared" si="243"/>
        <v>0</v>
      </c>
      <c r="AF160" s="148"/>
    </row>
    <row r="161" spans="1:32" s="16" customFormat="1" ht="18.75" x14ac:dyDescent="0.3">
      <c r="A161" s="96" t="s">
        <v>72</v>
      </c>
      <c r="B161" s="82">
        <f>B155</f>
        <v>0</v>
      </c>
      <c r="C161" s="82">
        <f t="shared" si="240"/>
        <v>0</v>
      </c>
      <c r="D161" s="82">
        <f t="shared" si="240"/>
        <v>0</v>
      </c>
      <c r="E161" s="82">
        <f t="shared" si="240"/>
        <v>0</v>
      </c>
      <c r="F161" s="76">
        <f t="shared" si="237"/>
        <v>0</v>
      </c>
      <c r="G161" s="76">
        <f t="shared" si="238"/>
        <v>0</v>
      </c>
      <c r="H161" s="22">
        <f>H155</f>
        <v>0</v>
      </c>
      <c r="I161" s="22">
        <f t="shared" si="241"/>
        <v>0</v>
      </c>
      <c r="J161" s="22">
        <f t="shared" si="241"/>
        <v>0</v>
      </c>
      <c r="K161" s="22">
        <f t="shared" si="241"/>
        <v>0</v>
      </c>
      <c r="L161" s="22">
        <f t="shared" si="241"/>
        <v>0</v>
      </c>
      <c r="M161" s="22">
        <f t="shared" si="241"/>
        <v>0</v>
      </c>
      <c r="N161" s="22">
        <f t="shared" si="241"/>
        <v>0</v>
      </c>
      <c r="O161" s="22">
        <f t="shared" si="241"/>
        <v>0</v>
      </c>
      <c r="P161" s="82">
        <f t="shared" si="241"/>
        <v>0</v>
      </c>
      <c r="Q161" s="82">
        <f t="shared" si="241"/>
        <v>0</v>
      </c>
      <c r="R161" s="22">
        <f t="shared" si="241"/>
        <v>0</v>
      </c>
      <c r="S161" s="22">
        <f t="shared" si="241"/>
        <v>0</v>
      </c>
      <c r="T161" s="22">
        <f t="shared" si="241"/>
        <v>0</v>
      </c>
      <c r="U161" s="22">
        <f t="shared" si="241"/>
        <v>0</v>
      </c>
      <c r="V161" s="22">
        <f t="shared" si="241"/>
        <v>0</v>
      </c>
      <c r="W161" s="22">
        <f t="shared" si="241"/>
        <v>0</v>
      </c>
      <c r="X161" s="22">
        <f t="shared" si="241"/>
        <v>0</v>
      </c>
      <c r="Y161" s="22">
        <f t="shared" si="241"/>
        <v>0</v>
      </c>
      <c r="Z161" s="22">
        <f t="shared" si="241"/>
        <v>0</v>
      </c>
      <c r="AA161" s="22">
        <f t="shared" si="241"/>
        <v>0</v>
      </c>
      <c r="AB161" s="22">
        <f t="shared" si="241"/>
        <v>0</v>
      </c>
      <c r="AC161" s="22">
        <f t="shared" si="241"/>
        <v>0</v>
      </c>
      <c r="AD161" s="22">
        <f t="shared" si="241"/>
        <v>0</v>
      </c>
      <c r="AE161" s="22">
        <f t="shared" si="241"/>
        <v>0</v>
      </c>
      <c r="AF161" s="195"/>
    </row>
    <row r="162" spans="1:32" s="16" customFormat="1" ht="37.5" hidden="1" x14ac:dyDescent="0.3">
      <c r="A162" s="97" t="s">
        <v>73</v>
      </c>
      <c r="B162" s="82">
        <f>B163+B164+B165+B166</f>
        <v>0</v>
      </c>
      <c r="C162" s="82">
        <f t="shared" ref="C162:E162" si="244">C163+C164+C165+C166</f>
        <v>0</v>
      </c>
      <c r="D162" s="82">
        <f t="shared" si="244"/>
        <v>0</v>
      </c>
      <c r="E162" s="82">
        <f t="shared" si="244"/>
        <v>0</v>
      </c>
      <c r="F162" s="21">
        <f t="shared" si="237"/>
        <v>0</v>
      </c>
      <c r="G162" s="21">
        <f t="shared" si="238"/>
        <v>0</v>
      </c>
      <c r="H162" s="82">
        <f t="shared" ref="H162:AE166" si="245">H87</f>
        <v>0</v>
      </c>
      <c r="I162" s="22">
        <f t="shared" si="245"/>
        <v>0</v>
      </c>
      <c r="J162" s="22">
        <f t="shared" si="245"/>
        <v>0</v>
      </c>
      <c r="K162" s="22">
        <f t="shared" si="245"/>
        <v>0</v>
      </c>
      <c r="L162" s="22">
        <f t="shared" si="245"/>
        <v>0</v>
      </c>
      <c r="M162" s="22">
        <f t="shared" si="245"/>
        <v>0</v>
      </c>
      <c r="N162" s="22">
        <f t="shared" si="245"/>
        <v>0</v>
      </c>
      <c r="O162" s="22">
        <f t="shared" si="245"/>
        <v>0</v>
      </c>
      <c r="P162" s="82">
        <f t="shared" si="245"/>
        <v>0</v>
      </c>
      <c r="Q162" s="82">
        <f t="shared" si="245"/>
        <v>0</v>
      </c>
      <c r="R162" s="22">
        <f t="shared" si="245"/>
        <v>0</v>
      </c>
      <c r="S162" s="22">
        <f t="shared" si="245"/>
        <v>0</v>
      </c>
      <c r="T162" s="22">
        <f t="shared" si="245"/>
        <v>0</v>
      </c>
      <c r="U162" s="22">
        <f t="shared" si="245"/>
        <v>0</v>
      </c>
      <c r="V162" s="22">
        <f t="shared" si="245"/>
        <v>0</v>
      </c>
      <c r="W162" s="22">
        <f t="shared" si="245"/>
        <v>0</v>
      </c>
      <c r="X162" s="22">
        <f t="shared" si="245"/>
        <v>0</v>
      </c>
      <c r="Y162" s="22">
        <f t="shared" si="245"/>
        <v>0</v>
      </c>
      <c r="Z162" s="22">
        <f t="shared" si="245"/>
        <v>0</v>
      </c>
      <c r="AA162" s="22">
        <f t="shared" si="245"/>
        <v>0</v>
      </c>
      <c r="AB162" s="22">
        <f t="shared" si="245"/>
        <v>0</v>
      </c>
      <c r="AC162" s="22">
        <f t="shared" si="245"/>
        <v>0</v>
      </c>
      <c r="AD162" s="22">
        <f t="shared" si="245"/>
        <v>0</v>
      </c>
      <c r="AE162" s="22">
        <f t="shared" si="245"/>
        <v>0</v>
      </c>
      <c r="AF162" s="193"/>
    </row>
    <row r="163" spans="1:32" s="16" customFormat="1" ht="18.75" hidden="1" x14ac:dyDescent="0.3">
      <c r="A163" s="96" t="s">
        <v>29</v>
      </c>
      <c r="B163" s="82">
        <f t="shared" ref="B163:E166" si="246">B88</f>
        <v>0</v>
      </c>
      <c r="C163" s="82">
        <f t="shared" si="246"/>
        <v>0</v>
      </c>
      <c r="D163" s="82">
        <f t="shared" si="246"/>
        <v>0</v>
      </c>
      <c r="E163" s="82">
        <f t="shared" si="246"/>
        <v>0</v>
      </c>
      <c r="F163" s="76">
        <f t="shared" si="237"/>
        <v>0</v>
      </c>
      <c r="G163" s="76">
        <f t="shared" si="238"/>
        <v>0</v>
      </c>
      <c r="H163" s="82">
        <f t="shared" si="245"/>
        <v>0</v>
      </c>
      <c r="I163" s="22">
        <f t="shared" si="245"/>
        <v>0</v>
      </c>
      <c r="J163" s="22">
        <f t="shared" si="245"/>
        <v>0</v>
      </c>
      <c r="K163" s="22">
        <f t="shared" si="245"/>
        <v>0</v>
      </c>
      <c r="L163" s="22">
        <f t="shared" si="245"/>
        <v>0</v>
      </c>
      <c r="M163" s="22">
        <f t="shared" si="245"/>
        <v>0</v>
      </c>
      <c r="N163" s="22">
        <f t="shared" si="245"/>
        <v>0</v>
      </c>
      <c r="O163" s="22">
        <f t="shared" si="245"/>
        <v>0</v>
      </c>
      <c r="P163" s="82">
        <f t="shared" si="245"/>
        <v>0</v>
      </c>
      <c r="Q163" s="82">
        <f t="shared" si="245"/>
        <v>0</v>
      </c>
      <c r="R163" s="22">
        <f t="shared" si="245"/>
        <v>0</v>
      </c>
      <c r="S163" s="22">
        <f t="shared" si="245"/>
        <v>0</v>
      </c>
      <c r="T163" s="22">
        <f t="shared" si="245"/>
        <v>0</v>
      </c>
      <c r="U163" s="22">
        <f t="shared" si="245"/>
        <v>0</v>
      </c>
      <c r="V163" s="22">
        <f t="shared" si="245"/>
        <v>0</v>
      </c>
      <c r="W163" s="22">
        <f t="shared" si="245"/>
        <v>0</v>
      </c>
      <c r="X163" s="22">
        <f t="shared" si="245"/>
        <v>0</v>
      </c>
      <c r="Y163" s="22">
        <f t="shared" si="245"/>
        <v>0</v>
      </c>
      <c r="Z163" s="22">
        <f t="shared" si="245"/>
        <v>0</v>
      </c>
      <c r="AA163" s="22">
        <f t="shared" si="245"/>
        <v>0</v>
      </c>
      <c r="AB163" s="22">
        <f t="shared" si="245"/>
        <v>0</v>
      </c>
      <c r="AC163" s="22">
        <f t="shared" si="245"/>
        <v>0</v>
      </c>
      <c r="AD163" s="22">
        <f t="shared" si="245"/>
        <v>0</v>
      </c>
      <c r="AE163" s="22">
        <f t="shared" si="245"/>
        <v>0</v>
      </c>
      <c r="AF163" s="194"/>
    </row>
    <row r="164" spans="1:32" s="16" customFormat="1" ht="18.75" hidden="1" x14ac:dyDescent="0.3">
      <c r="A164" s="96" t="s">
        <v>30</v>
      </c>
      <c r="B164" s="82">
        <f t="shared" si="246"/>
        <v>0</v>
      </c>
      <c r="C164" s="82">
        <f t="shared" si="246"/>
        <v>0</v>
      </c>
      <c r="D164" s="82">
        <f t="shared" si="246"/>
        <v>0</v>
      </c>
      <c r="E164" s="82">
        <f t="shared" si="246"/>
        <v>0</v>
      </c>
      <c r="F164" s="76">
        <f t="shared" si="237"/>
        <v>0</v>
      </c>
      <c r="G164" s="76">
        <f t="shared" si="238"/>
        <v>0</v>
      </c>
      <c r="H164" s="82">
        <f t="shared" si="245"/>
        <v>0</v>
      </c>
      <c r="I164" s="22">
        <f t="shared" si="245"/>
        <v>0</v>
      </c>
      <c r="J164" s="22">
        <f t="shared" si="245"/>
        <v>0</v>
      </c>
      <c r="K164" s="22">
        <f t="shared" si="245"/>
        <v>0</v>
      </c>
      <c r="L164" s="22">
        <f t="shared" si="245"/>
        <v>0</v>
      </c>
      <c r="M164" s="22">
        <f t="shared" si="245"/>
        <v>0</v>
      </c>
      <c r="N164" s="22">
        <f t="shared" si="245"/>
        <v>0</v>
      </c>
      <c r="O164" s="22">
        <f t="shared" si="245"/>
        <v>0</v>
      </c>
      <c r="P164" s="82">
        <f t="shared" si="245"/>
        <v>0</v>
      </c>
      <c r="Q164" s="82">
        <f t="shared" si="245"/>
        <v>0</v>
      </c>
      <c r="R164" s="22">
        <f t="shared" si="245"/>
        <v>0</v>
      </c>
      <c r="S164" s="22">
        <f t="shared" si="245"/>
        <v>0</v>
      </c>
      <c r="T164" s="22">
        <f t="shared" si="245"/>
        <v>0</v>
      </c>
      <c r="U164" s="22">
        <f t="shared" si="245"/>
        <v>0</v>
      </c>
      <c r="V164" s="22">
        <f t="shared" si="245"/>
        <v>0</v>
      </c>
      <c r="W164" s="22">
        <f t="shared" si="245"/>
        <v>0</v>
      </c>
      <c r="X164" s="22">
        <f t="shared" si="245"/>
        <v>0</v>
      </c>
      <c r="Y164" s="22">
        <f t="shared" si="245"/>
        <v>0</v>
      </c>
      <c r="Z164" s="22">
        <f t="shared" si="245"/>
        <v>0</v>
      </c>
      <c r="AA164" s="22">
        <f t="shared" si="245"/>
        <v>0</v>
      </c>
      <c r="AB164" s="22">
        <f t="shared" si="245"/>
        <v>0</v>
      </c>
      <c r="AC164" s="22">
        <f t="shared" si="245"/>
        <v>0</v>
      </c>
      <c r="AD164" s="22">
        <f t="shared" si="245"/>
        <v>0</v>
      </c>
      <c r="AE164" s="22">
        <f t="shared" si="245"/>
        <v>0</v>
      </c>
      <c r="AF164" s="194"/>
    </row>
    <row r="165" spans="1:32" s="16" customFormat="1" ht="18.75" hidden="1" x14ac:dyDescent="0.3">
      <c r="A165" s="96" t="s">
        <v>31</v>
      </c>
      <c r="B165" s="82">
        <f t="shared" si="246"/>
        <v>0</v>
      </c>
      <c r="C165" s="82">
        <f t="shared" si="246"/>
        <v>0</v>
      </c>
      <c r="D165" s="82">
        <f t="shared" si="246"/>
        <v>0</v>
      </c>
      <c r="E165" s="82">
        <f t="shared" si="246"/>
        <v>0</v>
      </c>
      <c r="F165" s="76">
        <f t="shared" si="237"/>
        <v>0</v>
      </c>
      <c r="G165" s="76">
        <f t="shared" si="238"/>
        <v>0</v>
      </c>
      <c r="H165" s="82">
        <f t="shared" si="245"/>
        <v>0</v>
      </c>
      <c r="I165" s="22">
        <f t="shared" si="245"/>
        <v>0</v>
      </c>
      <c r="J165" s="22">
        <f t="shared" si="245"/>
        <v>0</v>
      </c>
      <c r="K165" s="22">
        <f t="shared" si="245"/>
        <v>0</v>
      </c>
      <c r="L165" s="22">
        <f t="shared" si="245"/>
        <v>0</v>
      </c>
      <c r="M165" s="22">
        <f t="shared" si="245"/>
        <v>0</v>
      </c>
      <c r="N165" s="22">
        <f t="shared" si="245"/>
        <v>0</v>
      </c>
      <c r="O165" s="22">
        <f t="shared" si="245"/>
        <v>0</v>
      </c>
      <c r="P165" s="82">
        <f t="shared" si="245"/>
        <v>0</v>
      </c>
      <c r="Q165" s="82">
        <f t="shared" si="245"/>
        <v>0</v>
      </c>
      <c r="R165" s="22">
        <f t="shared" si="245"/>
        <v>0</v>
      </c>
      <c r="S165" s="22">
        <f t="shared" si="245"/>
        <v>0</v>
      </c>
      <c r="T165" s="22">
        <f t="shared" si="245"/>
        <v>0</v>
      </c>
      <c r="U165" s="22">
        <f t="shared" si="245"/>
        <v>0</v>
      </c>
      <c r="V165" s="22">
        <f t="shared" si="245"/>
        <v>0</v>
      </c>
      <c r="W165" s="22">
        <f t="shared" si="245"/>
        <v>0</v>
      </c>
      <c r="X165" s="22">
        <f t="shared" si="245"/>
        <v>0</v>
      </c>
      <c r="Y165" s="22">
        <f t="shared" si="245"/>
        <v>0</v>
      </c>
      <c r="Z165" s="22">
        <f t="shared" si="245"/>
        <v>0</v>
      </c>
      <c r="AA165" s="22">
        <f t="shared" si="245"/>
        <v>0</v>
      </c>
      <c r="AB165" s="22">
        <f t="shared" si="245"/>
        <v>0</v>
      </c>
      <c r="AC165" s="22">
        <f t="shared" si="245"/>
        <v>0</v>
      </c>
      <c r="AD165" s="22">
        <f t="shared" si="245"/>
        <v>0</v>
      </c>
      <c r="AE165" s="22">
        <f t="shared" si="245"/>
        <v>0</v>
      </c>
      <c r="AF165" s="194"/>
    </row>
    <row r="166" spans="1:32" s="16" customFormat="1" ht="18.75" hidden="1" x14ac:dyDescent="0.3">
      <c r="A166" s="96" t="s">
        <v>72</v>
      </c>
      <c r="B166" s="82">
        <f t="shared" si="246"/>
        <v>0</v>
      </c>
      <c r="C166" s="82">
        <f t="shared" si="246"/>
        <v>0</v>
      </c>
      <c r="D166" s="82">
        <f t="shared" si="246"/>
        <v>0</v>
      </c>
      <c r="E166" s="82">
        <f t="shared" si="246"/>
        <v>0</v>
      </c>
      <c r="F166" s="76">
        <f t="shared" si="237"/>
        <v>0</v>
      </c>
      <c r="G166" s="76">
        <f t="shared" si="238"/>
        <v>0</v>
      </c>
      <c r="H166" s="82">
        <f t="shared" si="245"/>
        <v>0</v>
      </c>
      <c r="I166" s="22">
        <f t="shared" si="245"/>
        <v>0</v>
      </c>
      <c r="J166" s="22">
        <f t="shared" si="245"/>
        <v>0</v>
      </c>
      <c r="K166" s="22">
        <f t="shared" si="245"/>
        <v>0</v>
      </c>
      <c r="L166" s="22">
        <f t="shared" si="245"/>
        <v>0</v>
      </c>
      <c r="M166" s="22">
        <f t="shared" si="245"/>
        <v>0</v>
      </c>
      <c r="N166" s="22">
        <f t="shared" si="245"/>
        <v>0</v>
      </c>
      <c r="O166" s="22">
        <f t="shared" si="245"/>
        <v>0</v>
      </c>
      <c r="P166" s="82">
        <f t="shared" si="245"/>
        <v>0</v>
      </c>
      <c r="Q166" s="82">
        <f t="shared" si="245"/>
        <v>0</v>
      </c>
      <c r="R166" s="22">
        <f t="shared" si="245"/>
        <v>0</v>
      </c>
      <c r="S166" s="22">
        <f t="shared" si="245"/>
        <v>0</v>
      </c>
      <c r="T166" s="22">
        <f t="shared" si="245"/>
        <v>0</v>
      </c>
      <c r="U166" s="22">
        <f t="shared" si="245"/>
        <v>0</v>
      </c>
      <c r="V166" s="22">
        <f t="shared" si="245"/>
        <v>0</v>
      </c>
      <c r="W166" s="22">
        <f t="shared" si="245"/>
        <v>0</v>
      </c>
      <c r="X166" s="22">
        <f t="shared" si="245"/>
        <v>0</v>
      </c>
      <c r="Y166" s="22">
        <f t="shared" si="245"/>
        <v>0</v>
      </c>
      <c r="Z166" s="22">
        <f t="shared" si="245"/>
        <v>0</v>
      </c>
      <c r="AA166" s="22">
        <f t="shared" si="245"/>
        <v>0</v>
      </c>
      <c r="AB166" s="22">
        <f t="shared" si="245"/>
        <v>0</v>
      </c>
      <c r="AC166" s="22">
        <f t="shared" si="245"/>
        <v>0</v>
      </c>
      <c r="AD166" s="22">
        <f t="shared" si="245"/>
        <v>0</v>
      </c>
      <c r="AE166" s="22">
        <f t="shared" si="245"/>
        <v>0</v>
      </c>
      <c r="AF166" s="195"/>
    </row>
    <row r="167" spans="1:32" s="16" customFormat="1" ht="37.5" x14ac:dyDescent="0.3">
      <c r="A167" s="97" t="s">
        <v>74</v>
      </c>
      <c r="B167" s="98">
        <f>B173</f>
        <v>2341.2139999999999</v>
      </c>
      <c r="C167" s="98">
        <f>C168+C169+C170+C171</f>
        <v>222543.47100000002</v>
      </c>
      <c r="D167" s="98">
        <f>D168+D169+D170+D171</f>
        <v>216087.18</v>
      </c>
      <c r="E167" s="98">
        <f>E168+E169+E170+E171</f>
        <v>216087.18</v>
      </c>
      <c r="F167" s="99">
        <f t="shared" si="237"/>
        <v>9229.7064685244495</v>
      </c>
      <c r="G167" s="99">
        <f t="shared" si="238"/>
        <v>97.098862990233485</v>
      </c>
      <c r="H167" s="98">
        <f t="shared" ref="H167:AE168" si="247">H157+H125+H93</f>
        <v>6407.6040000000003</v>
      </c>
      <c r="I167" s="98">
        <f t="shared" si="247"/>
        <v>4968.8059999999996</v>
      </c>
      <c r="J167" s="98">
        <f t="shared" si="247"/>
        <v>5082.3599999999997</v>
      </c>
      <c r="K167" s="98">
        <f t="shared" si="247"/>
        <v>4799.1362800000006</v>
      </c>
      <c r="L167" s="98">
        <f t="shared" si="247"/>
        <v>4691.9400000000005</v>
      </c>
      <c r="M167" s="98">
        <f t="shared" si="247"/>
        <v>4745.4418700000006</v>
      </c>
      <c r="N167" s="98">
        <f t="shared" si="247"/>
        <v>113406.1</v>
      </c>
      <c r="O167" s="98">
        <f t="shared" si="247"/>
        <v>84403.665000000008</v>
      </c>
      <c r="P167" s="98">
        <f t="shared" si="247"/>
        <v>8105.9480000000003</v>
      </c>
      <c r="Q167" s="98">
        <f t="shared" si="247"/>
        <v>31912.494999999999</v>
      </c>
      <c r="R167" s="98">
        <f t="shared" si="247"/>
        <v>7726.7460000000001</v>
      </c>
      <c r="S167" s="98">
        <f t="shared" si="247"/>
        <v>6203.1980000000003</v>
      </c>
      <c r="T167" s="98">
        <f t="shared" si="247"/>
        <v>65986.519</v>
      </c>
      <c r="U167" s="98">
        <f t="shared" si="247"/>
        <v>28275.421000000002</v>
      </c>
      <c r="V167" s="98">
        <f t="shared" si="247"/>
        <v>5349.5910000000003</v>
      </c>
      <c r="W167" s="98">
        <f t="shared" si="247"/>
        <v>19964.561999999998</v>
      </c>
      <c r="X167" s="98">
        <f t="shared" si="247"/>
        <v>3745.672</v>
      </c>
      <c r="Y167" s="98">
        <f t="shared" si="247"/>
        <v>7584.7080000000005</v>
      </c>
      <c r="Z167" s="98">
        <f t="shared" si="247"/>
        <v>11379.237000000001</v>
      </c>
      <c r="AA167" s="98">
        <f t="shared" si="247"/>
        <v>0</v>
      </c>
      <c r="AB167" s="98">
        <f t="shared" si="247"/>
        <v>3323.873</v>
      </c>
      <c r="AC167" s="98">
        <f t="shared" si="247"/>
        <v>0</v>
      </c>
      <c r="AD167" s="98">
        <f t="shared" si="247"/>
        <v>14286.741</v>
      </c>
      <c r="AE167" s="98">
        <f t="shared" si="247"/>
        <v>0</v>
      </c>
      <c r="AF167" s="193"/>
    </row>
    <row r="168" spans="1:32" s="16" customFormat="1" ht="18.75" x14ac:dyDescent="0.3">
      <c r="A168" s="96" t="s">
        <v>29</v>
      </c>
      <c r="B168" s="22">
        <f>B158+B126+B94</f>
        <v>2341.2139999999999</v>
      </c>
      <c r="C168" s="82">
        <f t="shared" ref="C168:D169" si="248">C158+C126+C94</f>
        <v>269.03100000000001</v>
      </c>
      <c r="D168" s="22">
        <f t="shared" si="248"/>
        <v>280.60000000000002</v>
      </c>
      <c r="E168" s="22">
        <f t="shared" ref="E168:E170" si="249">D168</f>
        <v>280.60000000000002</v>
      </c>
      <c r="F168" s="76">
        <f t="shared" si="237"/>
        <v>11.985235010554355</v>
      </c>
      <c r="G168" s="76">
        <f t="shared" si="238"/>
        <v>104.30024792681884</v>
      </c>
      <c r="H168" s="22">
        <f t="shared" ref="H168:W170" si="250">H158+H126+H81</f>
        <v>0</v>
      </c>
      <c r="I168" s="22">
        <f t="shared" si="247"/>
        <v>0</v>
      </c>
      <c r="J168" s="22">
        <f t="shared" si="247"/>
        <v>0</v>
      </c>
      <c r="K168" s="22">
        <f t="shared" si="247"/>
        <v>0</v>
      </c>
      <c r="L168" s="22">
        <f t="shared" si="247"/>
        <v>0</v>
      </c>
      <c r="M168" s="22">
        <f t="shared" si="247"/>
        <v>0</v>
      </c>
      <c r="N168" s="22">
        <f t="shared" si="247"/>
        <v>171.8</v>
      </c>
      <c r="O168" s="22">
        <f t="shared" si="247"/>
        <v>171.8</v>
      </c>
      <c r="P168" s="82">
        <f t="shared" si="247"/>
        <v>0</v>
      </c>
      <c r="Q168" s="82">
        <f t="shared" si="247"/>
        <v>0</v>
      </c>
      <c r="R168" s="22">
        <f t="shared" si="247"/>
        <v>0</v>
      </c>
      <c r="S168" s="22">
        <f t="shared" si="247"/>
        <v>0</v>
      </c>
      <c r="T168" s="22">
        <f t="shared" si="247"/>
        <v>0</v>
      </c>
      <c r="U168" s="22">
        <f t="shared" si="247"/>
        <v>0</v>
      </c>
      <c r="V168" s="22">
        <f t="shared" si="247"/>
        <v>0</v>
      </c>
      <c r="W168" s="22">
        <f t="shared" si="247"/>
        <v>0</v>
      </c>
      <c r="X168" s="22">
        <f t="shared" si="247"/>
        <v>0</v>
      </c>
      <c r="Y168" s="22">
        <f t="shared" si="247"/>
        <v>0</v>
      </c>
      <c r="Z168" s="22">
        <f t="shared" si="247"/>
        <v>0</v>
      </c>
      <c r="AA168" s="22">
        <f t="shared" si="247"/>
        <v>0</v>
      </c>
      <c r="AB168" s="22">
        <f t="shared" si="247"/>
        <v>0</v>
      </c>
      <c r="AC168" s="22">
        <f t="shared" si="247"/>
        <v>0</v>
      </c>
      <c r="AD168" s="22">
        <f t="shared" si="247"/>
        <v>0</v>
      </c>
      <c r="AE168" s="22">
        <f t="shared" si="247"/>
        <v>0</v>
      </c>
      <c r="AF168" s="194"/>
    </row>
    <row r="169" spans="1:32" s="16" customFormat="1" ht="18.75" x14ac:dyDescent="0.3">
      <c r="A169" s="96" t="s">
        <v>30</v>
      </c>
      <c r="B169" s="22">
        <f t="shared" ref="B169:B171" si="251">B159+B127+B95</f>
        <v>48875.105000000003</v>
      </c>
      <c r="C169" s="82">
        <f t="shared" si="248"/>
        <v>38762.759999999995</v>
      </c>
      <c r="D169" s="22">
        <v>38371.572</v>
      </c>
      <c r="E169" s="22">
        <f t="shared" si="249"/>
        <v>38371.572</v>
      </c>
      <c r="F169" s="76">
        <f t="shared" si="237"/>
        <v>78.509441565394084</v>
      </c>
      <c r="G169" s="76">
        <f t="shared" si="238"/>
        <v>98.990814895533759</v>
      </c>
      <c r="H169" s="22">
        <f t="shared" si="250"/>
        <v>0</v>
      </c>
      <c r="I169" s="22">
        <f t="shared" si="250"/>
        <v>0</v>
      </c>
      <c r="J169" s="22">
        <f t="shared" si="250"/>
        <v>518.57000000000005</v>
      </c>
      <c r="K169" s="22">
        <f t="shared" si="250"/>
        <v>518.6</v>
      </c>
      <c r="L169" s="22">
        <f t="shared" si="250"/>
        <v>1481.88</v>
      </c>
      <c r="M169" s="22">
        <f t="shared" si="250"/>
        <v>1481.88</v>
      </c>
      <c r="N169" s="22">
        <f t="shared" si="250"/>
        <v>4657.32</v>
      </c>
      <c r="O169" s="22">
        <f t="shared" si="250"/>
        <v>4657.2299999999996</v>
      </c>
      <c r="P169" s="82">
        <f t="shared" si="250"/>
        <v>934.04</v>
      </c>
      <c r="Q169" s="82">
        <f t="shared" si="250"/>
        <v>721.65</v>
      </c>
      <c r="R169" s="22">
        <f t="shared" si="250"/>
        <v>3415.49</v>
      </c>
      <c r="S169" s="22">
        <f t="shared" si="250"/>
        <v>0</v>
      </c>
      <c r="T169" s="22">
        <f t="shared" si="250"/>
        <v>25367.73</v>
      </c>
      <c r="U169" s="22">
        <f t="shared" si="250"/>
        <v>5538.3440000000001</v>
      </c>
      <c r="V169" s="22">
        <f t="shared" si="250"/>
        <v>546</v>
      </c>
      <c r="W169" s="22">
        <f t="shared" si="250"/>
        <v>546</v>
      </c>
      <c r="X169" s="22">
        <f t="shared" ref="X169:AE169" si="252">X159+X127+X82</f>
        <v>0</v>
      </c>
      <c r="Y169" s="22">
        <f t="shared" si="252"/>
        <v>0</v>
      </c>
      <c r="Z169" s="22">
        <f t="shared" si="252"/>
        <v>6255.17</v>
      </c>
      <c r="AA169" s="22">
        <f t="shared" si="252"/>
        <v>0</v>
      </c>
      <c r="AB169" s="22">
        <f t="shared" si="252"/>
        <v>0</v>
      </c>
      <c r="AC169" s="22">
        <f t="shared" si="252"/>
        <v>0</v>
      </c>
      <c r="AD169" s="22">
        <f t="shared" si="252"/>
        <v>3626</v>
      </c>
      <c r="AE169" s="22">
        <f t="shared" si="252"/>
        <v>0</v>
      </c>
      <c r="AF169" s="194"/>
    </row>
    <row r="170" spans="1:32" s="16" customFormat="1" ht="18.75" x14ac:dyDescent="0.3">
      <c r="A170" s="96" t="s">
        <v>31</v>
      </c>
      <c r="B170" s="22">
        <f t="shared" si="251"/>
        <v>76433.945000000007</v>
      </c>
      <c r="C170" s="82">
        <f>C160++C128+C96</f>
        <v>52391.83</v>
      </c>
      <c r="D170" s="22">
        <v>49515.728000000003</v>
      </c>
      <c r="E170" s="22">
        <f t="shared" si="249"/>
        <v>49515.728000000003</v>
      </c>
      <c r="F170" s="76">
        <f t="shared" si="237"/>
        <v>64.782379085627468</v>
      </c>
      <c r="G170" s="76">
        <f t="shared" si="238"/>
        <v>94.510399808519765</v>
      </c>
      <c r="H170" s="22">
        <f t="shared" si="250"/>
        <v>6407.6040000000003</v>
      </c>
      <c r="I170" s="22">
        <f t="shared" ref="I170:AE170" si="253">I160+I128+I83</f>
        <v>4968.8059999999996</v>
      </c>
      <c r="J170" s="22">
        <f t="shared" si="253"/>
        <v>4563.79</v>
      </c>
      <c r="K170" s="22">
        <f t="shared" si="253"/>
        <v>4280.5362800000003</v>
      </c>
      <c r="L170" s="22">
        <f t="shared" si="253"/>
        <v>3063.5</v>
      </c>
      <c r="M170" s="22">
        <f t="shared" si="253"/>
        <v>3117.0018700000005</v>
      </c>
      <c r="N170" s="22">
        <f t="shared" si="253"/>
        <v>7871.5999999999995</v>
      </c>
      <c r="O170" s="22">
        <f t="shared" si="253"/>
        <v>7627.8149999999996</v>
      </c>
      <c r="P170" s="82">
        <f t="shared" si="253"/>
        <v>5132.2080000000005</v>
      </c>
      <c r="Q170" s="82">
        <f t="shared" si="253"/>
        <v>5330.9540000000006</v>
      </c>
      <c r="R170" s="22">
        <f t="shared" si="253"/>
        <v>3973.4560000000001</v>
      </c>
      <c r="S170" s="22">
        <f t="shared" si="253"/>
        <v>4131.7709999999997</v>
      </c>
      <c r="T170" s="22">
        <f t="shared" si="253"/>
        <v>7551.7669999999998</v>
      </c>
      <c r="U170" s="22">
        <f t="shared" si="253"/>
        <v>6794.0439999999999</v>
      </c>
      <c r="V170" s="22">
        <f t="shared" si="253"/>
        <v>4749.5910000000003</v>
      </c>
      <c r="W170" s="22">
        <f t="shared" si="253"/>
        <v>4561.223</v>
      </c>
      <c r="X170" s="22">
        <f t="shared" si="253"/>
        <v>3053.172</v>
      </c>
      <c r="Y170" s="22">
        <f t="shared" si="253"/>
        <v>2726.7579999999998</v>
      </c>
      <c r="Z170" s="22">
        <f t="shared" si="253"/>
        <v>4718.0820000000003</v>
      </c>
      <c r="AA170" s="22">
        <f t="shared" si="253"/>
        <v>0</v>
      </c>
      <c r="AB170" s="22">
        <f t="shared" si="253"/>
        <v>3323.873</v>
      </c>
      <c r="AC170" s="22">
        <f t="shared" si="253"/>
        <v>0</v>
      </c>
      <c r="AD170" s="22">
        <f t="shared" si="253"/>
        <v>7460.741</v>
      </c>
      <c r="AE170" s="22">
        <f t="shared" si="253"/>
        <v>0</v>
      </c>
      <c r="AF170" s="194"/>
    </row>
    <row r="171" spans="1:32" s="16" customFormat="1" ht="18.75" x14ac:dyDescent="0.3">
      <c r="A171" s="96" t="s">
        <v>72</v>
      </c>
      <c r="B171" s="22">
        <f t="shared" si="251"/>
        <v>131119.85</v>
      </c>
      <c r="C171" s="82">
        <f>C161+C129+C97</f>
        <v>131119.85</v>
      </c>
      <c r="D171" s="22">
        <v>127919.28</v>
      </c>
      <c r="E171" s="22">
        <f>D171</f>
        <v>127919.28</v>
      </c>
      <c r="F171" s="76">
        <f t="shared" si="237"/>
        <v>97.559049983659989</v>
      </c>
      <c r="G171" s="76">
        <f t="shared" si="238"/>
        <v>97.559049983659989</v>
      </c>
      <c r="H171" s="22">
        <f>H161+H129+H84</f>
        <v>0</v>
      </c>
      <c r="I171" s="22">
        <f t="shared" ref="I171:AE171" si="254">I161+I129+I84</f>
        <v>0</v>
      </c>
      <c r="J171" s="22">
        <f t="shared" si="254"/>
        <v>0</v>
      </c>
      <c r="K171" s="22">
        <f t="shared" si="254"/>
        <v>0</v>
      </c>
      <c r="L171" s="22">
        <f t="shared" si="254"/>
        <v>0</v>
      </c>
      <c r="M171" s="22">
        <f t="shared" si="254"/>
        <v>0</v>
      </c>
      <c r="N171" s="22">
        <f t="shared" si="254"/>
        <v>100561.85</v>
      </c>
      <c r="O171" s="22">
        <f t="shared" si="254"/>
        <v>71808.02</v>
      </c>
      <c r="P171" s="82">
        <f t="shared" si="254"/>
        <v>0</v>
      </c>
      <c r="Q171" s="82">
        <f t="shared" si="254"/>
        <v>23841.19</v>
      </c>
      <c r="R171" s="22">
        <f t="shared" si="254"/>
        <v>0</v>
      </c>
      <c r="S171" s="22">
        <f t="shared" si="254"/>
        <v>1712.6420000000001</v>
      </c>
      <c r="T171" s="22">
        <f t="shared" si="254"/>
        <v>30558</v>
      </c>
      <c r="U171" s="22">
        <f t="shared" si="254"/>
        <v>15754.083000000001</v>
      </c>
      <c r="V171" s="22">
        <f t="shared" si="254"/>
        <v>0</v>
      </c>
      <c r="W171" s="22">
        <f t="shared" si="254"/>
        <v>14803.339</v>
      </c>
      <c r="X171" s="22">
        <f t="shared" si="254"/>
        <v>0</v>
      </c>
      <c r="Y171" s="22">
        <f t="shared" si="254"/>
        <v>4730.3500000000004</v>
      </c>
      <c r="Z171" s="22">
        <f t="shared" si="254"/>
        <v>0</v>
      </c>
      <c r="AA171" s="22">
        <f t="shared" si="254"/>
        <v>0</v>
      </c>
      <c r="AB171" s="22">
        <f t="shared" si="254"/>
        <v>0</v>
      </c>
      <c r="AC171" s="22">
        <f t="shared" si="254"/>
        <v>0</v>
      </c>
      <c r="AD171" s="22">
        <f t="shared" si="254"/>
        <v>3200</v>
      </c>
      <c r="AE171" s="22">
        <f t="shared" si="254"/>
        <v>0</v>
      </c>
      <c r="AF171" s="195"/>
    </row>
    <row r="172" spans="1:32" s="16" customFormat="1" ht="39" customHeight="1" x14ac:dyDescent="0.25">
      <c r="A172" s="100" t="s">
        <v>75</v>
      </c>
      <c r="B172" s="98">
        <f>B173+B174+B175+B176</f>
        <v>258770.12900000002</v>
      </c>
      <c r="C172" s="98">
        <f t="shared" ref="B172:E176" si="255">C162+C167</f>
        <v>222543.47100000002</v>
      </c>
      <c r="D172" s="98">
        <f t="shared" si="255"/>
        <v>216087.18</v>
      </c>
      <c r="E172" s="98">
        <f t="shared" ref="E172:E174" si="256">D172</f>
        <v>216087.18</v>
      </c>
      <c r="F172" s="99">
        <f t="shared" si="237"/>
        <v>83.505457463368955</v>
      </c>
      <c r="G172" s="99">
        <f t="shared" si="238"/>
        <v>97.098862990233485</v>
      </c>
      <c r="H172" s="98">
        <f t="shared" ref="H172:AE176" si="257">H167+H162</f>
        <v>6407.6040000000003</v>
      </c>
      <c r="I172" s="98">
        <f t="shared" si="257"/>
        <v>4968.8059999999996</v>
      </c>
      <c r="J172" s="98">
        <f t="shared" si="257"/>
        <v>5082.3599999999997</v>
      </c>
      <c r="K172" s="98">
        <f t="shared" si="257"/>
        <v>4799.1362800000006</v>
      </c>
      <c r="L172" s="98">
        <f t="shared" si="257"/>
        <v>4691.9400000000005</v>
      </c>
      <c r="M172" s="98">
        <f t="shared" si="257"/>
        <v>4745.4418700000006</v>
      </c>
      <c r="N172" s="98">
        <f t="shared" si="257"/>
        <v>113406.1</v>
      </c>
      <c r="O172" s="98">
        <f t="shared" si="257"/>
        <v>84403.665000000008</v>
      </c>
      <c r="P172" s="98">
        <f t="shared" si="257"/>
        <v>8105.9480000000003</v>
      </c>
      <c r="Q172" s="98">
        <f t="shared" si="257"/>
        <v>31912.494999999999</v>
      </c>
      <c r="R172" s="98">
        <f t="shared" si="257"/>
        <v>7726.7460000000001</v>
      </c>
      <c r="S172" s="98">
        <f t="shared" si="257"/>
        <v>6203.1980000000003</v>
      </c>
      <c r="T172" s="98">
        <f t="shared" si="257"/>
        <v>65986.519</v>
      </c>
      <c r="U172" s="98">
        <f t="shared" si="257"/>
        <v>28275.421000000002</v>
      </c>
      <c r="V172" s="98">
        <f t="shared" si="257"/>
        <v>5349.5910000000003</v>
      </c>
      <c r="W172" s="98">
        <f t="shared" si="257"/>
        <v>19964.561999999998</v>
      </c>
      <c r="X172" s="98">
        <f t="shared" si="257"/>
        <v>3745.672</v>
      </c>
      <c r="Y172" s="98">
        <f t="shared" si="257"/>
        <v>7584.7080000000005</v>
      </c>
      <c r="Z172" s="98">
        <f t="shared" si="257"/>
        <v>11379.237000000001</v>
      </c>
      <c r="AA172" s="98">
        <f t="shared" si="257"/>
        <v>0</v>
      </c>
      <c r="AB172" s="98">
        <f t="shared" si="257"/>
        <v>3323.873</v>
      </c>
      <c r="AC172" s="98">
        <f t="shared" si="257"/>
        <v>0</v>
      </c>
      <c r="AD172" s="98">
        <f t="shared" si="257"/>
        <v>14286.741</v>
      </c>
      <c r="AE172" s="98">
        <f t="shared" si="257"/>
        <v>0</v>
      </c>
      <c r="AF172" s="101"/>
    </row>
    <row r="173" spans="1:32" s="16" customFormat="1" ht="18.75" x14ac:dyDescent="0.3">
      <c r="A173" s="75" t="s">
        <v>29</v>
      </c>
      <c r="B173" s="22">
        <f>B163+B168</f>
        <v>2341.2139999999999</v>
      </c>
      <c r="C173" s="22">
        <f t="shared" si="255"/>
        <v>269.03100000000001</v>
      </c>
      <c r="D173" s="82">
        <f t="shared" si="255"/>
        <v>280.60000000000002</v>
      </c>
      <c r="E173" s="82">
        <f t="shared" si="256"/>
        <v>280.60000000000002</v>
      </c>
      <c r="F173" s="76">
        <f t="shared" si="237"/>
        <v>11.985235010554355</v>
      </c>
      <c r="G173" s="76">
        <f t="shared" si="238"/>
        <v>104.30024792681884</v>
      </c>
      <c r="H173" s="22">
        <f t="shared" si="257"/>
        <v>0</v>
      </c>
      <c r="I173" s="22">
        <f t="shared" si="257"/>
        <v>0</v>
      </c>
      <c r="J173" s="22">
        <f t="shared" si="257"/>
        <v>0</v>
      </c>
      <c r="K173" s="22">
        <f t="shared" si="257"/>
        <v>0</v>
      </c>
      <c r="L173" s="22">
        <f t="shared" si="257"/>
        <v>0</v>
      </c>
      <c r="M173" s="22">
        <f t="shared" si="257"/>
        <v>0</v>
      </c>
      <c r="N173" s="22">
        <f t="shared" si="257"/>
        <v>171.8</v>
      </c>
      <c r="O173" s="22">
        <f t="shared" si="257"/>
        <v>171.8</v>
      </c>
      <c r="P173" s="82">
        <f t="shared" si="257"/>
        <v>0</v>
      </c>
      <c r="Q173" s="82">
        <f t="shared" si="257"/>
        <v>0</v>
      </c>
      <c r="R173" s="22">
        <f t="shared" si="257"/>
        <v>0</v>
      </c>
      <c r="S173" s="22">
        <f t="shared" si="257"/>
        <v>0</v>
      </c>
      <c r="T173" s="22">
        <f t="shared" si="257"/>
        <v>0</v>
      </c>
      <c r="U173" s="22">
        <f t="shared" si="257"/>
        <v>0</v>
      </c>
      <c r="V173" s="22">
        <f t="shared" si="257"/>
        <v>0</v>
      </c>
      <c r="W173" s="22">
        <f t="shared" si="257"/>
        <v>0</v>
      </c>
      <c r="X173" s="22">
        <f t="shared" si="257"/>
        <v>0</v>
      </c>
      <c r="Y173" s="22">
        <f t="shared" si="257"/>
        <v>0</v>
      </c>
      <c r="Z173" s="22">
        <f t="shared" si="257"/>
        <v>0</v>
      </c>
      <c r="AA173" s="22">
        <f t="shared" si="257"/>
        <v>0</v>
      </c>
      <c r="AB173" s="22">
        <f t="shared" si="257"/>
        <v>0</v>
      </c>
      <c r="AC173" s="22">
        <f t="shared" si="257"/>
        <v>0</v>
      </c>
      <c r="AD173" s="22">
        <f t="shared" si="257"/>
        <v>0</v>
      </c>
      <c r="AE173" s="22">
        <f t="shared" si="257"/>
        <v>0</v>
      </c>
      <c r="AF173" s="102"/>
    </row>
    <row r="174" spans="1:32" s="16" customFormat="1" ht="18.75" x14ac:dyDescent="0.3">
      <c r="A174" s="75" t="s">
        <v>30</v>
      </c>
      <c r="B174" s="22">
        <f t="shared" si="255"/>
        <v>48875.105000000003</v>
      </c>
      <c r="C174" s="22">
        <f t="shared" si="255"/>
        <v>38762.759999999995</v>
      </c>
      <c r="D174" s="82">
        <f t="shared" si="255"/>
        <v>38371.572</v>
      </c>
      <c r="E174" s="82">
        <f t="shared" si="256"/>
        <v>38371.572</v>
      </c>
      <c r="F174" s="76">
        <f t="shared" si="237"/>
        <v>78.509441565394084</v>
      </c>
      <c r="G174" s="76">
        <f t="shared" si="238"/>
        <v>98.990814895533759</v>
      </c>
      <c r="H174" s="22">
        <f t="shared" si="257"/>
        <v>0</v>
      </c>
      <c r="I174" s="22">
        <f t="shared" si="257"/>
        <v>0</v>
      </c>
      <c r="J174" s="22">
        <f t="shared" si="257"/>
        <v>518.57000000000005</v>
      </c>
      <c r="K174" s="22">
        <f t="shared" si="257"/>
        <v>518.6</v>
      </c>
      <c r="L174" s="22">
        <f t="shared" si="257"/>
        <v>1481.88</v>
      </c>
      <c r="M174" s="22">
        <f t="shared" si="257"/>
        <v>1481.88</v>
      </c>
      <c r="N174" s="22">
        <f t="shared" si="257"/>
        <v>4657.32</v>
      </c>
      <c r="O174" s="22">
        <f t="shared" si="257"/>
        <v>4657.2299999999996</v>
      </c>
      <c r="P174" s="82">
        <f t="shared" si="257"/>
        <v>934.04</v>
      </c>
      <c r="Q174" s="82">
        <f t="shared" si="257"/>
        <v>721.65</v>
      </c>
      <c r="R174" s="22">
        <f t="shared" si="257"/>
        <v>3415.49</v>
      </c>
      <c r="S174" s="22">
        <f t="shared" si="257"/>
        <v>0</v>
      </c>
      <c r="T174" s="22">
        <f t="shared" si="257"/>
        <v>25367.73</v>
      </c>
      <c r="U174" s="22">
        <f t="shared" si="257"/>
        <v>5538.3440000000001</v>
      </c>
      <c r="V174" s="22">
        <f t="shared" si="257"/>
        <v>546</v>
      </c>
      <c r="W174" s="22">
        <f t="shared" si="257"/>
        <v>546</v>
      </c>
      <c r="X174" s="22">
        <f t="shared" si="257"/>
        <v>0</v>
      </c>
      <c r="Y174" s="22">
        <f t="shared" si="257"/>
        <v>0</v>
      </c>
      <c r="Z174" s="22">
        <f t="shared" si="257"/>
        <v>6255.17</v>
      </c>
      <c r="AA174" s="22">
        <f t="shared" si="257"/>
        <v>0</v>
      </c>
      <c r="AB174" s="22">
        <f t="shared" si="257"/>
        <v>0</v>
      </c>
      <c r="AC174" s="22">
        <f t="shared" si="257"/>
        <v>0</v>
      </c>
      <c r="AD174" s="22">
        <f t="shared" si="257"/>
        <v>3626</v>
      </c>
      <c r="AE174" s="22">
        <f t="shared" si="257"/>
        <v>0</v>
      </c>
      <c r="AF174" s="103"/>
    </row>
    <row r="175" spans="1:32" s="16" customFormat="1" ht="18.75" x14ac:dyDescent="0.3">
      <c r="A175" s="75" t="s">
        <v>31</v>
      </c>
      <c r="B175" s="22">
        <v>76433.960000000006</v>
      </c>
      <c r="C175" s="22">
        <f>C170</f>
        <v>52391.83</v>
      </c>
      <c r="D175" s="82">
        <f t="shared" ref="D175" si="258">D170</f>
        <v>49515.728000000003</v>
      </c>
      <c r="E175" s="82">
        <f>D175</f>
        <v>49515.728000000003</v>
      </c>
      <c r="F175" s="76">
        <f t="shared" si="237"/>
        <v>64.782366372225113</v>
      </c>
      <c r="G175" s="76">
        <f t="shared" si="238"/>
        <v>94.510399808519765</v>
      </c>
      <c r="H175" s="22">
        <f t="shared" si="257"/>
        <v>6407.6040000000003</v>
      </c>
      <c r="I175" s="22">
        <f t="shared" si="257"/>
        <v>4968.8059999999996</v>
      </c>
      <c r="J175" s="22">
        <f t="shared" si="257"/>
        <v>4563.79</v>
      </c>
      <c r="K175" s="22">
        <f t="shared" si="257"/>
        <v>4280.5362800000003</v>
      </c>
      <c r="L175" s="22">
        <f t="shared" si="257"/>
        <v>3063.5</v>
      </c>
      <c r="M175" s="22">
        <f t="shared" si="257"/>
        <v>3117.0018700000005</v>
      </c>
      <c r="N175" s="22">
        <f t="shared" si="257"/>
        <v>7871.5999999999995</v>
      </c>
      <c r="O175" s="22">
        <f t="shared" si="257"/>
        <v>7627.8149999999996</v>
      </c>
      <c r="P175" s="82">
        <f t="shared" si="257"/>
        <v>5132.2080000000005</v>
      </c>
      <c r="Q175" s="82">
        <f t="shared" si="257"/>
        <v>5330.9540000000006</v>
      </c>
      <c r="R175" s="22">
        <f t="shared" si="257"/>
        <v>3973.4560000000001</v>
      </c>
      <c r="S175" s="22">
        <f t="shared" si="257"/>
        <v>4131.7709999999997</v>
      </c>
      <c r="T175" s="22">
        <f t="shared" si="257"/>
        <v>7551.7669999999998</v>
      </c>
      <c r="U175" s="22">
        <f t="shared" si="257"/>
        <v>6794.0439999999999</v>
      </c>
      <c r="V175" s="22">
        <f t="shared" si="257"/>
        <v>4749.5910000000003</v>
      </c>
      <c r="W175" s="22">
        <f t="shared" si="257"/>
        <v>4561.223</v>
      </c>
      <c r="X175" s="22">
        <f t="shared" si="257"/>
        <v>3053.172</v>
      </c>
      <c r="Y175" s="22">
        <f t="shared" si="257"/>
        <v>2726.7579999999998</v>
      </c>
      <c r="Z175" s="22">
        <f t="shared" si="257"/>
        <v>4718.0820000000003</v>
      </c>
      <c r="AA175" s="22">
        <f t="shared" si="257"/>
        <v>0</v>
      </c>
      <c r="AB175" s="22">
        <f t="shared" si="257"/>
        <v>3323.873</v>
      </c>
      <c r="AC175" s="22">
        <f t="shared" si="257"/>
        <v>0</v>
      </c>
      <c r="AD175" s="22">
        <f t="shared" si="257"/>
        <v>7460.741</v>
      </c>
      <c r="AE175" s="22">
        <f t="shared" si="257"/>
        <v>0</v>
      </c>
      <c r="AF175" s="103"/>
    </row>
    <row r="176" spans="1:32" s="16" customFormat="1" ht="18.75" x14ac:dyDescent="0.3">
      <c r="A176" s="75" t="s">
        <v>72</v>
      </c>
      <c r="B176" s="22">
        <f t="shared" si="255"/>
        <v>131119.85</v>
      </c>
      <c r="C176" s="22">
        <f t="shared" si="255"/>
        <v>131119.85</v>
      </c>
      <c r="D176" s="82">
        <f t="shared" si="255"/>
        <v>127919.28</v>
      </c>
      <c r="E176" s="82">
        <f t="shared" si="255"/>
        <v>127919.28</v>
      </c>
      <c r="F176" s="76">
        <f t="shared" si="237"/>
        <v>97.559049983659989</v>
      </c>
      <c r="G176" s="76">
        <f t="shared" si="238"/>
        <v>97.559049983659989</v>
      </c>
      <c r="H176" s="22">
        <f t="shared" si="257"/>
        <v>0</v>
      </c>
      <c r="I176" s="22">
        <f t="shared" si="257"/>
        <v>0</v>
      </c>
      <c r="J176" s="22">
        <f t="shared" si="257"/>
        <v>0</v>
      </c>
      <c r="K176" s="22">
        <f t="shared" si="257"/>
        <v>0</v>
      </c>
      <c r="L176" s="22">
        <f t="shared" si="257"/>
        <v>0</v>
      </c>
      <c r="M176" s="22">
        <f t="shared" si="257"/>
        <v>0</v>
      </c>
      <c r="N176" s="22">
        <f t="shared" si="257"/>
        <v>100561.85</v>
      </c>
      <c r="O176" s="22">
        <f t="shared" si="257"/>
        <v>71808.02</v>
      </c>
      <c r="P176" s="82">
        <f t="shared" si="257"/>
        <v>0</v>
      </c>
      <c r="Q176" s="82">
        <f t="shared" si="257"/>
        <v>23841.19</v>
      </c>
      <c r="R176" s="22">
        <f t="shared" si="257"/>
        <v>0</v>
      </c>
      <c r="S176" s="22">
        <f t="shared" si="257"/>
        <v>1712.6420000000001</v>
      </c>
      <c r="T176" s="22">
        <f t="shared" si="257"/>
        <v>30558</v>
      </c>
      <c r="U176" s="22">
        <f t="shared" si="257"/>
        <v>15754.083000000001</v>
      </c>
      <c r="V176" s="22">
        <f t="shared" si="257"/>
        <v>0</v>
      </c>
      <c r="W176" s="22">
        <f t="shared" si="257"/>
        <v>14803.339</v>
      </c>
      <c r="X176" s="22">
        <f t="shared" si="257"/>
        <v>0</v>
      </c>
      <c r="Y176" s="22">
        <f t="shared" si="257"/>
        <v>4730.3500000000004</v>
      </c>
      <c r="Z176" s="22">
        <f t="shared" si="257"/>
        <v>0</v>
      </c>
      <c r="AA176" s="22">
        <f t="shared" si="257"/>
        <v>0</v>
      </c>
      <c r="AB176" s="22">
        <f t="shared" si="257"/>
        <v>0</v>
      </c>
      <c r="AC176" s="22">
        <f t="shared" si="257"/>
        <v>0</v>
      </c>
      <c r="AD176" s="22">
        <f t="shared" si="257"/>
        <v>3200</v>
      </c>
      <c r="AE176" s="22">
        <f t="shared" si="257"/>
        <v>0</v>
      </c>
      <c r="AF176" s="104"/>
    </row>
    <row r="177" spans="1:32" ht="15.75" x14ac:dyDescent="0.25">
      <c r="AF177" s="107"/>
    </row>
    <row r="178" spans="1:32" ht="18.75" x14ac:dyDescent="0.25">
      <c r="A178" s="196" t="s">
        <v>76</v>
      </c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33"/>
      <c r="Q179" s="133"/>
      <c r="R179" s="3"/>
      <c r="S179" s="3">
        <f>S145+S139+S133+S72+S59+S35</f>
        <v>6203.1979999999994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96" t="s">
        <v>77</v>
      </c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3"/>
      <c r="AF180" s="108"/>
    </row>
    <row r="181" spans="1:32" ht="18.75" x14ac:dyDescent="0.25">
      <c r="A181" s="1"/>
      <c r="B181" s="2"/>
      <c r="C181" s="2">
        <v>76433.97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0"/>
      <c r="Q181" s="120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0"/>
      <c r="Q182" s="120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0"/>
      <c r="Q183" s="120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2023-05-15T12:50:51Z</dcterms:modified>
</cp:coreProperties>
</file>