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на 01.05"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3" i="4" l="1"/>
  <c r="F133" i="4" s="1"/>
  <c r="C133" i="4"/>
  <c r="B133" i="4"/>
  <c r="AE131" i="4"/>
  <c r="AD131" i="4"/>
  <c r="AC131" i="4"/>
  <c r="AB131" i="4"/>
  <c r="AA131" i="4"/>
  <c r="Z131" i="4"/>
  <c r="Y131" i="4"/>
  <c r="X131" i="4"/>
  <c r="W131" i="4"/>
  <c r="V131" i="4"/>
  <c r="U131" i="4"/>
  <c r="T131" i="4"/>
  <c r="S131" i="4"/>
  <c r="R131" i="4"/>
  <c r="Q131" i="4"/>
  <c r="P131" i="4"/>
  <c r="O131" i="4"/>
  <c r="N131" i="4"/>
  <c r="M131" i="4"/>
  <c r="L131" i="4"/>
  <c r="K131" i="4"/>
  <c r="J131" i="4"/>
  <c r="I131" i="4"/>
  <c r="H131" i="4"/>
  <c r="E131" i="4"/>
  <c r="F131" i="4" s="1"/>
  <c r="C131" i="4"/>
  <c r="B131" i="4"/>
  <c r="E127" i="4"/>
  <c r="F127" i="4" s="1"/>
  <c r="C127" i="4"/>
  <c r="B127" i="4"/>
  <c r="AE125" i="4"/>
  <c r="AD125" i="4"/>
  <c r="AC125" i="4"/>
  <c r="AB125" i="4"/>
  <c r="AA125" i="4"/>
  <c r="Z125" i="4"/>
  <c r="Y125" i="4"/>
  <c r="X125" i="4"/>
  <c r="W125" i="4"/>
  <c r="V125" i="4"/>
  <c r="U125" i="4"/>
  <c r="T125" i="4"/>
  <c r="S125" i="4"/>
  <c r="R125" i="4"/>
  <c r="Q125" i="4"/>
  <c r="P125" i="4"/>
  <c r="O125" i="4"/>
  <c r="N125" i="4"/>
  <c r="M125" i="4"/>
  <c r="L125" i="4"/>
  <c r="K125" i="4"/>
  <c r="J125" i="4"/>
  <c r="I125" i="4"/>
  <c r="H125" i="4"/>
  <c r="E125" i="4"/>
  <c r="F125" i="4" s="1"/>
  <c r="C125" i="4"/>
  <c r="B125" i="4"/>
  <c r="AE123" i="4"/>
  <c r="AD123" i="4"/>
  <c r="AC123" i="4"/>
  <c r="AB123" i="4"/>
  <c r="AA123" i="4"/>
  <c r="Z123" i="4"/>
  <c r="Y123" i="4"/>
  <c r="X123" i="4"/>
  <c r="W123" i="4"/>
  <c r="V123" i="4"/>
  <c r="U123" i="4"/>
  <c r="T123" i="4"/>
  <c r="S123" i="4"/>
  <c r="R123" i="4"/>
  <c r="Q123" i="4"/>
  <c r="P123" i="4"/>
  <c r="O123" i="4"/>
  <c r="N123" i="4"/>
  <c r="M123" i="4"/>
  <c r="L123" i="4"/>
  <c r="K123" i="4"/>
  <c r="J123" i="4"/>
  <c r="I123" i="4"/>
  <c r="H123" i="4"/>
  <c r="E123" i="4"/>
  <c r="C123" i="4"/>
  <c r="B123" i="4"/>
  <c r="AE122" i="4"/>
  <c r="AD122" i="4"/>
  <c r="AC122" i="4"/>
  <c r="AB122" i="4"/>
  <c r="AA122" i="4"/>
  <c r="Z122" i="4"/>
  <c r="Y122" i="4"/>
  <c r="X122" i="4"/>
  <c r="W122" i="4"/>
  <c r="V122" i="4"/>
  <c r="U122" i="4"/>
  <c r="T122" i="4"/>
  <c r="S122" i="4"/>
  <c r="R122" i="4"/>
  <c r="Q122" i="4"/>
  <c r="P122" i="4"/>
  <c r="O122" i="4"/>
  <c r="N122" i="4"/>
  <c r="M122" i="4"/>
  <c r="L122" i="4"/>
  <c r="K122" i="4"/>
  <c r="J122" i="4"/>
  <c r="I122" i="4"/>
  <c r="H122" i="4"/>
  <c r="E122" i="4"/>
  <c r="G122" i="4" s="1"/>
  <c r="D122" i="4"/>
  <c r="C122" i="4"/>
  <c r="B122" i="4"/>
  <c r="F122" i="4" s="1"/>
  <c r="AE121" i="4"/>
  <c r="AE138" i="4" s="1"/>
  <c r="AE136" i="4" s="1"/>
  <c r="AD121" i="4"/>
  <c r="AD138" i="4" s="1"/>
  <c r="AD136" i="4" s="1"/>
  <c r="AC121" i="4"/>
  <c r="AC138" i="4" s="1"/>
  <c r="AC136" i="4" s="1"/>
  <c r="AB121" i="4"/>
  <c r="AB138" i="4" s="1"/>
  <c r="AB136" i="4" s="1"/>
  <c r="AA121" i="4"/>
  <c r="AA138" i="4" s="1"/>
  <c r="AA136" i="4" s="1"/>
  <c r="Z121" i="4"/>
  <c r="Z138" i="4" s="1"/>
  <c r="Z136" i="4" s="1"/>
  <c r="Y121" i="4"/>
  <c r="Y138" i="4" s="1"/>
  <c r="Y136" i="4" s="1"/>
  <c r="X121" i="4"/>
  <c r="X138" i="4" s="1"/>
  <c r="X136" i="4" s="1"/>
  <c r="W121" i="4"/>
  <c r="W138" i="4" s="1"/>
  <c r="W136" i="4" s="1"/>
  <c r="V121" i="4"/>
  <c r="V138" i="4" s="1"/>
  <c r="V136" i="4" s="1"/>
  <c r="U121" i="4"/>
  <c r="U138" i="4" s="1"/>
  <c r="U136" i="4" s="1"/>
  <c r="T121" i="4"/>
  <c r="T138" i="4" s="1"/>
  <c r="T136" i="4" s="1"/>
  <c r="S121" i="4"/>
  <c r="S138" i="4" s="1"/>
  <c r="S136" i="4" s="1"/>
  <c r="R121" i="4"/>
  <c r="R138" i="4" s="1"/>
  <c r="R136" i="4" s="1"/>
  <c r="Q121" i="4"/>
  <c r="Q138" i="4" s="1"/>
  <c r="Q136" i="4" s="1"/>
  <c r="P121" i="4"/>
  <c r="P138" i="4" s="1"/>
  <c r="P136" i="4" s="1"/>
  <c r="O121" i="4"/>
  <c r="O138" i="4" s="1"/>
  <c r="O136" i="4" s="1"/>
  <c r="N121" i="4"/>
  <c r="N138" i="4" s="1"/>
  <c r="N136" i="4" s="1"/>
  <c r="M121" i="4"/>
  <c r="M138" i="4" s="1"/>
  <c r="M136" i="4" s="1"/>
  <c r="L121" i="4"/>
  <c r="L138" i="4" s="1"/>
  <c r="L136" i="4" s="1"/>
  <c r="K121" i="4"/>
  <c r="K138" i="4" s="1"/>
  <c r="K136" i="4" s="1"/>
  <c r="J121" i="4"/>
  <c r="J138" i="4" s="1"/>
  <c r="J136" i="4" s="1"/>
  <c r="I121" i="4"/>
  <c r="I138" i="4" s="1"/>
  <c r="H121" i="4"/>
  <c r="H138" i="4" s="1"/>
  <c r="E121" i="4"/>
  <c r="F121" i="4" s="1"/>
  <c r="D121" i="4"/>
  <c r="C121" i="4"/>
  <c r="C138" i="4" s="1"/>
  <c r="C136" i="4" s="1"/>
  <c r="B121" i="4"/>
  <c r="AE120" i="4"/>
  <c r="AD120" i="4"/>
  <c r="AC120" i="4"/>
  <c r="AB120" i="4"/>
  <c r="AA120" i="4"/>
  <c r="Z120" i="4"/>
  <c r="Y120" i="4"/>
  <c r="X120" i="4"/>
  <c r="W120" i="4"/>
  <c r="V120" i="4"/>
  <c r="U120" i="4"/>
  <c r="T120" i="4"/>
  <c r="S120" i="4"/>
  <c r="R120" i="4"/>
  <c r="Q120" i="4"/>
  <c r="P120" i="4"/>
  <c r="O120" i="4"/>
  <c r="N120" i="4"/>
  <c r="M120" i="4"/>
  <c r="L120" i="4"/>
  <c r="K120" i="4"/>
  <c r="J120" i="4"/>
  <c r="I120" i="4"/>
  <c r="H120" i="4"/>
  <c r="E120" i="4"/>
  <c r="F120" i="4" s="1"/>
  <c r="C120" i="4"/>
  <c r="B120" i="4"/>
  <c r="AE119" i="4"/>
  <c r="AD119" i="4"/>
  <c r="AC119" i="4"/>
  <c r="AB119" i="4"/>
  <c r="AA119" i="4"/>
  <c r="Z119" i="4"/>
  <c r="Y119" i="4"/>
  <c r="X119" i="4"/>
  <c r="W119" i="4"/>
  <c r="V119" i="4"/>
  <c r="U119" i="4"/>
  <c r="T119" i="4"/>
  <c r="S119" i="4"/>
  <c r="R119" i="4"/>
  <c r="Q119" i="4"/>
  <c r="P119" i="4"/>
  <c r="O119" i="4"/>
  <c r="N119" i="4"/>
  <c r="M119" i="4"/>
  <c r="L119" i="4"/>
  <c r="K119" i="4"/>
  <c r="J119" i="4"/>
  <c r="I119" i="4"/>
  <c r="H119" i="4"/>
  <c r="E119" i="4"/>
  <c r="F119" i="4" s="1"/>
  <c r="C119" i="4"/>
  <c r="B119" i="4"/>
  <c r="E108" i="4"/>
  <c r="F108" i="4" s="1"/>
  <c r="F106" i="4" s="1"/>
  <c r="C108" i="4"/>
  <c r="B108" i="4"/>
  <c r="AE106" i="4"/>
  <c r="AD106" i="4"/>
  <c r="AC106" i="4"/>
  <c r="AB106" i="4"/>
  <c r="AA106" i="4"/>
  <c r="Z106" i="4"/>
  <c r="Y106" i="4"/>
  <c r="X106" i="4"/>
  <c r="W106" i="4"/>
  <c r="V106" i="4"/>
  <c r="U106" i="4"/>
  <c r="T106" i="4"/>
  <c r="S106" i="4"/>
  <c r="R106" i="4"/>
  <c r="Q106" i="4"/>
  <c r="P106" i="4"/>
  <c r="O106" i="4"/>
  <c r="N106" i="4"/>
  <c r="M106" i="4"/>
  <c r="L106" i="4"/>
  <c r="K106" i="4"/>
  <c r="J106" i="4"/>
  <c r="I106" i="4"/>
  <c r="H106" i="4"/>
  <c r="E106" i="4"/>
  <c r="C106" i="4"/>
  <c r="B106" i="4"/>
  <c r="AE102" i="4"/>
  <c r="AD102" i="4"/>
  <c r="AC102" i="4"/>
  <c r="AB102" i="4"/>
  <c r="AA102" i="4"/>
  <c r="Z102" i="4"/>
  <c r="Y102" i="4"/>
  <c r="X102" i="4"/>
  <c r="W102" i="4"/>
  <c r="V102" i="4"/>
  <c r="U102" i="4"/>
  <c r="T102" i="4"/>
  <c r="S102" i="4"/>
  <c r="R102" i="4"/>
  <c r="Q102" i="4"/>
  <c r="P102" i="4"/>
  <c r="O102" i="4"/>
  <c r="N102" i="4"/>
  <c r="M102" i="4"/>
  <c r="L102" i="4"/>
  <c r="K102" i="4"/>
  <c r="J102" i="4"/>
  <c r="I102" i="4"/>
  <c r="H102" i="4"/>
  <c r="E102" i="4"/>
  <c r="F102" i="4" s="1"/>
  <c r="F100" i="4" s="1"/>
  <c r="C102" i="4"/>
  <c r="B102" i="4"/>
  <c r="AE100" i="4"/>
  <c r="AD100" i="4"/>
  <c r="AC100" i="4"/>
  <c r="AB100" i="4"/>
  <c r="AA100" i="4"/>
  <c r="Z100" i="4"/>
  <c r="Y100" i="4"/>
  <c r="X100" i="4"/>
  <c r="W100" i="4"/>
  <c r="V100" i="4"/>
  <c r="U100" i="4"/>
  <c r="T100" i="4"/>
  <c r="S100" i="4"/>
  <c r="R100" i="4"/>
  <c r="Q100" i="4"/>
  <c r="P100" i="4"/>
  <c r="O100" i="4"/>
  <c r="N100" i="4"/>
  <c r="M100" i="4"/>
  <c r="L100" i="4"/>
  <c r="K100" i="4"/>
  <c r="J100" i="4"/>
  <c r="I100" i="4"/>
  <c r="H100" i="4"/>
  <c r="E100" i="4"/>
  <c r="C100" i="4"/>
  <c r="B100" i="4"/>
  <c r="E96" i="4"/>
  <c r="F96" i="4" s="1"/>
  <c r="F94" i="4" s="1"/>
  <c r="C96" i="4"/>
  <c r="B96" i="4"/>
  <c r="AE94" i="4"/>
  <c r="AD94" i="4"/>
  <c r="AC94" i="4"/>
  <c r="AB94" i="4"/>
  <c r="AA94" i="4"/>
  <c r="Z94" i="4"/>
  <c r="Y94" i="4"/>
  <c r="X94" i="4"/>
  <c r="W94" i="4"/>
  <c r="V94" i="4"/>
  <c r="U94" i="4"/>
  <c r="T94" i="4"/>
  <c r="S94" i="4"/>
  <c r="R94" i="4"/>
  <c r="Q94" i="4"/>
  <c r="P94" i="4"/>
  <c r="O94" i="4"/>
  <c r="N94" i="4"/>
  <c r="M94" i="4"/>
  <c r="L94" i="4"/>
  <c r="K94" i="4"/>
  <c r="J94" i="4"/>
  <c r="I94" i="4"/>
  <c r="H94" i="4"/>
  <c r="E94" i="4"/>
  <c r="C94" i="4"/>
  <c r="B94" i="4"/>
  <c r="E90" i="4"/>
  <c r="F90" i="4" s="1"/>
  <c r="F88" i="4" s="1"/>
  <c r="C90" i="4"/>
  <c r="B90" i="4"/>
  <c r="AE88" i="4"/>
  <c r="AD88" i="4"/>
  <c r="AC88" i="4"/>
  <c r="AB88" i="4"/>
  <c r="AA88" i="4"/>
  <c r="Z88" i="4"/>
  <c r="Y88" i="4"/>
  <c r="X88" i="4"/>
  <c r="W88" i="4"/>
  <c r="V88" i="4"/>
  <c r="U88" i="4"/>
  <c r="T88" i="4"/>
  <c r="S88" i="4"/>
  <c r="R88" i="4"/>
  <c r="Q88" i="4"/>
  <c r="P88" i="4"/>
  <c r="O88" i="4"/>
  <c r="N88" i="4"/>
  <c r="M88" i="4"/>
  <c r="L88" i="4"/>
  <c r="K88" i="4"/>
  <c r="J88" i="4"/>
  <c r="I88" i="4"/>
  <c r="H88" i="4"/>
  <c r="E88" i="4"/>
  <c r="C88" i="4"/>
  <c r="B88" i="4"/>
  <c r="E84" i="4"/>
  <c r="F84" i="4" s="1"/>
  <c r="F82" i="4" s="1"/>
  <c r="C84" i="4"/>
  <c r="B84" i="4"/>
  <c r="AE82" i="4"/>
  <c r="AD82" i="4"/>
  <c r="AC82" i="4"/>
  <c r="AB82" i="4"/>
  <c r="AA82" i="4"/>
  <c r="Z82" i="4"/>
  <c r="Y82" i="4"/>
  <c r="X82" i="4"/>
  <c r="W82" i="4"/>
  <c r="V82" i="4"/>
  <c r="U82" i="4"/>
  <c r="T82" i="4"/>
  <c r="S82" i="4"/>
  <c r="R82" i="4"/>
  <c r="Q82" i="4"/>
  <c r="P82" i="4"/>
  <c r="O82" i="4"/>
  <c r="N82" i="4"/>
  <c r="M82" i="4"/>
  <c r="L82" i="4"/>
  <c r="K82" i="4"/>
  <c r="J82" i="4"/>
  <c r="I82" i="4"/>
  <c r="H82" i="4"/>
  <c r="E82" i="4"/>
  <c r="C82" i="4"/>
  <c r="B82" i="4"/>
  <c r="E78" i="4"/>
  <c r="F78" i="4" s="1"/>
  <c r="F76" i="4" s="1"/>
  <c r="C78" i="4"/>
  <c r="B78" i="4"/>
  <c r="AE76" i="4"/>
  <c r="AD76" i="4"/>
  <c r="AC76" i="4"/>
  <c r="AB76" i="4"/>
  <c r="AA76" i="4"/>
  <c r="Z76" i="4"/>
  <c r="Y76" i="4"/>
  <c r="X76" i="4"/>
  <c r="W76" i="4"/>
  <c r="V76" i="4"/>
  <c r="U76" i="4"/>
  <c r="T76" i="4"/>
  <c r="S76" i="4"/>
  <c r="R76" i="4"/>
  <c r="Q76" i="4"/>
  <c r="P76" i="4"/>
  <c r="O76" i="4"/>
  <c r="N76" i="4"/>
  <c r="M76" i="4"/>
  <c r="L76" i="4"/>
  <c r="K76" i="4"/>
  <c r="J76" i="4"/>
  <c r="I76" i="4"/>
  <c r="H76" i="4"/>
  <c r="E76" i="4"/>
  <c r="C76" i="4"/>
  <c r="B76" i="4"/>
  <c r="E72" i="4"/>
  <c r="F72" i="4" s="1"/>
  <c r="F70" i="4" s="1"/>
  <c r="C72" i="4"/>
  <c r="B72" i="4"/>
  <c r="AE70" i="4"/>
  <c r="AD70" i="4"/>
  <c r="AC70" i="4"/>
  <c r="AB70" i="4"/>
  <c r="AA70" i="4"/>
  <c r="Z70" i="4"/>
  <c r="Y70" i="4"/>
  <c r="X70" i="4"/>
  <c r="W70" i="4"/>
  <c r="V70" i="4"/>
  <c r="U70" i="4"/>
  <c r="T70" i="4"/>
  <c r="S70" i="4"/>
  <c r="R70" i="4"/>
  <c r="Q70" i="4"/>
  <c r="P70" i="4"/>
  <c r="O70" i="4"/>
  <c r="N70" i="4"/>
  <c r="M70" i="4"/>
  <c r="L70" i="4"/>
  <c r="K70" i="4"/>
  <c r="J70" i="4"/>
  <c r="I70" i="4"/>
  <c r="H70" i="4"/>
  <c r="E70" i="4"/>
  <c r="C70" i="4"/>
  <c r="B70" i="4"/>
  <c r="E66" i="4"/>
  <c r="F66" i="4" s="1"/>
  <c r="C66" i="4"/>
  <c r="B66" i="4"/>
  <c r="AE64" i="4"/>
  <c r="AD64" i="4"/>
  <c r="AB64" i="4"/>
  <c r="AA64" i="4"/>
  <c r="Z64" i="4"/>
  <c r="Y64" i="4"/>
  <c r="X64" i="4"/>
  <c r="W64" i="4"/>
  <c r="V64" i="4"/>
  <c r="U64" i="4"/>
  <c r="T64" i="4"/>
  <c r="S64" i="4"/>
  <c r="R64" i="4"/>
  <c r="Q64" i="4"/>
  <c r="P64" i="4"/>
  <c r="O64" i="4"/>
  <c r="N64" i="4"/>
  <c r="M64" i="4"/>
  <c r="L64" i="4"/>
  <c r="K64" i="4"/>
  <c r="J64" i="4"/>
  <c r="I64" i="4"/>
  <c r="H64" i="4"/>
  <c r="E64" i="4"/>
  <c r="G64" i="4" s="1"/>
  <c r="C64" i="4"/>
  <c r="B64" i="4"/>
  <c r="AE62" i="4"/>
  <c r="AD62" i="4"/>
  <c r="AC62" i="4"/>
  <c r="AB62" i="4"/>
  <c r="AA62" i="4"/>
  <c r="Z62" i="4"/>
  <c r="Y62" i="4"/>
  <c r="X62" i="4"/>
  <c r="W62" i="4"/>
  <c r="V62" i="4"/>
  <c r="U62" i="4"/>
  <c r="T62" i="4"/>
  <c r="S62" i="4"/>
  <c r="R62" i="4"/>
  <c r="Q62" i="4"/>
  <c r="P62" i="4"/>
  <c r="O62" i="4"/>
  <c r="N62" i="4"/>
  <c r="M62" i="4"/>
  <c r="L62" i="4"/>
  <c r="K62" i="4"/>
  <c r="J62" i="4"/>
  <c r="I62" i="4"/>
  <c r="H62" i="4"/>
  <c r="E62" i="4"/>
  <c r="G62" i="4" s="1"/>
  <c r="D62" i="4"/>
  <c r="C62" i="4"/>
  <c r="B62" i="4"/>
  <c r="AE61" i="4"/>
  <c r="AD61" i="4"/>
  <c r="AC61" i="4"/>
  <c r="AB61" i="4"/>
  <c r="AA61" i="4"/>
  <c r="Z61" i="4"/>
  <c r="Y61" i="4"/>
  <c r="X61" i="4"/>
  <c r="W61" i="4"/>
  <c r="V61" i="4"/>
  <c r="U61" i="4"/>
  <c r="T61" i="4"/>
  <c r="S61" i="4"/>
  <c r="R61" i="4"/>
  <c r="Q61" i="4"/>
  <c r="P61" i="4"/>
  <c r="O61" i="4"/>
  <c r="N61" i="4"/>
  <c r="M61" i="4"/>
  <c r="L61" i="4"/>
  <c r="K61" i="4"/>
  <c r="J61" i="4"/>
  <c r="I61" i="4"/>
  <c r="H61" i="4"/>
  <c r="E61" i="4"/>
  <c r="G61" i="4" s="1"/>
  <c r="D61" i="4"/>
  <c r="C61" i="4"/>
  <c r="B61" i="4"/>
  <c r="AE60" i="4"/>
  <c r="AD60" i="4"/>
  <c r="AC60" i="4"/>
  <c r="AB60" i="4"/>
  <c r="AA60" i="4"/>
  <c r="Z60" i="4"/>
  <c r="Y60" i="4"/>
  <c r="X60" i="4"/>
  <c r="W60" i="4"/>
  <c r="V60" i="4"/>
  <c r="U60" i="4"/>
  <c r="T60" i="4"/>
  <c r="S60" i="4"/>
  <c r="R60" i="4"/>
  <c r="Q60" i="4"/>
  <c r="P60" i="4"/>
  <c r="O60" i="4"/>
  <c r="N60" i="4"/>
  <c r="M60" i="4"/>
  <c r="L60" i="4"/>
  <c r="K60" i="4"/>
  <c r="J60" i="4"/>
  <c r="I60" i="4"/>
  <c r="H60" i="4"/>
  <c r="E60" i="4"/>
  <c r="G60" i="4" s="1"/>
  <c r="C60" i="4"/>
  <c r="B60" i="4"/>
  <c r="AE59" i="4"/>
  <c r="AD59" i="4"/>
  <c r="AC59" i="4"/>
  <c r="AB59" i="4"/>
  <c r="AA59" i="4"/>
  <c r="Z59" i="4"/>
  <c r="Y59" i="4"/>
  <c r="X59" i="4"/>
  <c r="W59" i="4"/>
  <c r="V59" i="4"/>
  <c r="U59" i="4"/>
  <c r="T59" i="4"/>
  <c r="S59" i="4"/>
  <c r="R59" i="4"/>
  <c r="Q59" i="4"/>
  <c r="P59" i="4"/>
  <c r="O59" i="4"/>
  <c r="N59" i="4"/>
  <c r="M59" i="4"/>
  <c r="L59" i="4"/>
  <c r="K59" i="4"/>
  <c r="J59" i="4"/>
  <c r="I59" i="4"/>
  <c r="H59" i="4"/>
  <c r="E59" i="4"/>
  <c r="G59" i="4" s="1"/>
  <c r="D59" i="4"/>
  <c r="C59" i="4"/>
  <c r="B59" i="4"/>
  <c r="AE58" i="4"/>
  <c r="AD58" i="4"/>
  <c r="AC58" i="4"/>
  <c r="AB58" i="4"/>
  <c r="AA58" i="4"/>
  <c r="Z58" i="4"/>
  <c r="Y58" i="4"/>
  <c r="X58" i="4"/>
  <c r="W58" i="4"/>
  <c r="V58" i="4"/>
  <c r="U58" i="4"/>
  <c r="T58" i="4"/>
  <c r="S58" i="4"/>
  <c r="R58" i="4"/>
  <c r="Q58" i="4"/>
  <c r="P58" i="4"/>
  <c r="O58" i="4"/>
  <c r="N58" i="4"/>
  <c r="M58" i="4"/>
  <c r="L58" i="4"/>
  <c r="K58" i="4"/>
  <c r="J58" i="4"/>
  <c r="I58" i="4"/>
  <c r="H58" i="4"/>
  <c r="E58" i="4"/>
  <c r="G58" i="4" s="1"/>
  <c r="C58" i="4"/>
  <c r="B58" i="4"/>
  <c r="AE56" i="4"/>
  <c r="AD56" i="4"/>
  <c r="AC56" i="4"/>
  <c r="AB56" i="4"/>
  <c r="AA56" i="4"/>
  <c r="Z56" i="4"/>
  <c r="Y56" i="4"/>
  <c r="X56" i="4"/>
  <c r="W56" i="4"/>
  <c r="V56" i="4"/>
  <c r="U56" i="4"/>
  <c r="T56" i="4"/>
  <c r="S56" i="4"/>
  <c r="R56" i="4"/>
  <c r="Q56" i="4"/>
  <c r="P56" i="4"/>
  <c r="O56" i="4"/>
  <c r="N56" i="4"/>
  <c r="M56" i="4"/>
  <c r="L56" i="4"/>
  <c r="K56" i="4"/>
  <c r="J56" i="4"/>
  <c r="I56" i="4"/>
  <c r="H56" i="4"/>
  <c r="E56" i="4"/>
  <c r="G56" i="4" s="1"/>
  <c r="C56" i="4"/>
  <c r="B56" i="4"/>
  <c r="AE55" i="4"/>
  <c r="AD55" i="4"/>
  <c r="AC55" i="4"/>
  <c r="AB55" i="4"/>
  <c r="AA55" i="4"/>
  <c r="Z55" i="4"/>
  <c r="Y55" i="4"/>
  <c r="X55" i="4"/>
  <c r="W55" i="4"/>
  <c r="V55" i="4"/>
  <c r="U55" i="4"/>
  <c r="T55" i="4"/>
  <c r="S55" i="4"/>
  <c r="R55" i="4"/>
  <c r="Q55" i="4"/>
  <c r="P55" i="4"/>
  <c r="O55" i="4"/>
  <c r="N55" i="4"/>
  <c r="M55" i="4"/>
  <c r="L55" i="4"/>
  <c r="K55" i="4"/>
  <c r="J55" i="4"/>
  <c r="I55" i="4"/>
  <c r="H55" i="4"/>
  <c r="E55" i="4"/>
  <c r="G55" i="4" s="1"/>
  <c r="C55" i="4"/>
  <c r="B55" i="4"/>
  <c r="AE54" i="4"/>
  <c r="AD54" i="4"/>
  <c r="AC54" i="4"/>
  <c r="AB54" i="4"/>
  <c r="AA54" i="4"/>
  <c r="Z54" i="4"/>
  <c r="Y54" i="4"/>
  <c r="X54" i="4"/>
  <c r="W54" i="4"/>
  <c r="V54" i="4"/>
  <c r="U54" i="4"/>
  <c r="T54" i="4"/>
  <c r="S54" i="4"/>
  <c r="R54" i="4"/>
  <c r="Q54" i="4"/>
  <c r="P54" i="4"/>
  <c r="O54" i="4"/>
  <c r="N54" i="4"/>
  <c r="M54" i="4"/>
  <c r="L54" i="4"/>
  <c r="K54" i="4"/>
  <c r="J54" i="4"/>
  <c r="I54" i="4"/>
  <c r="H54" i="4"/>
  <c r="E54" i="4"/>
  <c r="G54" i="4" s="1"/>
  <c r="C54" i="4"/>
  <c r="B54" i="4"/>
  <c r="AE53" i="4"/>
  <c r="AD53" i="4"/>
  <c r="AC53" i="4"/>
  <c r="AB53" i="4"/>
  <c r="AA53" i="4"/>
  <c r="Z53" i="4"/>
  <c r="Y53" i="4"/>
  <c r="X53" i="4"/>
  <c r="W53" i="4"/>
  <c r="V53" i="4"/>
  <c r="U53" i="4"/>
  <c r="T53" i="4"/>
  <c r="S53" i="4"/>
  <c r="R53" i="4"/>
  <c r="Q53" i="4"/>
  <c r="P53" i="4"/>
  <c r="O53" i="4"/>
  <c r="N53" i="4"/>
  <c r="M53" i="4"/>
  <c r="L53" i="4"/>
  <c r="K53" i="4"/>
  <c r="J53" i="4"/>
  <c r="I53" i="4"/>
  <c r="H53" i="4"/>
  <c r="E53" i="4"/>
  <c r="G53" i="4" s="1"/>
  <c r="C53" i="4"/>
  <c r="B53" i="4"/>
  <c r="AE52" i="4"/>
  <c r="AD52" i="4"/>
  <c r="AC52" i="4"/>
  <c r="AB52" i="4"/>
  <c r="AA52" i="4"/>
  <c r="Z52" i="4"/>
  <c r="Y52" i="4"/>
  <c r="X52" i="4"/>
  <c r="W52" i="4"/>
  <c r="V52" i="4"/>
  <c r="U52" i="4"/>
  <c r="T52" i="4"/>
  <c r="S52" i="4"/>
  <c r="R52" i="4"/>
  <c r="Q52" i="4"/>
  <c r="P52" i="4"/>
  <c r="O52" i="4"/>
  <c r="N52" i="4"/>
  <c r="M52" i="4"/>
  <c r="L52" i="4"/>
  <c r="K52" i="4"/>
  <c r="J52" i="4"/>
  <c r="I52" i="4"/>
  <c r="H52" i="4"/>
  <c r="E52" i="4"/>
  <c r="G52" i="4" s="1"/>
  <c r="C52" i="4"/>
  <c r="B52" i="4"/>
  <c r="E50" i="4"/>
  <c r="G50" i="4" s="1"/>
  <c r="C50" i="4"/>
  <c r="B50" i="4"/>
  <c r="E49" i="4"/>
  <c r="G49" i="4" s="1"/>
  <c r="C49" i="4"/>
  <c r="B49" i="4"/>
  <c r="E48" i="4"/>
  <c r="G48" i="4" s="1"/>
  <c r="C48" i="4"/>
  <c r="B48" i="4"/>
  <c r="E47" i="4"/>
  <c r="G47" i="4" s="1"/>
  <c r="C47" i="4"/>
  <c r="B47" i="4"/>
  <c r="AE46" i="4"/>
  <c r="AD46" i="4"/>
  <c r="AC46" i="4"/>
  <c r="AB46" i="4"/>
  <c r="AA46" i="4"/>
  <c r="Z46" i="4"/>
  <c r="Y46" i="4"/>
  <c r="X46" i="4"/>
  <c r="W46" i="4"/>
  <c r="V46" i="4"/>
  <c r="U46" i="4"/>
  <c r="T46" i="4"/>
  <c r="S46" i="4"/>
  <c r="R46" i="4"/>
  <c r="Q46" i="4"/>
  <c r="P46" i="4"/>
  <c r="O46" i="4"/>
  <c r="N46" i="4"/>
  <c r="M46" i="4"/>
  <c r="L46" i="4"/>
  <c r="K46" i="4"/>
  <c r="J46" i="4"/>
  <c r="I46" i="4"/>
  <c r="H46" i="4"/>
  <c r="E46" i="4"/>
  <c r="G46" i="4" s="1"/>
  <c r="C46" i="4"/>
  <c r="B46" i="4"/>
  <c r="E44" i="4"/>
  <c r="G44" i="4" s="1"/>
  <c r="C44" i="4"/>
  <c r="B44" i="4"/>
  <c r="E43" i="4"/>
  <c r="G43" i="4" s="1"/>
  <c r="C43" i="4"/>
  <c r="B43" i="4"/>
  <c r="E42" i="4"/>
  <c r="G42" i="4" s="1"/>
  <c r="C42" i="4"/>
  <c r="B42" i="4"/>
  <c r="E41" i="4"/>
  <c r="G41" i="4" s="1"/>
  <c r="C41" i="4"/>
  <c r="B41" i="4"/>
  <c r="AE40" i="4"/>
  <c r="AD40" i="4"/>
  <c r="AC40" i="4"/>
  <c r="AB40" i="4"/>
  <c r="AA40" i="4"/>
  <c r="Z40" i="4"/>
  <c r="Y40" i="4"/>
  <c r="X40" i="4"/>
  <c r="W40" i="4"/>
  <c r="V40" i="4"/>
  <c r="U40" i="4"/>
  <c r="T40" i="4"/>
  <c r="S40" i="4"/>
  <c r="R40" i="4"/>
  <c r="Q40" i="4"/>
  <c r="P40" i="4"/>
  <c r="O40" i="4"/>
  <c r="N40" i="4"/>
  <c r="M40" i="4"/>
  <c r="L40" i="4"/>
  <c r="K40" i="4"/>
  <c r="J40" i="4"/>
  <c r="I40" i="4"/>
  <c r="H40" i="4"/>
  <c r="E40" i="4"/>
  <c r="G40" i="4" s="1"/>
  <c r="C40" i="4"/>
  <c r="B40" i="4"/>
  <c r="E38" i="4"/>
  <c r="G38" i="4" s="1"/>
  <c r="C38" i="4"/>
  <c r="B38" i="4"/>
  <c r="E36" i="4"/>
  <c r="G36" i="4" s="1"/>
  <c r="C36" i="4"/>
  <c r="B36" i="4"/>
  <c r="E35" i="4"/>
  <c r="G35" i="4" s="1"/>
  <c r="C35" i="4"/>
  <c r="B35" i="4"/>
  <c r="AE34" i="4"/>
  <c r="AD34" i="4"/>
  <c r="AC34" i="4"/>
  <c r="AB34" i="4"/>
  <c r="AA34" i="4"/>
  <c r="Z34" i="4"/>
  <c r="Y34" i="4"/>
  <c r="X34" i="4"/>
  <c r="W34" i="4"/>
  <c r="V34" i="4"/>
  <c r="U34" i="4"/>
  <c r="T34" i="4"/>
  <c r="S34" i="4"/>
  <c r="R34" i="4"/>
  <c r="Q34" i="4"/>
  <c r="P34" i="4"/>
  <c r="O34" i="4"/>
  <c r="N34" i="4"/>
  <c r="M34" i="4"/>
  <c r="L34" i="4"/>
  <c r="K34" i="4"/>
  <c r="J34" i="4"/>
  <c r="I34" i="4"/>
  <c r="H34" i="4"/>
  <c r="E34" i="4"/>
  <c r="G34" i="4" s="1"/>
  <c r="C34" i="4"/>
  <c r="B34" i="4"/>
  <c r="F34" i="4" s="1"/>
  <c r="E30" i="4"/>
  <c r="G30" i="4" s="1"/>
  <c r="D30" i="4"/>
  <c r="C30" i="4"/>
  <c r="B30" i="4"/>
  <c r="AE28" i="4"/>
  <c r="AD28" i="4"/>
  <c r="AC28" i="4"/>
  <c r="AB28" i="4"/>
  <c r="AA28" i="4"/>
  <c r="Z28" i="4"/>
  <c r="Y28" i="4"/>
  <c r="X28" i="4"/>
  <c r="W28" i="4"/>
  <c r="V28" i="4"/>
  <c r="U28" i="4"/>
  <c r="T28" i="4"/>
  <c r="S28" i="4"/>
  <c r="R28" i="4"/>
  <c r="Q28" i="4"/>
  <c r="P28" i="4"/>
  <c r="O28" i="4"/>
  <c r="N28" i="4"/>
  <c r="M28" i="4"/>
  <c r="L28" i="4"/>
  <c r="K28" i="4"/>
  <c r="J28" i="4"/>
  <c r="I28" i="4"/>
  <c r="H28" i="4"/>
  <c r="E28" i="4"/>
  <c r="G28" i="4" s="1"/>
  <c r="D28" i="4"/>
  <c r="C28" i="4"/>
  <c r="B28" i="4"/>
  <c r="E26" i="4"/>
  <c r="G26" i="4" s="1"/>
  <c r="C26" i="4"/>
  <c r="B26" i="4"/>
  <c r="E24" i="4"/>
  <c r="G24" i="4" s="1"/>
  <c r="C24" i="4"/>
  <c r="B24" i="4"/>
  <c r="E23" i="4"/>
  <c r="G23" i="4" s="1"/>
  <c r="C23" i="4"/>
  <c r="B23" i="4"/>
  <c r="AE22" i="4"/>
  <c r="AD22" i="4"/>
  <c r="AC22" i="4"/>
  <c r="AB22" i="4"/>
  <c r="AA22" i="4"/>
  <c r="Z22" i="4"/>
  <c r="Y22" i="4"/>
  <c r="X22" i="4"/>
  <c r="W22" i="4"/>
  <c r="V22" i="4"/>
  <c r="U22" i="4"/>
  <c r="T22" i="4"/>
  <c r="S22" i="4"/>
  <c r="R22" i="4"/>
  <c r="Q22" i="4"/>
  <c r="P22" i="4"/>
  <c r="O22" i="4"/>
  <c r="N22" i="4"/>
  <c r="M22" i="4"/>
  <c r="L22" i="4"/>
  <c r="K22" i="4"/>
  <c r="J22" i="4"/>
  <c r="I22" i="4"/>
  <c r="H22" i="4"/>
  <c r="E22" i="4"/>
  <c r="G22" i="4" s="1"/>
  <c r="C22" i="4"/>
  <c r="B22" i="4"/>
  <c r="AE20" i="4"/>
  <c r="AE150" i="4" s="1"/>
  <c r="AE145" i="4" s="1"/>
  <c r="AD20" i="4"/>
  <c r="AD150" i="4" s="1"/>
  <c r="AD145" i="4" s="1"/>
  <c r="AC20" i="4"/>
  <c r="AC150" i="4" s="1"/>
  <c r="AC145" i="4" s="1"/>
  <c r="AB20" i="4"/>
  <c r="AB150" i="4" s="1"/>
  <c r="AB145" i="4" s="1"/>
  <c r="AA20" i="4"/>
  <c r="AA150" i="4" s="1"/>
  <c r="AA145" i="4" s="1"/>
  <c r="Z20" i="4"/>
  <c r="Z150" i="4" s="1"/>
  <c r="Z145" i="4" s="1"/>
  <c r="Y20" i="4"/>
  <c r="Y150" i="4" s="1"/>
  <c r="Y145" i="4" s="1"/>
  <c r="X20" i="4"/>
  <c r="X150" i="4" s="1"/>
  <c r="X145" i="4" s="1"/>
  <c r="W20" i="4"/>
  <c r="W150" i="4" s="1"/>
  <c r="W145" i="4" s="1"/>
  <c r="V20" i="4"/>
  <c r="V150" i="4" s="1"/>
  <c r="V145" i="4" s="1"/>
  <c r="U20" i="4"/>
  <c r="U150" i="4" s="1"/>
  <c r="U145" i="4" s="1"/>
  <c r="T20" i="4"/>
  <c r="T150" i="4" s="1"/>
  <c r="T145" i="4" s="1"/>
  <c r="S20" i="4"/>
  <c r="S150" i="4" s="1"/>
  <c r="S145" i="4" s="1"/>
  <c r="R20" i="4"/>
  <c r="R150" i="4" s="1"/>
  <c r="R145" i="4" s="1"/>
  <c r="Q20" i="4"/>
  <c r="Q150" i="4" s="1"/>
  <c r="Q145" i="4" s="1"/>
  <c r="P20" i="4"/>
  <c r="P150" i="4" s="1"/>
  <c r="P145" i="4" s="1"/>
  <c r="O20" i="4"/>
  <c r="O150" i="4" s="1"/>
  <c r="O145" i="4" s="1"/>
  <c r="N20" i="4"/>
  <c r="N150" i="4" s="1"/>
  <c r="N145" i="4" s="1"/>
  <c r="M20" i="4"/>
  <c r="M150" i="4" s="1"/>
  <c r="M145" i="4" s="1"/>
  <c r="L20" i="4"/>
  <c r="L150" i="4" s="1"/>
  <c r="L145" i="4" s="1"/>
  <c r="K20" i="4"/>
  <c r="K150" i="4" s="1"/>
  <c r="K145" i="4" s="1"/>
  <c r="J20" i="4"/>
  <c r="J150" i="4" s="1"/>
  <c r="J145" i="4" s="1"/>
  <c r="I20" i="4"/>
  <c r="I150" i="4" s="1"/>
  <c r="I145" i="4" s="1"/>
  <c r="E145" i="4" s="1"/>
  <c r="H20" i="4"/>
  <c r="H150" i="4" s="1"/>
  <c r="H145" i="4" s="1"/>
  <c r="E20" i="4"/>
  <c r="E150" i="4" s="1"/>
  <c r="C20" i="4"/>
  <c r="C150" i="4" s="1"/>
  <c r="B20" i="4"/>
  <c r="B150" i="4" s="1"/>
  <c r="AE19" i="4"/>
  <c r="AE149" i="4" s="1"/>
  <c r="AD19" i="4"/>
  <c r="AD149" i="4" s="1"/>
  <c r="AC19" i="4"/>
  <c r="AC149" i="4" s="1"/>
  <c r="AB19" i="4"/>
  <c r="AB149" i="4" s="1"/>
  <c r="AA19" i="4"/>
  <c r="AA149" i="4" s="1"/>
  <c r="Z19" i="4"/>
  <c r="Z149" i="4" s="1"/>
  <c r="Y19" i="4"/>
  <c r="Y149" i="4" s="1"/>
  <c r="X19" i="4"/>
  <c r="X149" i="4" s="1"/>
  <c r="W19" i="4"/>
  <c r="W149" i="4" s="1"/>
  <c r="V19" i="4"/>
  <c r="V149" i="4" s="1"/>
  <c r="U19" i="4"/>
  <c r="U149" i="4" s="1"/>
  <c r="T19" i="4"/>
  <c r="T149" i="4" s="1"/>
  <c r="S19" i="4"/>
  <c r="S149" i="4" s="1"/>
  <c r="R19" i="4"/>
  <c r="R149" i="4" s="1"/>
  <c r="Q19" i="4"/>
  <c r="Q149" i="4" s="1"/>
  <c r="P19" i="4"/>
  <c r="P149" i="4" s="1"/>
  <c r="O19" i="4"/>
  <c r="O149" i="4" s="1"/>
  <c r="N19" i="4"/>
  <c r="N149" i="4" s="1"/>
  <c r="M19" i="4"/>
  <c r="M149" i="4" s="1"/>
  <c r="L19" i="4"/>
  <c r="L149" i="4" s="1"/>
  <c r="K19" i="4"/>
  <c r="K149" i="4" s="1"/>
  <c r="J19" i="4"/>
  <c r="J149" i="4" s="1"/>
  <c r="I19" i="4"/>
  <c r="I149" i="4" s="1"/>
  <c r="H19" i="4"/>
  <c r="H149" i="4" s="1"/>
  <c r="E19" i="4"/>
  <c r="E149" i="4" s="1"/>
  <c r="C19" i="4"/>
  <c r="C149" i="4" s="1"/>
  <c r="B19" i="4"/>
  <c r="B149" i="4" s="1"/>
  <c r="AE18" i="4"/>
  <c r="AE113" i="4" s="1"/>
  <c r="AD18" i="4"/>
  <c r="AD113" i="4" s="1"/>
  <c r="AC18" i="4"/>
  <c r="AC113" i="4" s="1"/>
  <c r="AB18" i="4"/>
  <c r="AB113" i="4" s="1"/>
  <c r="AA18" i="4"/>
  <c r="AA113" i="4" s="1"/>
  <c r="Z18" i="4"/>
  <c r="Z113" i="4" s="1"/>
  <c r="Y18" i="4"/>
  <c r="Y113" i="4" s="1"/>
  <c r="X18" i="4"/>
  <c r="X113" i="4" s="1"/>
  <c r="W18" i="4"/>
  <c r="W113" i="4" s="1"/>
  <c r="V18" i="4"/>
  <c r="V113" i="4" s="1"/>
  <c r="U18" i="4"/>
  <c r="U113" i="4" s="1"/>
  <c r="T18" i="4"/>
  <c r="T113" i="4" s="1"/>
  <c r="S18" i="4"/>
  <c r="S113" i="4" s="1"/>
  <c r="R18" i="4"/>
  <c r="R113" i="4" s="1"/>
  <c r="Q18" i="4"/>
  <c r="Q113" i="4" s="1"/>
  <c r="P18" i="4"/>
  <c r="P113" i="4" s="1"/>
  <c r="O18" i="4"/>
  <c r="O113" i="4" s="1"/>
  <c r="N18" i="4"/>
  <c r="N113" i="4" s="1"/>
  <c r="M18" i="4"/>
  <c r="M113" i="4" s="1"/>
  <c r="L18" i="4"/>
  <c r="L113" i="4" s="1"/>
  <c r="K18" i="4"/>
  <c r="K113" i="4" s="1"/>
  <c r="J18" i="4"/>
  <c r="J113" i="4" s="1"/>
  <c r="I18" i="4"/>
  <c r="I113" i="4" s="1"/>
  <c r="H18" i="4"/>
  <c r="H113" i="4" s="1"/>
  <c r="E18" i="4"/>
  <c r="G18" i="4" s="1"/>
  <c r="C18" i="4"/>
  <c r="B18" i="4"/>
  <c r="AE17" i="4"/>
  <c r="AE147" i="4" s="1"/>
  <c r="AD17" i="4"/>
  <c r="AD147" i="4" s="1"/>
  <c r="AC17" i="4"/>
  <c r="AC147" i="4" s="1"/>
  <c r="AB17" i="4"/>
  <c r="AB147" i="4" s="1"/>
  <c r="AA17" i="4"/>
  <c r="AA147" i="4" s="1"/>
  <c r="Z17" i="4"/>
  <c r="Z147" i="4" s="1"/>
  <c r="Y17" i="4"/>
  <c r="Y147" i="4" s="1"/>
  <c r="X17" i="4"/>
  <c r="X147" i="4" s="1"/>
  <c r="W17" i="4"/>
  <c r="W147" i="4" s="1"/>
  <c r="V17" i="4"/>
  <c r="V147" i="4" s="1"/>
  <c r="U17" i="4"/>
  <c r="U147" i="4" s="1"/>
  <c r="T17" i="4"/>
  <c r="T147" i="4" s="1"/>
  <c r="S17" i="4"/>
  <c r="S147" i="4" s="1"/>
  <c r="R17" i="4"/>
  <c r="R147" i="4" s="1"/>
  <c r="Q17" i="4"/>
  <c r="Q147" i="4" s="1"/>
  <c r="P17" i="4"/>
  <c r="P147" i="4" s="1"/>
  <c r="O17" i="4"/>
  <c r="O147" i="4" s="1"/>
  <c r="N17" i="4"/>
  <c r="N147" i="4" s="1"/>
  <c r="M17" i="4"/>
  <c r="M147" i="4" s="1"/>
  <c r="L17" i="4"/>
  <c r="L147" i="4" s="1"/>
  <c r="K17" i="4"/>
  <c r="K147" i="4" s="1"/>
  <c r="J17" i="4"/>
  <c r="J147" i="4" s="1"/>
  <c r="I17" i="4"/>
  <c r="I147" i="4" s="1"/>
  <c r="H17" i="4"/>
  <c r="H147" i="4" s="1"/>
  <c r="E17" i="4"/>
  <c r="E147" i="4" s="1"/>
  <c r="C17" i="4"/>
  <c r="C147" i="4" s="1"/>
  <c r="B17" i="4"/>
  <c r="B147" i="4" s="1"/>
  <c r="AE16" i="4"/>
  <c r="AD16" i="4"/>
  <c r="AC16" i="4"/>
  <c r="AB16" i="4"/>
  <c r="AA16" i="4"/>
  <c r="Z16" i="4"/>
  <c r="Y16" i="4"/>
  <c r="X16" i="4"/>
  <c r="W16" i="4"/>
  <c r="V16" i="4"/>
  <c r="U16" i="4"/>
  <c r="T16" i="4"/>
  <c r="S16" i="4"/>
  <c r="R16" i="4"/>
  <c r="Q16" i="4"/>
  <c r="P16" i="4"/>
  <c r="O16" i="4"/>
  <c r="N16" i="4"/>
  <c r="M16" i="4"/>
  <c r="L16" i="4"/>
  <c r="K16" i="4"/>
  <c r="J16" i="4"/>
  <c r="I16" i="4"/>
  <c r="H16" i="4"/>
  <c r="E16" i="4"/>
  <c r="G16" i="4" s="1"/>
  <c r="C16" i="4"/>
  <c r="B16" i="4"/>
  <c r="E12" i="4"/>
  <c r="G12" i="4" s="1"/>
  <c r="C12" i="4"/>
  <c r="B12" i="4"/>
  <c r="AE11" i="4"/>
  <c r="AD11" i="4"/>
  <c r="AC11" i="4"/>
  <c r="AB11" i="4"/>
  <c r="AA11" i="4"/>
  <c r="Z11" i="4"/>
  <c r="Y11" i="4"/>
  <c r="X11" i="4"/>
  <c r="W11" i="4"/>
  <c r="V11" i="4"/>
  <c r="U11" i="4"/>
  <c r="T11" i="4"/>
  <c r="S11" i="4"/>
  <c r="R11" i="4"/>
  <c r="Q11" i="4"/>
  <c r="P11" i="4"/>
  <c r="O11" i="4"/>
  <c r="N11" i="4"/>
  <c r="M11" i="4"/>
  <c r="L11" i="4"/>
  <c r="K11" i="4"/>
  <c r="J11" i="4"/>
  <c r="I11" i="4"/>
  <c r="H11" i="4"/>
  <c r="E11" i="4"/>
  <c r="C11" i="4"/>
  <c r="G11" i="4" s="1"/>
  <c r="B11" i="4"/>
  <c r="AE10" i="4"/>
  <c r="AE148" i="4" s="1"/>
  <c r="AE143" i="4" s="1"/>
  <c r="AD10" i="4"/>
  <c r="AD148" i="4" s="1"/>
  <c r="AD143" i="4" s="1"/>
  <c r="AC10" i="4"/>
  <c r="AC148" i="4" s="1"/>
  <c r="AC143" i="4" s="1"/>
  <c r="AB10" i="4"/>
  <c r="AB148" i="4" s="1"/>
  <c r="AB143" i="4" s="1"/>
  <c r="AA10" i="4"/>
  <c r="AA148" i="4" s="1"/>
  <c r="AA143" i="4" s="1"/>
  <c r="Z10" i="4"/>
  <c r="Z148" i="4" s="1"/>
  <c r="Z143" i="4" s="1"/>
  <c r="Y10" i="4"/>
  <c r="Y148" i="4" s="1"/>
  <c r="Y143" i="4" s="1"/>
  <c r="X10" i="4"/>
  <c r="X148" i="4" s="1"/>
  <c r="X143" i="4" s="1"/>
  <c r="W10" i="4"/>
  <c r="W148" i="4" s="1"/>
  <c r="W143" i="4" s="1"/>
  <c r="V10" i="4"/>
  <c r="V148" i="4" s="1"/>
  <c r="V143" i="4" s="1"/>
  <c r="U10" i="4"/>
  <c r="U148" i="4" s="1"/>
  <c r="U143" i="4" s="1"/>
  <c r="T10" i="4"/>
  <c r="T148" i="4" s="1"/>
  <c r="T143" i="4" s="1"/>
  <c r="S10" i="4"/>
  <c r="S148" i="4" s="1"/>
  <c r="S143" i="4" s="1"/>
  <c r="R10" i="4"/>
  <c r="R148" i="4" s="1"/>
  <c r="R143" i="4" s="1"/>
  <c r="Q10" i="4"/>
  <c r="Q148" i="4" s="1"/>
  <c r="Q143" i="4" s="1"/>
  <c r="P10" i="4"/>
  <c r="P148" i="4" s="1"/>
  <c r="P143" i="4" s="1"/>
  <c r="O10" i="4"/>
  <c r="O148" i="4" s="1"/>
  <c r="O143" i="4" s="1"/>
  <c r="N10" i="4"/>
  <c r="N148" i="4" s="1"/>
  <c r="N143" i="4" s="1"/>
  <c r="M10" i="4"/>
  <c r="M148" i="4" s="1"/>
  <c r="M143" i="4" s="1"/>
  <c r="L10" i="4"/>
  <c r="L148" i="4" s="1"/>
  <c r="L143" i="4" s="1"/>
  <c r="K10" i="4"/>
  <c r="K148" i="4" s="1"/>
  <c r="K143" i="4" s="1"/>
  <c r="J10" i="4"/>
  <c r="J148" i="4" s="1"/>
  <c r="J143" i="4" s="1"/>
  <c r="I10" i="4"/>
  <c r="I148" i="4" s="1"/>
  <c r="I143" i="4" s="1"/>
  <c r="E143" i="4" s="1"/>
  <c r="H10" i="4"/>
  <c r="H148" i="4" s="1"/>
  <c r="H143" i="4" s="1"/>
  <c r="E10" i="4"/>
  <c r="E148" i="4" s="1"/>
  <c r="C10" i="4"/>
  <c r="C148" i="4" s="1"/>
  <c r="B10" i="4"/>
  <c r="B148" i="4" s="1"/>
  <c r="AE9" i="4"/>
  <c r="AD9" i="4"/>
  <c r="AC9" i="4"/>
  <c r="AB9" i="4"/>
  <c r="AA9" i="4"/>
  <c r="Z9" i="4"/>
  <c r="Y9" i="4"/>
  <c r="X9" i="4"/>
  <c r="W9" i="4"/>
  <c r="V9" i="4"/>
  <c r="U9" i="4"/>
  <c r="T9" i="4"/>
  <c r="S9" i="4"/>
  <c r="R9" i="4"/>
  <c r="Q9" i="4"/>
  <c r="P9" i="4"/>
  <c r="O9" i="4"/>
  <c r="N9" i="4"/>
  <c r="M9" i="4"/>
  <c r="L9" i="4"/>
  <c r="K9" i="4"/>
  <c r="J9" i="4"/>
  <c r="I9" i="4"/>
  <c r="H9" i="4"/>
  <c r="E9" i="4"/>
  <c r="F9" i="4" s="1"/>
  <c r="C9" i="4"/>
  <c r="B9" i="4"/>
  <c r="G9" i="4" l="1"/>
  <c r="G148" i="4"/>
  <c r="F148" i="4"/>
  <c r="G10" i="4"/>
  <c r="D143" i="4"/>
  <c r="D10" i="4"/>
  <c r="F10" i="4"/>
  <c r="B143" i="4"/>
  <c r="F143" i="4" s="1"/>
  <c r="C143" i="4"/>
  <c r="G143" i="4" s="1"/>
  <c r="F11" i="4"/>
  <c r="B113" i="4"/>
  <c r="C113" i="4"/>
  <c r="D12" i="4"/>
  <c r="D11" i="4" s="1"/>
  <c r="F12" i="4"/>
  <c r="F16" i="4"/>
  <c r="B146" i="4"/>
  <c r="D17" i="4"/>
  <c r="F17" i="4"/>
  <c r="H146" i="4"/>
  <c r="H142" i="4"/>
  <c r="J146" i="4"/>
  <c r="J142" i="4"/>
  <c r="J141" i="4" s="1"/>
  <c r="L146" i="4"/>
  <c r="L142" i="4"/>
  <c r="L141" i="4" s="1"/>
  <c r="N146" i="4"/>
  <c r="N142" i="4"/>
  <c r="N141" i="4" s="1"/>
  <c r="P146" i="4"/>
  <c r="P142" i="4"/>
  <c r="P141" i="4" s="1"/>
  <c r="R146" i="4"/>
  <c r="R142" i="4"/>
  <c r="R141" i="4" s="1"/>
  <c r="T146" i="4"/>
  <c r="T142" i="4"/>
  <c r="T141" i="4" s="1"/>
  <c r="V146" i="4"/>
  <c r="V142" i="4"/>
  <c r="V141" i="4" s="1"/>
  <c r="X146" i="4"/>
  <c r="X142" i="4"/>
  <c r="X141" i="4" s="1"/>
  <c r="Z146" i="4"/>
  <c r="Z142" i="4"/>
  <c r="Z141" i="4" s="1"/>
  <c r="AB146" i="4"/>
  <c r="AB142" i="4"/>
  <c r="AB141" i="4" s="1"/>
  <c r="AD146" i="4"/>
  <c r="AD142" i="4"/>
  <c r="AD141" i="4" s="1"/>
  <c r="D18" i="4"/>
  <c r="F18" i="4"/>
  <c r="D19" i="4"/>
  <c r="F19" i="4"/>
  <c r="D20" i="4"/>
  <c r="F20" i="4"/>
  <c r="B145" i="4"/>
  <c r="C145" i="4"/>
  <c r="F22" i="4"/>
  <c r="D23" i="4"/>
  <c r="F23" i="4"/>
  <c r="D24" i="4"/>
  <c r="F24" i="4"/>
  <c r="D26" i="4"/>
  <c r="F26" i="4"/>
  <c r="F28" i="4"/>
  <c r="F30" i="4"/>
  <c r="D35" i="4"/>
  <c r="F35" i="4"/>
  <c r="D36" i="4"/>
  <c r="F36" i="4"/>
  <c r="D38" i="4"/>
  <c r="F38" i="4"/>
  <c r="F40" i="4"/>
  <c r="D41" i="4"/>
  <c r="F41" i="4"/>
  <c r="D42" i="4"/>
  <c r="F42" i="4"/>
  <c r="D43" i="4"/>
  <c r="F43" i="4"/>
  <c r="D44" i="4"/>
  <c r="F44" i="4"/>
  <c r="F46" i="4"/>
  <c r="D47" i="4"/>
  <c r="F47" i="4"/>
  <c r="D48" i="4"/>
  <c r="F48" i="4"/>
  <c r="D49" i="4"/>
  <c r="F49" i="4"/>
  <c r="D50" i="4"/>
  <c r="F50" i="4"/>
  <c r="F52" i="4"/>
  <c r="D53" i="4"/>
  <c r="F53" i="4"/>
  <c r="D54" i="4"/>
  <c r="F54" i="4"/>
  <c r="D55" i="4"/>
  <c r="F55" i="4"/>
  <c r="D56" i="4"/>
  <c r="F56" i="4"/>
  <c r="F58" i="4"/>
  <c r="F59" i="4"/>
  <c r="F60" i="4"/>
  <c r="F61" i="4"/>
  <c r="F62" i="4"/>
  <c r="F64" i="4"/>
  <c r="G66" i="4"/>
  <c r="G72" i="4"/>
  <c r="G70" i="4" s="1"/>
  <c r="G78" i="4"/>
  <c r="G76" i="4" s="1"/>
  <c r="G84" i="4"/>
  <c r="G82" i="4" s="1"/>
  <c r="G90" i="4"/>
  <c r="G88" i="4" s="1"/>
  <c r="G96" i="4"/>
  <c r="G94" i="4" s="1"/>
  <c r="G102" i="4"/>
  <c r="G100" i="4" s="1"/>
  <c r="G108" i="4"/>
  <c r="G106" i="4" s="1"/>
  <c r="E112" i="4"/>
  <c r="I112" i="4"/>
  <c r="K112" i="4"/>
  <c r="M112" i="4"/>
  <c r="O112" i="4"/>
  <c r="Q112" i="4"/>
  <c r="S112" i="4"/>
  <c r="U112" i="4"/>
  <c r="W112" i="4"/>
  <c r="Y112" i="4"/>
  <c r="AA112" i="4"/>
  <c r="AC112" i="4"/>
  <c r="AE112" i="4"/>
  <c r="E113" i="4"/>
  <c r="E114" i="4"/>
  <c r="I114" i="4"/>
  <c r="K114" i="4"/>
  <c r="M114" i="4"/>
  <c r="O114" i="4"/>
  <c r="Q114" i="4"/>
  <c r="S114" i="4"/>
  <c r="U114" i="4"/>
  <c r="W114" i="4"/>
  <c r="Y114" i="4"/>
  <c r="AA114" i="4"/>
  <c r="AC114" i="4"/>
  <c r="AE114" i="4"/>
  <c r="E115" i="4"/>
  <c r="I115" i="4"/>
  <c r="K115" i="4"/>
  <c r="M115" i="4"/>
  <c r="O115" i="4"/>
  <c r="Q115" i="4"/>
  <c r="S115" i="4"/>
  <c r="U115" i="4"/>
  <c r="W115" i="4"/>
  <c r="Y115" i="4"/>
  <c r="AA115" i="4"/>
  <c r="AC115" i="4"/>
  <c r="AE115" i="4"/>
  <c r="G119" i="4"/>
  <c r="G120" i="4"/>
  <c r="G121" i="4"/>
  <c r="E138" i="4"/>
  <c r="I136" i="4"/>
  <c r="C146" i="4"/>
  <c r="G147" i="4"/>
  <c r="E146" i="4"/>
  <c r="F147" i="4"/>
  <c r="G17" i="4"/>
  <c r="I146" i="4"/>
  <c r="I142" i="4"/>
  <c r="K146" i="4"/>
  <c r="K142" i="4"/>
  <c r="K141" i="4" s="1"/>
  <c r="M146" i="4"/>
  <c r="M142" i="4"/>
  <c r="M141" i="4" s="1"/>
  <c r="O146" i="4"/>
  <c r="O142" i="4"/>
  <c r="O141" i="4" s="1"/>
  <c r="Q146" i="4"/>
  <c r="Q142" i="4"/>
  <c r="Q141" i="4" s="1"/>
  <c r="S146" i="4"/>
  <c r="S142" i="4"/>
  <c r="S141" i="4" s="1"/>
  <c r="U146" i="4"/>
  <c r="U142" i="4"/>
  <c r="U141" i="4" s="1"/>
  <c r="W146" i="4"/>
  <c r="W142" i="4"/>
  <c r="W141" i="4" s="1"/>
  <c r="Y146" i="4"/>
  <c r="Y142" i="4"/>
  <c r="Y141" i="4" s="1"/>
  <c r="AA146" i="4"/>
  <c r="AA142" i="4"/>
  <c r="AA141" i="4" s="1"/>
  <c r="AC146" i="4"/>
  <c r="AC142" i="4"/>
  <c r="AC141" i="4" s="1"/>
  <c r="AE146" i="4"/>
  <c r="AE142" i="4"/>
  <c r="AE141" i="4" s="1"/>
  <c r="G149" i="4"/>
  <c r="F149" i="4"/>
  <c r="G19" i="4"/>
  <c r="G150" i="4"/>
  <c r="F150" i="4"/>
  <c r="G20" i="4"/>
  <c r="F145" i="4"/>
  <c r="D145" i="4"/>
  <c r="G145" i="4"/>
  <c r="D66" i="4"/>
  <c r="D72" i="4"/>
  <c r="D70" i="4" s="1"/>
  <c r="D78" i="4"/>
  <c r="D76" i="4" s="1"/>
  <c r="D84" i="4"/>
  <c r="D82" i="4" s="1"/>
  <c r="D90" i="4"/>
  <c r="D88" i="4" s="1"/>
  <c r="D96" i="4"/>
  <c r="D94" i="4" s="1"/>
  <c r="D102" i="4"/>
  <c r="D100" i="4" s="1"/>
  <c r="D108" i="4"/>
  <c r="D106" i="4" s="1"/>
  <c r="H112" i="4"/>
  <c r="J112" i="4"/>
  <c r="L112" i="4"/>
  <c r="N112" i="4"/>
  <c r="P112" i="4"/>
  <c r="R112" i="4"/>
  <c r="T112" i="4"/>
  <c r="V112" i="4"/>
  <c r="X112" i="4"/>
  <c r="Z112" i="4"/>
  <c r="AB112" i="4"/>
  <c r="AD112" i="4"/>
  <c r="H114" i="4"/>
  <c r="J114" i="4"/>
  <c r="L114" i="4"/>
  <c r="N114" i="4"/>
  <c r="P114" i="4"/>
  <c r="R114" i="4"/>
  <c r="T114" i="4"/>
  <c r="V114" i="4"/>
  <c r="X114" i="4"/>
  <c r="Z114" i="4"/>
  <c r="AB114" i="4"/>
  <c r="AD114" i="4"/>
  <c r="H115" i="4"/>
  <c r="J115" i="4"/>
  <c r="L115" i="4"/>
  <c r="N115" i="4"/>
  <c r="P115" i="4"/>
  <c r="R115" i="4"/>
  <c r="T115" i="4"/>
  <c r="V115" i="4"/>
  <c r="X115" i="4"/>
  <c r="Z115" i="4"/>
  <c r="AB115" i="4"/>
  <c r="AD115" i="4"/>
  <c r="D120" i="4"/>
  <c r="B138" i="4"/>
  <c r="B136" i="4" s="1"/>
  <c r="H136" i="4"/>
  <c r="F123" i="4"/>
  <c r="D123" i="4"/>
  <c r="G123" i="4"/>
  <c r="G125" i="4"/>
  <c r="G127" i="4"/>
  <c r="G131" i="4"/>
  <c r="G133" i="4"/>
  <c r="D127" i="4"/>
  <c r="D125" i="4" s="1"/>
  <c r="D133" i="4"/>
  <c r="D131" i="4" s="1"/>
  <c r="D119" i="4" l="1"/>
  <c r="B115" i="4"/>
  <c r="C115" i="4"/>
  <c r="B114" i="4"/>
  <c r="C114" i="4"/>
  <c r="AB111" i="4"/>
  <c r="X111" i="4"/>
  <c r="T111" i="4"/>
  <c r="P111" i="4"/>
  <c r="L111" i="4"/>
  <c r="B112" i="4"/>
  <c r="B111" i="4" s="1"/>
  <c r="H111" i="4"/>
  <c r="C112" i="4"/>
  <c r="C111" i="4" s="1"/>
  <c r="D64" i="4"/>
  <c r="D60" i="4"/>
  <c r="D58" i="4" s="1"/>
  <c r="E142" i="4"/>
  <c r="I141" i="4"/>
  <c r="G146" i="4"/>
  <c r="F146" i="4"/>
  <c r="F138" i="4"/>
  <c r="D138" i="4"/>
  <c r="D136" i="4" s="1"/>
  <c r="G138" i="4"/>
  <c r="E136" i="4"/>
  <c r="F115" i="4"/>
  <c r="G115" i="4"/>
  <c r="F113" i="4"/>
  <c r="G113" i="4"/>
  <c r="AC111" i="4"/>
  <c r="Y111" i="4"/>
  <c r="U111" i="4"/>
  <c r="Q111" i="4"/>
  <c r="M111" i="4"/>
  <c r="I111" i="4"/>
  <c r="D46" i="4"/>
  <c r="D34" i="4"/>
  <c r="D22" i="4"/>
  <c r="B142" i="4"/>
  <c r="B141" i="4" s="1"/>
  <c r="H141" i="4"/>
  <c r="C142" i="4"/>
  <c r="C141" i="4" s="1"/>
  <c r="D148" i="4"/>
  <c r="D9" i="4"/>
  <c r="AD111" i="4"/>
  <c r="Z111" i="4"/>
  <c r="V111" i="4"/>
  <c r="R111" i="4"/>
  <c r="N111" i="4"/>
  <c r="J111" i="4"/>
  <c r="F114" i="4"/>
  <c r="G114" i="4"/>
  <c r="AE111" i="4"/>
  <c r="AA111" i="4"/>
  <c r="W111" i="4"/>
  <c r="S111" i="4"/>
  <c r="O111" i="4"/>
  <c r="K111" i="4"/>
  <c r="F112" i="4"/>
  <c r="G112" i="4"/>
  <c r="E111" i="4"/>
  <c r="D52" i="4"/>
  <c r="D40" i="4"/>
  <c r="D150" i="4"/>
  <c r="D115" i="4"/>
  <c r="D149" i="4"/>
  <c r="D114" i="4"/>
  <c r="D113" i="4"/>
  <c r="D147" i="4"/>
  <c r="D146" i="4" s="1"/>
  <c r="D112" i="4"/>
  <c r="D111" i="4" s="1"/>
  <c r="D16" i="4"/>
  <c r="F111" i="4" l="1"/>
  <c r="G111" i="4"/>
  <c r="F142" i="4"/>
  <c r="D142" i="4"/>
  <c r="D141" i="4" s="1"/>
  <c r="G142" i="4"/>
  <c r="E141" i="4"/>
  <c r="F136" i="4"/>
  <c r="G136" i="4"/>
  <c r="F141" i="4" l="1"/>
  <c r="G141" i="4"/>
</calcChain>
</file>

<file path=xl/comments1.xml><?xml version="1.0" encoding="utf-8"?>
<comments xmlns="http://schemas.openxmlformats.org/spreadsheetml/2006/main">
  <authors>
    <author>Автор</author>
  </authors>
  <commentList>
    <comment ref="A37" authorId="0" shapeId="0">
      <text>
        <r>
          <rPr>
            <b/>
            <sz val="9"/>
            <color indexed="81"/>
            <rFont val="Tahoma"/>
            <family val="2"/>
            <charset val="204"/>
          </rPr>
          <t>Автор:</t>
        </r>
        <r>
          <rPr>
            <sz val="9"/>
            <color indexed="81"/>
            <rFont val="Tahoma"/>
            <family val="2"/>
            <charset val="204"/>
          </rPr>
          <t xml:space="preserve">
необходимо заполнить</t>
        </r>
      </text>
    </comment>
    <comment ref="B38" authorId="0" shapeId="0">
      <text>
        <r>
          <rPr>
            <b/>
            <sz val="9"/>
            <color indexed="81"/>
            <rFont val="Tahoma"/>
            <family val="2"/>
            <charset val="204"/>
          </rPr>
          <t>Автор:</t>
        </r>
        <r>
          <rPr>
            <sz val="9"/>
            <color indexed="81"/>
            <rFont val="Tahoma"/>
            <family val="2"/>
            <charset val="204"/>
          </rPr>
          <t xml:space="preserve">
356607,76
</t>
        </r>
      </text>
    </comment>
  </commentList>
</comments>
</file>

<file path=xl/sharedStrings.xml><?xml version="1.0" encoding="utf-8"?>
<sst xmlns="http://schemas.openxmlformats.org/spreadsheetml/2006/main" count="208" uniqueCount="77">
  <si>
    <t xml:space="preserve">Отчет о ходе реализации (сетевой график) муниципальной программы «Развитие транспортной системы города Когалыма» </t>
  </si>
  <si>
    <t>Основные мероприятия  программы</t>
  </si>
  <si>
    <t>План на
 2024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</si>
  <si>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</si>
  <si>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</si>
  <si>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</si>
  <si>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</si>
  <si>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</si>
  <si>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</si>
  <si>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</si>
  <si>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</si>
  <si>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</si>
  <si>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</si>
  <si>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</si>
  <si>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</si>
  <si>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</si>
  <si>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</si>
  <si>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</si>
  <si>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</si>
  <si>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</si>
  <si>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</si>
  <si>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Подпрограмма 1. «Автомобильный транспорт»</t>
  </si>
  <si>
    <t>Процессная часть</t>
  </si>
  <si>
    <t>1.1. Организация пассажирских перевозок автомобильным транспортом общего пользования по городским маршрутам (I)</t>
  </si>
  <si>
    <t>всего</t>
  </si>
  <si>
    <t>бюджет города Когалыма</t>
  </si>
  <si>
    <t>Итого по подпрограмме 1</t>
  </si>
  <si>
    <t xml:space="preserve">бюджет города Когалыма </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</si>
  <si>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</si>
  <si>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(II, 1)</t>
  </si>
  <si>
    <t>Всего</t>
  </si>
  <si>
    <t>бюджет автономного округа</t>
  </si>
  <si>
    <t>в т.ч. бюджет города Когалыма в части софинансирования</t>
  </si>
  <si>
    <t>иные источники финансирования</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</si>
  <si>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</si>
  <si>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</si>
  <si>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2.1.3. Реконструкция развязки Восточная (проспект Нефтяников, улица Ноябрьская)</t>
  </si>
  <si>
    <t>2.1.4 Капитальный ремонт объекта "Путепровод на км 0+468 автодороги Повховское шоссе в городе Когалыме"</t>
  </si>
  <si>
    <t>2.1.5 Реконструкция участков автомобильных дорог улица Дорожников и улица Романтиков (в том числе ПИР)</t>
  </si>
  <si>
    <t>2.2. Обеспечение функционирования сети автомобильных дорог общего пользования местного значения (3, 4, 5)</t>
  </si>
  <si>
    <t>2.2.1.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t>
  </si>
  <si>
    <t>2.2.1.1. Выполнение муниципальной работы «Выполнение работ в области использования автомобильных дорог»</t>
  </si>
  <si>
    <t>2.2.1.2.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</si>
  <si>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2.2.2. Техническое обслуживание электрооборудования светофорных объектов (в том числе обеспечение электроэнергией)</t>
  </si>
  <si>
    <r>
      <rPr>
        <b/>
        <sz val="12"/>
        <rFont val="Times New Roman"/>
        <family val="1"/>
        <charset val="204"/>
      </rPr>
      <t>МКУ "УКС и ЖКК г.Когалыма":</t>
    </r>
    <r>
      <rPr>
        <sz val="12"/>
        <rFont val="Times New Roman"/>
        <family val="1"/>
        <charset val="204"/>
      </rPr>
      <t xml:space="preserve">
Заключен МК от 25.12.2023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на сумму 27 125,2 тыс.руб. (в т.ч. ТО светофорных объектов на сумму 4 675,00 тыс.руб.).
Заключен МК от 29.12.2023 с АО "Газпром энергосбыт Тюмень" на поставку электроэнергии для светофорных объектов города Когалыма на сумму 956,6 тыс.руб.
Оплата работ производится по факту на основании актов снятия показаний приборов учета за электроэнергию и документа о приемке работ по ТО и текущему ремонту светофорных объектов.</t>
    </r>
  </si>
  <si>
    <t xml:space="preserve">2.2.3. Приобретение, монтаж, ремонт и техническое обслуживание информационных табло </t>
  </si>
  <si>
    <t>2.2.4.  Перенос кабелей светофорного объекта, расположенного на пересечении улиц Мира - Молодежная в подземную канализацию</t>
  </si>
  <si>
    <t>2.3. "Строительство, реконструкция, капитальный ремонт, ремонт сетей наружного освещения автомобильных дорог общего пользования местного значения"</t>
  </si>
  <si>
    <t>2.3.1 Строительство сетей наружного освещения автомобильной дороги по проспекту Нефтяников (от ул.Ноябрьская до путепровода) г.Когалыма</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</si>
  <si>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</si>
  <si>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</si>
  <si>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(6)</t>
  </si>
  <si>
    <t>3.1.1. Обеспечение бесперебойного функционирования системы фотовидеофиксации</t>
  </si>
  <si>
    <r>
      <t xml:space="preserve">МКУ "ЕДДС г.Когалыма":
</t>
    </r>
    <r>
      <rPr>
        <sz val="12"/>
        <rFont val="Times New Roman"/>
        <family val="1"/>
        <charset val="204"/>
      </rPr>
      <t>Отклонение сложилось в результате оплаты электрической энергии согласно показаний счетчиков установленных на комплексах фотовидеофиксации города Когалыма</t>
    </r>
  </si>
  <si>
    <t xml:space="preserve"> 3.1.2 Монтаж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t>
  </si>
  <si>
    <t>Итого по подпрограмме 3</t>
  </si>
  <si>
    <t>Всего по муниципальной программе:</t>
  </si>
  <si>
    <t>Процессная часть в целом по муниципальной программе</t>
  </si>
  <si>
    <t>Цыганкова И.А.</t>
  </si>
  <si>
    <t>тел.93-790</t>
  </si>
  <si>
    <t>Директор МКУ "УКС и ЖКК г.Когалыма"</t>
  </si>
  <si>
    <r>
      <rPr>
        <b/>
        <sz val="12"/>
        <rFont val="Times New Roman"/>
        <family val="1"/>
        <charset val="204"/>
      </rPr>
      <t>МКУ "УКС и ЖКК г.Когалыма":</t>
    </r>
    <r>
      <rPr>
        <sz val="12"/>
        <rFont val="Times New Roman"/>
        <family val="1"/>
        <charset val="204"/>
      </rPr>
      <t xml:space="preserve">
МК от 09.09.2022 №0187300013722000151 с ООО "ГеоПроектГрупп" на выполнение проектно-изыскательских работ по объекту: "Реконструкция участков автомобильных дорог улица Дорожников и улица Романтиков". Работы выполнены и оплачены в полном объеме.</t>
    </r>
  </si>
  <si>
    <r>
      <rPr>
        <b/>
        <sz val="12"/>
        <rFont val="Times New Roman"/>
        <family val="1"/>
        <charset val="204"/>
      </rPr>
      <t>МКУ "УКС и ЖКК г.Когалыма":</t>
    </r>
    <r>
      <rPr>
        <sz val="12"/>
        <rFont val="Times New Roman"/>
        <family val="1"/>
        <charset val="204"/>
      </rPr>
      <t xml:space="preserve">
МК от 29.12.2023 №1273/1-GSM с ПАО "Ростелеком" на оказание услуг подвижной связи (сим-карты на остановочных павильонах) на сумму 201,6 тыс.руб.;
МК от 06.02.2024 №11/2024 с ООО "Умный транспорт" на оказание услуг по запуску ПО "Умный транспорт. Модуль управления табло" для сопровождения электронных указателей расписания движения общественного транспорта на сумму 70,8 тыс.руб.</t>
    </r>
  </si>
  <si>
    <t>2.2.5. Проведение мониторинга дорожного движения на автомобильных дорогах местного значения</t>
  </si>
  <si>
    <t>Ответственный за составление сетевого графика:</t>
  </si>
  <si>
    <t xml:space="preserve">Кадыров И.Р.  </t>
  </si>
  <si>
    <r>
      <rPr>
        <b/>
        <sz val="12"/>
        <rFont val="Times New Roman"/>
        <family val="1"/>
        <charset val="204"/>
      </rPr>
      <t>МКУ "УКС и ЖКК г.Когалыма":</t>
    </r>
    <r>
      <rPr>
        <sz val="12"/>
        <rFont val="Times New Roman"/>
        <family val="1"/>
        <charset val="204"/>
      </rPr>
      <t xml:space="preserve">
Заключен МК от 15.12.2023 №0187300013723000396  с ИП Шахбазовым Фикрет Таха оглы на выполнение работ, связанных с осуществлением регулярных перевозок на сумму 9 633,27 тыс.руб. Период оказания услуг по МК с 01.01.2024 по 31.03.2024.
Заключен МК от 25.03.2024 №0187300013724000021  с ИП Шахбазовым Фикрет Таха оглы на выполнение работ, связанных с осуществлением регулярных перевозок на сумму 30 099,182 тыс.руб. Период оказания услуг по МК с 01.04.2024 по 31.12.2024.</t>
    </r>
  </si>
  <si>
    <t>План на 01.05.2024</t>
  </si>
  <si>
    <t>Профинансировано на 01.05.2024</t>
  </si>
  <si>
    <t>Кассовый расход на 01.05.2024</t>
  </si>
  <si>
    <r>
      <rPr>
        <b/>
        <sz val="12"/>
        <rFont val="Times New Roman"/>
        <family val="1"/>
        <charset val="204"/>
      </rPr>
      <t>МКУ "УКС и ЖКК г.Когалыма":</t>
    </r>
    <r>
      <rPr>
        <sz val="12"/>
        <rFont val="Times New Roman"/>
        <family val="1"/>
        <charset val="204"/>
      </rPr>
      <t xml:space="preserve">
Зпланировано проведение работ на УДС:
- ул. Дружбы Народов (ул. Др. народов-Береговая до моста через р. Ингу-Ягун), 0,15 км;
- Повховское шоссе (подходы к Путепроводу), 0,75 км;
- пр-кт Нефтяников (поворот на ПТП), 0,27 км;
- ул. Романтиков (участок от ул. Береговая до ул. Нефтяников), 0,40 км.
Заключен МК от 26.02.2024 №13/2024 на оказание услуг по проведению негосударственной экспертизы проверки достоверности сметной стоимости ремонта автомобильных дорог г.Когалыма на сумму 59,00 тыс.руб. Услуги по МК оказаны и оплачены в полном объеме. 
На основании приказа КФ от 16.04.2024 №34-О перераспределена экономия плановых ассигнований на ремонт автомобильной дороги на участке улицы Повховское шоссе (подходы к Путепроводу)  в сумме 8 211,1 тыс.руб.</t>
    </r>
  </si>
  <si>
    <r>
      <rPr>
        <b/>
        <sz val="12"/>
        <rFont val="Times New Roman"/>
        <family val="1"/>
        <charset val="204"/>
      </rPr>
      <t>МКУ "УКС и ЖКК г.Когалыма":</t>
    </r>
    <r>
      <rPr>
        <sz val="12"/>
        <rFont val="Times New Roman"/>
        <family val="1"/>
        <charset val="204"/>
      </rPr>
      <t xml:space="preserve">
Заключен МК от 04.08.2023 с ООО Строительная Компания «ЮВ и С» на выполнение работ на сумму 366 990,6 тыс.руб. 
Сроки выполнения работ: 1 этап с 04.08.2023 по 16.11.2023; 2 этап с 01.01.2024 по 18.10.2024.
В 2023 году выполнен и оплачен 1 этап на сумму 84 566,83 тыс.руб.
Заключен МК от 02.10.2023 №24-23АН с ООО "Югорский Проектный Институт" на оказание услуг по авторскому надзору по объекту на сумму 737,669 тыс.руб. В 2023 году выполнены и оплачены работы на сумму 169,959 тыс.руб.; в 2024 году на сумму 180,0 тыс.руб. 
На основании приказа КФ от 31.01.2024 №13-О, в соответствии с распоряжением Правительства ХМАО-Югры от 26.01.2024 №21-рп "О Соглашении о сотрудничестве между Правительством ХМАО-Югры и ПАО "ЛУКОЙЛ" на 2024-2028 годы", доведены плановые ассигнования в сумме 156 414,0 тыс.руб.</t>
    </r>
  </si>
  <si>
    <r>
      <rPr>
        <b/>
        <sz val="12"/>
        <rFont val="Times New Roman"/>
        <family val="1"/>
        <charset val="204"/>
      </rPr>
      <t>МКУ "УКС и ЖКК г.Когалыма":</t>
    </r>
    <r>
      <rPr>
        <sz val="12"/>
        <rFont val="Times New Roman"/>
        <family val="1"/>
        <charset val="204"/>
      </rPr>
      <t xml:space="preserve">
Бюджетные ассигнования перераспределены на мероприятие по ремонту автомобильных дорог (в процессе выполнения работ технологических «окон» потребовалось меньше, чем предусмотрено проектом)</t>
    </r>
  </si>
  <si>
    <r>
      <rPr>
        <b/>
        <sz val="12"/>
        <rFont val="Times New Roman"/>
        <family val="1"/>
        <charset val="204"/>
      </rPr>
      <t>МБУ"КСАТ":</t>
    </r>
    <r>
      <rPr>
        <sz val="12"/>
        <rFont val="Times New Roman"/>
        <family val="1"/>
        <charset val="204"/>
      </rPr>
      <t xml:space="preserve">
Отклонение от плана составляет 24 647,89 тыс. руб. в том числе:
1. 9 025,59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3 411,08 тыс. руб.  -неисполнение субсидии по статье начисления на оплату труда возникло в связи с оплатой страховых взносов в мае 2024 г.
3. 56,92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152,44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320,04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553,33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3.  Оказание услуг по охране базы, так как оплата произведена по факту оказанных услуг
7. 172,21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4 766,84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5 058,84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3 Оплата за приобретение шин, будет по факту поставки товара
10. 621,23 тыс. руб. - неисполнение по статье расходов прочие расходы  оплата налога на имущество будет произведена в феврале, в связи со сдачей декларации в апреле 2024 г  и транспортного налога (согласно декларации)
11. 33,34тыс. руб. неисполнение по статье расходов  пособий по уходу за ребенком инвалидом, оплата  произведена по факту предоставленных документов
12.  276,5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использования оплаты  санаторно-курортных путевок, а так же в связи с оплатой по факту поставки молока, согласно поданных заявок..
13. 38,38тыс. руб. неисполнение субсидии по статье  расходов на приобретение мягкого инвентаря, оплата будет произведена по факту поставки товара
14. 63,59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97,5 тыс.руб неисполнение по статье расходов на приобретение основных средств, оплата будет произведена по факту поставки товара</t>
    </r>
  </si>
  <si>
    <r>
      <t xml:space="preserve">МБУ "КСАТ":
</t>
    </r>
    <r>
      <rPr>
        <sz val="12"/>
        <rFont val="Times New Roman"/>
        <family val="1"/>
        <charset val="204"/>
      </rPr>
      <t>Неисполнение субсидии по статье арендная плата 444,27 тыс. руб. за пользование имуществом возникло, в связи с тем, что оплата произведена согласно графика платежей.</t>
    </r>
  </si>
  <si>
    <r>
      <rPr>
        <b/>
        <sz val="12"/>
        <rFont val="Times New Roman"/>
        <family val="1"/>
        <charset val="204"/>
      </rPr>
      <t>МКУ "УКС и ЖКК г.Когалыма":</t>
    </r>
    <r>
      <rPr>
        <sz val="12"/>
        <rFont val="Times New Roman"/>
        <family val="1"/>
        <charset val="204"/>
      </rPr>
      <t xml:space="preserve">
МК от 15.04.2024 №0187300013724000046 на выполнение работ по сторительству сетей наружного освещения автомобильной дороги по проспекту Нефтяников (от улицы Ноябрьская до путепровода) на сумму 3 732,16 тыс.руб.</t>
    </r>
  </si>
  <si>
    <r>
      <rPr>
        <b/>
        <sz val="12"/>
        <rFont val="Times New Roman"/>
        <family val="1"/>
        <charset val="204"/>
      </rPr>
      <t>МКУ "УКС и ЖКК г.Когалыма":</t>
    </r>
    <r>
      <rPr>
        <sz val="12"/>
        <rFont val="Times New Roman"/>
        <family val="1"/>
        <charset val="204"/>
      </rPr>
      <t xml:space="preserve">
МК от 08.04.2024 №0187300013724000041 на выполнение работ по монтажу системы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 на сумму 2 964,187 тыс.руб.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</si>
</sst>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_(* #,##0.00_);_(* \(#,##0.00\);_(* &quot;-&quot;??_);_(@_)"/>
    <numFmt numFmtId="166" formatCode="#,##0.0"/>
    <numFmt numFmtId="167" formatCode="#,##0.00\ _₽"/>
    <numFmt numFmtId="168" formatCode="#,##0.00_р_."/>
  </numFmts>
  <fonts count="14" x14ac:knownFonts="1">
    <font>
      <sz val="11"/>
      <color theme="1"/>
      <name val="Calibri"/>
      <family val="2"/>
      <scheme val="minor"/>
    </font>
    <font>
      <sz val="11"/>
      <color theme="1"/>
      <name val="Calibri"/>
      <family val="2"/>
      <charset val="204"/>
      <scheme val="minor"/>
    </font>
    <font>
      <u/>
      <sz val="11"/>
      <color theme="10"/>
      <name val="Calibri"/>
      <family val="2"/>
      <scheme val="minor"/>
    </font>
    <font>
      <u/>
      <sz val="14"/>
      <name val="Times New Roman"/>
      <family val="1"/>
      <charset val="204"/>
    </font>
    <font>
      <sz val="12"/>
      <color rgb="FFFF0000"/>
      <name val="Times New Roman"/>
      <family val="1"/>
      <charset val="204"/>
    </font>
    <font>
      <sz val="12"/>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rgb="FFFF0000"/>
      <name val="Calibri"/>
      <family val="2"/>
      <charset val="204"/>
      <scheme val="minor"/>
    </font>
    <font>
      <sz val="13"/>
      <color theme="1"/>
      <name val="Times New Roman"/>
      <family val="1"/>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ABF3CC"/>
        <bgColor indexed="64"/>
      </patternFill>
    </fill>
    <fill>
      <patternFill patternType="solid">
        <fgColor theme="9" tint="0.59999389629810485"/>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8" fillId="0" borderId="0"/>
    <xf numFmtId="165" fontId="8" fillId="0" borderId="0" applyFont="0" applyFill="0" applyBorder="0" applyAlignment="0" applyProtection="0"/>
  </cellStyleXfs>
  <cellXfs count="87">
    <xf numFmtId="0" fontId="0" fillId="0" borderId="0" xfId="0"/>
    <xf numFmtId="0" fontId="4" fillId="0" borderId="0" xfId="2" applyFont="1"/>
    <xf numFmtId="0" fontId="5" fillId="0" borderId="0" xfId="3" applyFont="1"/>
    <xf numFmtId="0" fontId="4" fillId="0" borderId="0" xfId="2" applyFont="1" applyAlignment="1">
      <alignment horizontal="center"/>
    </xf>
    <xf numFmtId="0" fontId="7" fillId="0" borderId="2" xfId="2" applyFont="1" applyBorder="1" applyAlignment="1">
      <alignment horizontal="center" vertical="center" wrapText="1"/>
    </xf>
    <xf numFmtId="0" fontId="7" fillId="2" borderId="2" xfId="2" applyFont="1" applyFill="1" applyBorder="1" applyAlignment="1">
      <alignment horizontal="center" vertical="center" wrapText="1"/>
    </xf>
    <xf numFmtId="0" fontId="7" fillId="0" borderId="2" xfId="2" applyFont="1" applyBorder="1"/>
    <xf numFmtId="0" fontId="4" fillId="0" borderId="2" xfId="2" applyFont="1" applyBorder="1"/>
    <xf numFmtId="0" fontId="7" fillId="4" borderId="7" xfId="4" applyFont="1" applyFill="1" applyBorder="1" applyAlignment="1">
      <alignment horizontal="left" vertical="center"/>
    </xf>
    <xf numFmtId="166" fontId="7" fillId="4" borderId="8" xfId="5" applyNumberFormat="1" applyFont="1" applyFill="1" applyBorder="1" applyAlignment="1" applyProtection="1">
      <alignment horizontal="center" vertical="center" wrapText="1"/>
    </xf>
    <xf numFmtId="166" fontId="7" fillId="4" borderId="8" xfId="4" applyNumberFormat="1" applyFont="1" applyFill="1" applyBorder="1" applyAlignment="1">
      <alignment horizontal="center" vertical="center" wrapText="1"/>
    </xf>
    <xf numFmtId="167" fontId="7" fillId="4" borderId="8" xfId="5" applyNumberFormat="1" applyFont="1" applyFill="1" applyBorder="1" applyAlignment="1" applyProtection="1">
      <alignment horizontal="center" vertical="center" wrapText="1"/>
    </xf>
    <xf numFmtId="164" fontId="7" fillId="4" borderId="8" xfId="4" applyNumberFormat="1" applyFont="1" applyFill="1" applyBorder="1" applyAlignment="1">
      <alignment horizontal="center" vertical="center" wrapText="1"/>
    </xf>
    <xf numFmtId="164" fontId="7" fillId="4" borderId="9" xfId="4" applyNumberFormat="1" applyFont="1" applyFill="1" applyBorder="1" applyAlignment="1">
      <alignment horizontal="center" vertical="center" wrapText="1"/>
    </xf>
    <xf numFmtId="164" fontId="7" fillId="4" borderId="2" xfId="4" applyNumberFormat="1" applyFont="1" applyFill="1" applyBorder="1" applyAlignment="1">
      <alignment horizontal="left" vertical="top" wrapText="1"/>
    </xf>
    <xf numFmtId="0" fontId="9" fillId="4" borderId="0" xfId="3" applyFont="1" applyFill="1"/>
    <xf numFmtId="0" fontId="10" fillId="0" borderId="0" xfId="3" applyFont="1"/>
    <xf numFmtId="0" fontId="6" fillId="0" borderId="2" xfId="2" applyFont="1" applyBorder="1" applyAlignment="1">
      <alignment horizontal="left" vertical="top" wrapText="1"/>
    </xf>
    <xf numFmtId="4" fontId="6" fillId="0" borderId="2" xfId="2" applyNumberFormat="1" applyFont="1" applyBorder="1" applyAlignment="1">
      <alignment horizontal="center" vertical="top" wrapText="1"/>
    </xf>
    <xf numFmtId="0" fontId="7" fillId="0" borderId="2" xfId="2" applyFont="1" applyBorder="1" applyAlignment="1">
      <alignment horizontal="left" vertical="center" wrapText="1"/>
    </xf>
    <xf numFmtId="168" fontId="7" fillId="0" borderId="2" xfId="2" applyNumberFormat="1" applyFont="1" applyBorder="1" applyAlignment="1">
      <alignment horizontal="center" vertical="center" wrapText="1"/>
    </xf>
    <xf numFmtId="4" fontId="7" fillId="0" borderId="2" xfId="2" applyNumberFormat="1" applyFont="1" applyBorder="1" applyAlignment="1">
      <alignment horizontal="center" vertical="center" wrapText="1"/>
    </xf>
    <xf numFmtId="0" fontId="6" fillId="3" borderId="2" xfId="2" applyFont="1" applyFill="1" applyBorder="1" applyAlignment="1">
      <alignment horizontal="left" vertical="center" wrapText="1"/>
    </xf>
    <xf numFmtId="168" fontId="6" fillId="0" borderId="2" xfId="2" applyNumberFormat="1" applyFont="1" applyBorder="1" applyAlignment="1">
      <alignment horizontal="center" vertical="center" wrapText="1"/>
    </xf>
    <xf numFmtId="0" fontId="6" fillId="4" borderId="6" xfId="2" applyFont="1" applyFill="1" applyBorder="1" applyAlignment="1">
      <alignment horizontal="left" vertical="center" wrapText="1"/>
    </xf>
    <xf numFmtId="0" fontId="7" fillId="4" borderId="10" xfId="3" applyFont="1" applyFill="1" applyBorder="1" applyAlignment="1">
      <alignment horizontal="left" vertical="center" wrapText="1"/>
    </xf>
    <xf numFmtId="0" fontId="9" fillId="0" borderId="0" xfId="3" applyFont="1"/>
    <xf numFmtId="0" fontId="6" fillId="0" borderId="2" xfId="2" applyFont="1" applyBorder="1" applyAlignment="1">
      <alignment horizontal="left" vertical="center" wrapText="1"/>
    </xf>
    <xf numFmtId="4" fontId="6" fillId="0" borderId="2" xfId="2" applyNumberFormat="1" applyFont="1" applyBorder="1" applyAlignment="1">
      <alignment horizontal="center" vertical="center" wrapText="1"/>
    </xf>
    <xf numFmtId="4" fontId="7" fillId="0" borderId="2" xfId="3" applyNumberFormat="1" applyFont="1" applyBorder="1" applyAlignment="1">
      <alignment horizontal="center" vertical="center"/>
    </xf>
    <xf numFmtId="0" fontId="7" fillId="0" borderId="2" xfId="2" applyFont="1" applyBorder="1" applyAlignment="1">
      <alignment horizontal="right" vertical="top" wrapText="1"/>
    </xf>
    <xf numFmtId="0" fontId="4" fillId="2" borderId="10" xfId="2" applyFont="1" applyFill="1" applyBorder="1" applyAlignment="1">
      <alignment horizontal="center"/>
    </xf>
    <xf numFmtId="0" fontId="7" fillId="0" borderId="2" xfId="2" applyFont="1" applyBorder="1" applyAlignment="1">
      <alignment horizontal="right" vertical="center" wrapText="1"/>
    </xf>
    <xf numFmtId="0" fontId="4" fillId="2" borderId="10" xfId="2" applyFont="1" applyFill="1" applyBorder="1" applyAlignment="1">
      <alignment horizontal="left" vertical="top"/>
    </xf>
    <xf numFmtId="4" fontId="7" fillId="2" borderId="2" xfId="2" applyNumberFormat="1" applyFont="1" applyFill="1" applyBorder="1" applyAlignment="1">
      <alignment horizontal="center" vertical="center" wrapText="1"/>
    </xf>
    <xf numFmtId="0" fontId="7" fillId="2" borderId="10" xfId="2" applyFont="1" applyFill="1" applyBorder="1" applyAlignment="1">
      <alignment horizontal="left" vertical="center"/>
    </xf>
    <xf numFmtId="4" fontId="6" fillId="2" borderId="2" xfId="2" applyNumberFormat="1" applyFont="1" applyFill="1" applyBorder="1" applyAlignment="1">
      <alignment horizontal="center" vertical="center" wrapText="1"/>
    </xf>
    <xf numFmtId="4" fontId="7" fillId="0" borderId="2" xfId="2" applyNumberFormat="1" applyFont="1" applyBorder="1" applyAlignment="1">
      <alignment horizontal="center" vertical="center"/>
    </xf>
    <xf numFmtId="4" fontId="6" fillId="3" borderId="2" xfId="2" applyNumberFormat="1" applyFont="1" applyFill="1" applyBorder="1" applyAlignment="1">
      <alignment horizontal="center" vertical="center" wrapText="1"/>
    </xf>
    <xf numFmtId="0" fontId="6" fillId="4" borderId="2" xfId="2" applyFont="1" applyFill="1" applyBorder="1" applyAlignment="1">
      <alignment horizontal="left" vertical="center" wrapText="1"/>
    </xf>
    <xf numFmtId="4" fontId="6" fillId="4" borderId="2" xfId="2" applyNumberFormat="1" applyFont="1" applyFill="1" applyBorder="1" applyAlignment="1">
      <alignment horizontal="center" vertical="center" wrapText="1"/>
    </xf>
    <xf numFmtId="0" fontId="11" fillId="0" borderId="0" xfId="3" applyFont="1"/>
    <xf numFmtId="0" fontId="11" fillId="0" borderId="8" xfId="3" applyFont="1" applyBorder="1"/>
    <xf numFmtId="168" fontId="6" fillId="0" borderId="2" xfId="2" applyNumberFormat="1" applyFont="1" applyFill="1" applyBorder="1" applyAlignment="1">
      <alignment horizontal="center" vertical="center" wrapText="1"/>
    </xf>
    <xf numFmtId="168" fontId="7" fillId="2" borderId="2" xfId="2" applyNumberFormat="1"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0" fontId="7" fillId="2" borderId="10" xfId="2" applyFont="1" applyFill="1" applyBorder="1" applyAlignment="1">
      <alignment horizontal="center"/>
    </xf>
    <xf numFmtId="0" fontId="7" fillId="2" borderId="10" xfId="2" applyFont="1" applyFill="1" applyBorder="1" applyAlignment="1">
      <alignment horizontal="left" vertical="top"/>
    </xf>
    <xf numFmtId="0" fontId="7" fillId="0" borderId="10" xfId="2" applyFont="1" applyBorder="1" applyAlignment="1">
      <alignment horizontal="left" vertical="center" wrapText="1"/>
    </xf>
    <xf numFmtId="0" fontId="7" fillId="2" borderId="10" xfId="2" applyFont="1" applyFill="1" applyBorder="1" applyAlignment="1">
      <alignment horizontal="left" vertical="top" wrapText="1"/>
    </xf>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xf numFmtId="0" fontId="7" fillId="0" borderId="2" xfId="2" applyFont="1" applyFill="1" applyBorder="1" applyAlignment="1">
      <alignment horizontal="left" vertical="center" wrapText="1"/>
    </xf>
    <xf numFmtId="0" fontId="7" fillId="2" borderId="2" xfId="2" applyFont="1" applyFill="1" applyBorder="1" applyAlignment="1">
      <alignment horizontal="left" vertical="center" wrapText="1"/>
    </xf>
    <xf numFmtId="0" fontId="7" fillId="2" borderId="2" xfId="2" applyFont="1" applyFill="1" applyBorder="1" applyAlignment="1">
      <alignment horizontal="right" vertical="center" wrapText="1"/>
    </xf>
    <xf numFmtId="0" fontId="7" fillId="2" borderId="1" xfId="2" applyFont="1" applyFill="1" applyBorder="1" applyAlignment="1">
      <alignment horizontal="center"/>
    </xf>
    <xf numFmtId="0" fontId="7" fillId="2" borderId="10" xfId="2" applyFont="1" applyFill="1" applyBorder="1" applyAlignment="1">
      <alignment horizontal="center"/>
    </xf>
    <xf numFmtId="0" fontId="7" fillId="2" borderId="5" xfId="2" applyFont="1" applyFill="1" applyBorder="1" applyAlignment="1">
      <alignment horizontal="center"/>
    </xf>
    <xf numFmtId="0" fontId="7" fillId="0" borderId="1" xfId="2" applyFont="1" applyBorder="1" applyAlignment="1">
      <alignment horizontal="center"/>
    </xf>
    <xf numFmtId="0" fontId="7" fillId="0" borderId="10" xfId="2" applyFont="1" applyBorder="1" applyAlignment="1">
      <alignment horizontal="center"/>
    </xf>
    <xf numFmtId="0" fontId="7" fillId="0" borderId="5" xfId="2" applyFont="1" applyBorder="1" applyAlignment="1">
      <alignment horizontal="center"/>
    </xf>
    <xf numFmtId="0" fontId="6" fillId="3" borderId="3" xfId="2" applyFont="1" applyFill="1" applyBorder="1" applyAlignment="1">
      <alignment horizontal="left" vertical="center" wrapText="1"/>
    </xf>
    <xf numFmtId="0" fontId="6" fillId="3" borderId="6" xfId="2" applyFont="1" applyFill="1" applyBorder="1" applyAlignment="1">
      <alignment horizontal="left" vertical="center" wrapText="1"/>
    </xf>
    <xf numFmtId="0" fontId="6" fillId="3" borderId="4" xfId="2" applyFont="1" applyFill="1" applyBorder="1" applyAlignment="1">
      <alignment horizontal="left" vertical="center" wrapText="1"/>
    </xf>
    <xf numFmtId="0" fontId="7" fillId="5" borderId="3" xfId="2" applyFont="1" applyFill="1" applyBorder="1" applyAlignment="1">
      <alignment horizontal="left" vertical="center" wrapText="1"/>
    </xf>
    <xf numFmtId="0" fontId="7" fillId="5" borderId="6" xfId="2" applyFont="1" applyFill="1" applyBorder="1" applyAlignment="1">
      <alignment horizontal="left" vertical="center" wrapText="1"/>
    </xf>
    <xf numFmtId="0" fontId="7" fillId="5" borderId="4" xfId="2" applyFont="1" applyFill="1" applyBorder="1" applyAlignment="1">
      <alignment horizontal="left" vertical="center" wrapText="1"/>
    </xf>
    <xf numFmtId="0" fontId="7" fillId="6" borderId="3" xfId="2" applyFont="1" applyFill="1" applyBorder="1" applyAlignment="1">
      <alignment horizontal="left" vertical="center" wrapText="1"/>
    </xf>
    <xf numFmtId="0" fontId="7" fillId="6" borderId="6" xfId="2" applyFont="1" applyFill="1" applyBorder="1" applyAlignment="1">
      <alignment horizontal="left" vertical="center" wrapText="1"/>
    </xf>
    <xf numFmtId="0" fontId="7" fillId="6" borderId="4" xfId="2" applyFont="1" applyFill="1" applyBorder="1" applyAlignment="1">
      <alignment horizontal="left" vertical="center" wrapText="1"/>
    </xf>
    <xf numFmtId="0" fontId="6" fillId="2" borderId="1" xfId="2" applyFont="1" applyFill="1" applyBorder="1" applyAlignment="1">
      <alignment horizontal="left" vertical="top" wrapText="1"/>
    </xf>
    <xf numFmtId="0" fontId="7" fillId="2" borderId="10" xfId="2" applyFont="1" applyFill="1" applyBorder="1" applyAlignment="1">
      <alignment horizontal="left" vertical="top"/>
    </xf>
    <xf numFmtId="0" fontId="7" fillId="2" borderId="5" xfId="2" applyFont="1" applyFill="1" applyBorder="1" applyAlignment="1">
      <alignment horizontal="left" vertical="top"/>
    </xf>
    <xf numFmtId="0" fontId="6" fillId="0" borderId="1" xfId="2" applyFont="1" applyBorder="1" applyAlignment="1">
      <alignment horizontal="left" vertical="center" wrapText="1"/>
    </xf>
    <xf numFmtId="0" fontId="7" fillId="0" borderId="10" xfId="2" applyFont="1" applyBorder="1" applyAlignment="1">
      <alignment horizontal="left" vertical="center" wrapText="1"/>
    </xf>
    <xf numFmtId="0" fontId="7" fillId="0" borderId="5" xfId="2" applyFont="1" applyBorder="1" applyAlignment="1">
      <alignment horizontal="left" vertical="center" wrapText="1"/>
    </xf>
    <xf numFmtId="0" fontId="7" fillId="0" borderId="10" xfId="2" applyFont="1" applyBorder="1" applyAlignment="1">
      <alignment horizontal="center" vertical="center" wrapText="1"/>
    </xf>
    <xf numFmtId="0" fontId="7" fillId="2" borderId="10" xfId="2" applyFont="1" applyFill="1" applyBorder="1" applyAlignment="1">
      <alignment horizontal="left" vertical="top" wrapText="1"/>
    </xf>
    <xf numFmtId="0" fontId="7" fillId="2" borderId="1" xfId="2" applyFont="1" applyFill="1" applyBorder="1" applyAlignment="1">
      <alignment horizontal="left" vertical="top" wrapText="1"/>
    </xf>
    <xf numFmtId="0" fontId="7" fillId="2" borderId="5" xfId="2" applyFont="1" applyFill="1" applyBorder="1" applyAlignment="1">
      <alignment horizontal="left" vertical="top" wrapText="1"/>
    </xf>
    <xf numFmtId="164" fontId="6" fillId="0" borderId="3"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164" fontId="6" fillId="0" borderId="2" xfId="2" applyNumberFormat="1" applyFont="1" applyBorder="1" applyAlignment="1">
      <alignment horizontal="center" vertical="center" wrapText="1"/>
    </xf>
    <xf numFmtId="0" fontId="3" fillId="0" borderId="0" xfId="1" applyFont="1" applyAlignment="1">
      <alignment horizontal="left" vertical="center"/>
    </xf>
    <xf numFmtId="0" fontId="6" fillId="0" borderId="1" xfId="2" applyFont="1" applyBorder="1" applyAlignment="1">
      <alignment horizontal="center" vertical="center" wrapText="1"/>
    </xf>
    <xf numFmtId="0" fontId="6" fillId="0" borderId="5" xfId="2" applyFont="1" applyBorder="1" applyAlignment="1">
      <alignment horizontal="center" vertical="center" wrapText="1"/>
    </xf>
    <xf numFmtId="0" fontId="6" fillId="0" borderId="2" xfId="2" applyFont="1" applyBorder="1" applyAlignment="1">
      <alignment horizontal="center" vertical="center" wrapText="1"/>
    </xf>
  </cellXfs>
  <cellStyles count="6">
    <cellStyle name="Гиперссылка" xfId="1" builtinId="8"/>
    <cellStyle name="Обычный" xfId="0" builtinId="0"/>
    <cellStyle name="Обычный 2" xfId="4"/>
    <cellStyle name="Обычный 3" xfId="3"/>
    <cellStyle name="Обычный 6 4" xfId="2"/>
    <cellStyle name="Финансовый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3"/>
  <sheetViews>
    <sheetView tabSelected="1" zoomScale="60" zoomScaleNormal="60" workbookViewId="0">
      <selection activeCell="L24" sqref="L24"/>
    </sheetView>
  </sheetViews>
  <sheetFormatPr defaultColWidth="9.140625" defaultRowHeight="15.75" x14ac:dyDescent="0.25"/>
  <cols>
    <col min="1" max="1" width="35.85546875" style="2" customWidth="1"/>
    <col min="2" max="3" width="16" style="2" customWidth="1"/>
    <col min="4" max="4" width="17" style="2" customWidth="1"/>
    <col min="5" max="5" width="15.7109375" style="2" customWidth="1"/>
    <col min="6" max="6" width="13.42578125" style="2" customWidth="1"/>
    <col min="7" max="7" width="14.7109375" style="2" customWidth="1"/>
    <col min="8" max="23" width="13.42578125" style="2" customWidth="1"/>
    <col min="24" max="24" width="15.28515625" style="2" customWidth="1"/>
    <col min="25" max="25" width="13.42578125" style="2" customWidth="1"/>
    <col min="26" max="26" width="14.42578125" style="2" customWidth="1"/>
    <col min="27" max="31" width="13.42578125" style="2" customWidth="1"/>
    <col min="32" max="32" width="57.140625" style="2" customWidth="1"/>
    <col min="33" max="16384" width="9.140625" style="2"/>
  </cols>
  <sheetData>
    <row r="1" spans="1:32" ht="18.75" x14ac:dyDescent="0.25">
      <c r="A1" s="83" t="s">
        <v>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1"/>
      <c r="AF1" s="1"/>
    </row>
    <row r="2" spans="1:32" x14ac:dyDescent="0.25">
      <c r="A2" s="3"/>
      <c r="B2" s="3"/>
      <c r="C2" s="3"/>
      <c r="D2" s="3"/>
      <c r="E2" s="3"/>
      <c r="F2" s="3"/>
      <c r="G2" s="3"/>
      <c r="H2" s="3"/>
      <c r="I2" s="1"/>
      <c r="J2" s="1"/>
      <c r="K2" s="1"/>
      <c r="L2" s="1"/>
      <c r="M2" s="1"/>
      <c r="N2" s="1"/>
      <c r="O2" s="1"/>
      <c r="P2" s="1"/>
      <c r="Q2" s="1"/>
      <c r="R2" s="1"/>
      <c r="S2" s="1"/>
      <c r="T2" s="1"/>
      <c r="U2" s="1"/>
      <c r="V2" s="1"/>
      <c r="W2" s="1"/>
      <c r="X2" s="1"/>
      <c r="Y2" s="1"/>
      <c r="Z2" s="1"/>
      <c r="AA2" s="1"/>
      <c r="AB2" s="1"/>
      <c r="AC2" s="1"/>
      <c r="AD2" s="1"/>
      <c r="AE2" s="1"/>
      <c r="AF2" s="1"/>
    </row>
    <row r="3" spans="1:32" ht="40.5" customHeight="1" x14ac:dyDescent="0.25">
      <c r="A3" s="84" t="s">
        <v>1</v>
      </c>
      <c r="B3" s="84" t="s">
        <v>2</v>
      </c>
      <c r="C3" s="84" t="s">
        <v>67</v>
      </c>
      <c r="D3" s="84" t="s">
        <v>68</v>
      </c>
      <c r="E3" s="84" t="s">
        <v>69</v>
      </c>
      <c r="F3" s="86" t="s">
        <v>3</v>
      </c>
      <c r="G3" s="86"/>
      <c r="H3" s="80" t="s">
        <v>4</v>
      </c>
      <c r="I3" s="81"/>
      <c r="J3" s="80" t="s">
        <v>5</v>
      </c>
      <c r="K3" s="81"/>
      <c r="L3" s="80" t="s">
        <v>6</v>
      </c>
      <c r="M3" s="81"/>
      <c r="N3" s="80" t="s">
        <v>7</v>
      </c>
      <c r="O3" s="81"/>
      <c r="P3" s="80" t="s">
        <v>8</v>
      </c>
      <c r="Q3" s="81"/>
      <c r="R3" s="80" t="s">
        <v>9</v>
      </c>
      <c r="S3" s="81"/>
      <c r="T3" s="80" t="s">
        <v>10</v>
      </c>
      <c r="U3" s="81"/>
      <c r="V3" s="80" t="s">
        <v>11</v>
      </c>
      <c r="W3" s="81"/>
      <c r="X3" s="80" t="s">
        <v>12</v>
      </c>
      <c r="Y3" s="81"/>
      <c r="Z3" s="80" t="s">
        <v>13</v>
      </c>
      <c r="AA3" s="81"/>
      <c r="AB3" s="80" t="s">
        <v>14</v>
      </c>
      <c r="AC3" s="81"/>
      <c r="AD3" s="82" t="s">
        <v>15</v>
      </c>
      <c r="AE3" s="82"/>
      <c r="AF3" s="51" t="s">
        <v>16</v>
      </c>
    </row>
    <row r="4" spans="1:32" ht="51.75" customHeight="1" x14ac:dyDescent="0.25">
      <c r="A4" s="85"/>
      <c r="B4" s="85"/>
      <c r="C4" s="85"/>
      <c r="D4" s="85"/>
      <c r="E4" s="85"/>
      <c r="F4" s="50" t="s">
        <v>17</v>
      </c>
      <c r="G4" s="50" t="s">
        <v>18</v>
      </c>
      <c r="H4" s="4" t="s">
        <v>19</v>
      </c>
      <c r="I4" s="4" t="s">
        <v>20</v>
      </c>
      <c r="J4" s="4" t="s">
        <v>19</v>
      </c>
      <c r="K4" s="5" t="s">
        <v>20</v>
      </c>
      <c r="L4" s="4" t="s">
        <v>19</v>
      </c>
      <c r="M4" s="4" t="s">
        <v>20</v>
      </c>
      <c r="N4" s="4" t="s">
        <v>19</v>
      </c>
      <c r="O4" s="4" t="s">
        <v>20</v>
      </c>
      <c r="P4" s="4" t="s">
        <v>19</v>
      </c>
      <c r="Q4" s="4" t="s">
        <v>20</v>
      </c>
      <c r="R4" s="4" t="s">
        <v>19</v>
      </c>
      <c r="S4" s="4" t="s">
        <v>20</v>
      </c>
      <c r="T4" s="4" t="s">
        <v>19</v>
      </c>
      <c r="U4" s="4" t="s">
        <v>20</v>
      </c>
      <c r="V4" s="4" t="s">
        <v>19</v>
      </c>
      <c r="W4" s="4" t="s">
        <v>20</v>
      </c>
      <c r="X4" s="4" t="s">
        <v>19</v>
      </c>
      <c r="Y4" s="4" t="s">
        <v>20</v>
      </c>
      <c r="Z4" s="4" t="s">
        <v>19</v>
      </c>
      <c r="AA4" s="4" t="s">
        <v>20</v>
      </c>
      <c r="AB4" s="4" t="s">
        <v>19</v>
      </c>
      <c r="AC4" s="4" t="s">
        <v>20</v>
      </c>
      <c r="AD4" s="4" t="s">
        <v>19</v>
      </c>
      <c r="AE4" s="4" t="s">
        <v>20</v>
      </c>
      <c r="AF4" s="6"/>
    </row>
    <row r="5" spans="1:32" x14ac:dyDescent="0.25">
      <c r="A5" s="51">
        <v>1</v>
      </c>
      <c r="B5" s="51">
        <v>2</v>
      </c>
      <c r="C5" s="51">
        <v>3</v>
      </c>
      <c r="D5" s="51">
        <v>4</v>
      </c>
      <c r="E5" s="51">
        <v>5</v>
      </c>
      <c r="F5" s="51">
        <v>6</v>
      </c>
      <c r="G5" s="51">
        <v>7</v>
      </c>
      <c r="H5" s="4">
        <v>8</v>
      </c>
      <c r="I5" s="4">
        <v>9</v>
      </c>
      <c r="J5" s="4">
        <v>10</v>
      </c>
      <c r="K5" s="4">
        <v>11</v>
      </c>
      <c r="L5" s="4">
        <v>12</v>
      </c>
      <c r="M5" s="4">
        <v>13</v>
      </c>
      <c r="N5" s="4">
        <v>14</v>
      </c>
      <c r="O5" s="4">
        <v>15</v>
      </c>
      <c r="P5" s="4">
        <v>16</v>
      </c>
      <c r="Q5" s="4">
        <v>17</v>
      </c>
      <c r="R5" s="4">
        <v>18</v>
      </c>
      <c r="S5" s="4">
        <v>19</v>
      </c>
      <c r="T5" s="4">
        <v>20</v>
      </c>
      <c r="U5" s="4">
        <v>21</v>
      </c>
      <c r="V5" s="4">
        <v>22</v>
      </c>
      <c r="W5" s="4">
        <v>23</v>
      </c>
      <c r="X5" s="4">
        <v>24</v>
      </c>
      <c r="Y5" s="4">
        <v>25</v>
      </c>
      <c r="Z5" s="4">
        <v>26</v>
      </c>
      <c r="AA5" s="4">
        <v>27</v>
      </c>
      <c r="AB5" s="4">
        <v>28</v>
      </c>
      <c r="AC5" s="4">
        <v>29</v>
      </c>
      <c r="AD5" s="4">
        <v>30</v>
      </c>
      <c r="AE5" s="4">
        <v>31</v>
      </c>
      <c r="AF5" s="4">
        <v>32</v>
      </c>
    </row>
    <row r="6" spans="1:32" x14ac:dyDescent="0.25">
      <c r="A6" s="61" t="s">
        <v>21</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3"/>
      <c r="AF6" s="7"/>
    </row>
    <row r="7" spans="1:32" x14ac:dyDescent="0.25">
      <c r="A7" s="8" t="s">
        <v>22</v>
      </c>
      <c r="B7" s="9"/>
      <c r="C7" s="10"/>
      <c r="D7" s="10"/>
      <c r="E7" s="9"/>
      <c r="F7" s="11"/>
      <c r="G7" s="11"/>
      <c r="H7" s="12"/>
      <c r="I7" s="12"/>
      <c r="J7" s="12"/>
      <c r="K7" s="12"/>
      <c r="L7" s="12"/>
      <c r="M7" s="12"/>
      <c r="N7" s="12"/>
      <c r="O7" s="12"/>
      <c r="P7" s="12"/>
      <c r="Q7" s="12"/>
      <c r="R7" s="12"/>
      <c r="S7" s="12"/>
      <c r="T7" s="12"/>
      <c r="U7" s="12"/>
      <c r="V7" s="12"/>
      <c r="W7" s="13"/>
      <c r="X7" s="14"/>
      <c r="Y7" s="15"/>
      <c r="Z7" s="15"/>
      <c r="AA7" s="15"/>
      <c r="AB7" s="15"/>
      <c r="AC7" s="15"/>
      <c r="AD7" s="15"/>
      <c r="AE7" s="15"/>
      <c r="AF7" s="16"/>
    </row>
    <row r="8" spans="1:32" ht="86.25" customHeight="1" x14ac:dyDescent="0.25">
      <c r="A8" s="64" t="s">
        <v>23</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6"/>
      <c r="AF8" s="78" t="s">
        <v>66</v>
      </c>
    </row>
    <row r="9" spans="1:32" x14ac:dyDescent="0.25">
      <c r="A9" s="17" t="s">
        <v>24</v>
      </c>
      <c r="B9" s="18">
        <f>B10</f>
        <v>39754.091999999997</v>
      </c>
      <c r="C9" s="18">
        <f t="shared" ref="C9:E9" si="0">C10</f>
        <v>13099.255000000001</v>
      </c>
      <c r="D9" s="18">
        <f t="shared" si="0"/>
        <v>13099.26</v>
      </c>
      <c r="E9" s="18">
        <f t="shared" si="0"/>
        <v>13099.26</v>
      </c>
      <c r="F9" s="18">
        <f>E9/B9*100</f>
        <v>32.950721148404043</v>
      </c>
      <c r="G9" s="18">
        <f>E9/C9*100</f>
        <v>100.00003817010968</v>
      </c>
      <c r="H9" s="18">
        <f>H10</f>
        <v>3465.99</v>
      </c>
      <c r="I9" s="18">
        <f t="shared" ref="I9:AE9" si="1">I10</f>
        <v>3465.99</v>
      </c>
      <c r="J9" s="18">
        <f t="shared" si="1"/>
        <v>3281.82</v>
      </c>
      <c r="K9" s="18">
        <f t="shared" si="1"/>
        <v>3281.82</v>
      </c>
      <c r="L9" s="18">
        <f t="shared" si="1"/>
        <v>3069.62</v>
      </c>
      <c r="M9" s="18">
        <f t="shared" si="1"/>
        <v>3069.62</v>
      </c>
      <c r="N9" s="18">
        <f t="shared" si="1"/>
        <v>3281.8249999999998</v>
      </c>
      <c r="O9" s="18">
        <f t="shared" si="1"/>
        <v>3281.83</v>
      </c>
      <c r="P9" s="18">
        <f t="shared" si="1"/>
        <v>3175.873</v>
      </c>
      <c r="Q9" s="18">
        <f t="shared" si="1"/>
        <v>0</v>
      </c>
      <c r="R9" s="18">
        <f t="shared" si="1"/>
        <v>3281.8249999999998</v>
      </c>
      <c r="S9" s="18">
        <f t="shared" si="1"/>
        <v>0</v>
      </c>
      <c r="T9" s="18">
        <f t="shared" si="1"/>
        <v>3421.8</v>
      </c>
      <c r="U9" s="18">
        <f t="shared" si="1"/>
        <v>0</v>
      </c>
      <c r="V9" s="18">
        <f t="shared" si="1"/>
        <v>3554.777</v>
      </c>
      <c r="W9" s="18">
        <f t="shared" si="1"/>
        <v>0</v>
      </c>
      <c r="X9" s="18">
        <f t="shared" si="1"/>
        <v>3527.212</v>
      </c>
      <c r="Y9" s="18">
        <f t="shared" si="1"/>
        <v>0</v>
      </c>
      <c r="Z9" s="18">
        <f t="shared" si="1"/>
        <v>3175.873</v>
      </c>
      <c r="AA9" s="18">
        <f t="shared" si="1"/>
        <v>0</v>
      </c>
      <c r="AB9" s="18">
        <f t="shared" si="1"/>
        <v>3281.8249999999998</v>
      </c>
      <c r="AC9" s="18">
        <f t="shared" si="1"/>
        <v>0</v>
      </c>
      <c r="AD9" s="18">
        <f t="shared" si="1"/>
        <v>3235.652</v>
      </c>
      <c r="AE9" s="18">
        <f t="shared" si="1"/>
        <v>0</v>
      </c>
      <c r="AF9" s="71"/>
    </row>
    <row r="10" spans="1:32" x14ac:dyDescent="0.25">
      <c r="A10" s="19" t="s">
        <v>25</v>
      </c>
      <c r="B10" s="20">
        <f>B12</f>
        <v>39754.091999999997</v>
      </c>
      <c r="C10" s="20">
        <f>C12</f>
        <v>13099.255000000001</v>
      </c>
      <c r="D10" s="20">
        <f>E10</f>
        <v>13099.26</v>
      </c>
      <c r="E10" s="20">
        <f>E12</f>
        <v>13099.26</v>
      </c>
      <c r="F10" s="20">
        <f>E10/B10*100</f>
        <v>32.950721148404043</v>
      </c>
      <c r="G10" s="20">
        <f>E10/C10*100</f>
        <v>100.00003817010968</v>
      </c>
      <c r="H10" s="21">
        <f>H12</f>
        <v>3465.99</v>
      </c>
      <c r="I10" s="21">
        <f t="shared" ref="I10:AE10" si="2">I12</f>
        <v>3465.99</v>
      </c>
      <c r="J10" s="21">
        <f t="shared" si="2"/>
        <v>3281.82</v>
      </c>
      <c r="K10" s="21">
        <f t="shared" si="2"/>
        <v>3281.82</v>
      </c>
      <c r="L10" s="21">
        <f t="shared" si="2"/>
        <v>3069.62</v>
      </c>
      <c r="M10" s="21">
        <f t="shared" si="2"/>
        <v>3069.62</v>
      </c>
      <c r="N10" s="21">
        <f t="shared" si="2"/>
        <v>3281.8249999999998</v>
      </c>
      <c r="O10" s="21">
        <f t="shared" si="2"/>
        <v>3281.83</v>
      </c>
      <c r="P10" s="21">
        <f t="shared" si="2"/>
        <v>3175.873</v>
      </c>
      <c r="Q10" s="21">
        <f t="shared" si="2"/>
        <v>0</v>
      </c>
      <c r="R10" s="21">
        <f t="shared" si="2"/>
        <v>3281.8249999999998</v>
      </c>
      <c r="S10" s="21">
        <f t="shared" si="2"/>
        <v>0</v>
      </c>
      <c r="T10" s="21">
        <f t="shared" si="2"/>
        <v>3421.8</v>
      </c>
      <c r="U10" s="21">
        <f t="shared" si="2"/>
        <v>0</v>
      </c>
      <c r="V10" s="21">
        <f t="shared" si="2"/>
        <v>3554.777</v>
      </c>
      <c r="W10" s="21">
        <f t="shared" si="2"/>
        <v>0</v>
      </c>
      <c r="X10" s="21">
        <f t="shared" si="2"/>
        <v>3527.212</v>
      </c>
      <c r="Y10" s="21">
        <f t="shared" si="2"/>
        <v>0</v>
      </c>
      <c r="Z10" s="21">
        <f t="shared" si="2"/>
        <v>3175.873</v>
      </c>
      <c r="AA10" s="21">
        <f t="shared" si="2"/>
        <v>0</v>
      </c>
      <c r="AB10" s="21">
        <f t="shared" si="2"/>
        <v>3281.8249999999998</v>
      </c>
      <c r="AC10" s="21">
        <f t="shared" si="2"/>
        <v>0</v>
      </c>
      <c r="AD10" s="21">
        <f t="shared" si="2"/>
        <v>3235.652</v>
      </c>
      <c r="AE10" s="21">
        <f t="shared" si="2"/>
        <v>0</v>
      </c>
      <c r="AF10" s="71"/>
    </row>
    <row r="11" spans="1:32" ht="32.25" customHeight="1" x14ac:dyDescent="0.25">
      <c r="A11" s="22" t="s">
        <v>26</v>
      </c>
      <c r="B11" s="43">
        <f>B12</f>
        <v>39754.091999999997</v>
      </c>
      <c r="C11" s="43">
        <f t="shared" ref="C11:E11" si="3">C12</f>
        <v>13099.255000000001</v>
      </c>
      <c r="D11" s="43">
        <f t="shared" si="3"/>
        <v>13099.26</v>
      </c>
      <c r="E11" s="43">
        <f t="shared" si="3"/>
        <v>13099.26</v>
      </c>
      <c r="F11" s="23">
        <f>E11/B11*100</f>
        <v>32.950721148404043</v>
      </c>
      <c r="G11" s="23">
        <f>E11/C11*100</f>
        <v>100.00003817010968</v>
      </c>
      <c r="H11" s="23">
        <f>H12</f>
        <v>3465.99</v>
      </c>
      <c r="I11" s="23">
        <f t="shared" ref="I11:AE11" si="4">I12</f>
        <v>3465.99</v>
      </c>
      <c r="J11" s="23">
        <f t="shared" si="4"/>
        <v>3281.82</v>
      </c>
      <c r="K11" s="23">
        <f t="shared" si="4"/>
        <v>3281.82</v>
      </c>
      <c r="L11" s="23">
        <f t="shared" si="4"/>
        <v>3069.62</v>
      </c>
      <c r="M11" s="23">
        <f t="shared" si="4"/>
        <v>3069.62</v>
      </c>
      <c r="N11" s="23">
        <f t="shared" si="4"/>
        <v>3281.8249999999998</v>
      </c>
      <c r="O11" s="23">
        <f t="shared" si="4"/>
        <v>3281.83</v>
      </c>
      <c r="P11" s="23">
        <f t="shared" si="4"/>
        <v>3175.873</v>
      </c>
      <c r="Q11" s="23">
        <f t="shared" si="4"/>
        <v>0</v>
      </c>
      <c r="R11" s="23">
        <f t="shared" si="4"/>
        <v>3281.8249999999998</v>
      </c>
      <c r="S11" s="23">
        <f t="shared" si="4"/>
        <v>0</v>
      </c>
      <c r="T11" s="23">
        <f t="shared" si="4"/>
        <v>3421.8</v>
      </c>
      <c r="U11" s="23">
        <f t="shared" si="4"/>
        <v>0</v>
      </c>
      <c r="V11" s="23">
        <f t="shared" si="4"/>
        <v>3554.777</v>
      </c>
      <c r="W11" s="23">
        <f t="shared" si="4"/>
        <v>0</v>
      </c>
      <c r="X11" s="23">
        <f t="shared" si="4"/>
        <v>3527.212</v>
      </c>
      <c r="Y11" s="23">
        <f t="shared" si="4"/>
        <v>0</v>
      </c>
      <c r="Z11" s="23">
        <f t="shared" si="4"/>
        <v>3175.873</v>
      </c>
      <c r="AA11" s="23">
        <f t="shared" si="4"/>
        <v>0</v>
      </c>
      <c r="AB11" s="23">
        <f t="shared" si="4"/>
        <v>3281.8249999999998</v>
      </c>
      <c r="AC11" s="23">
        <f t="shared" si="4"/>
        <v>0</v>
      </c>
      <c r="AD11" s="23">
        <f t="shared" si="4"/>
        <v>3235.652</v>
      </c>
      <c r="AE11" s="23">
        <f t="shared" si="4"/>
        <v>0</v>
      </c>
      <c r="AF11" s="71"/>
    </row>
    <row r="12" spans="1:32" ht="32.25" customHeight="1" x14ac:dyDescent="0.25">
      <c r="A12" s="19" t="s">
        <v>27</v>
      </c>
      <c r="B12" s="20">
        <f>H12+J12+L12+N12+P12+R12+T12+V12+X12+Z12+AB12+AD12</f>
        <v>39754.091999999997</v>
      </c>
      <c r="C12" s="20">
        <f>H12+J12+L12+N12</f>
        <v>13099.255000000001</v>
      </c>
      <c r="D12" s="20">
        <f>E12</f>
        <v>13099.26</v>
      </c>
      <c r="E12" s="20">
        <f>I12+K12+M12+O12+Q12+S12+U12+W12+Y12+AA12+AC12+AE12</f>
        <v>13099.26</v>
      </c>
      <c r="F12" s="20">
        <f>E12/B12*100</f>
        <v>32.950721148404043</v>
      </c>
      <c r="G12" s="20">
        <f>E12/C12*100</f>
        <v>100.00003817010968</v>
      </c>
      <c r="H12" s="20">
        <v>3465.99</v>
      </c>
      <c r="I12" s="20">
        <v>3465.99</v>
      </c>
      <c r="J12" s="20">
        <v>3281.82</v>
      </c>
      <c r="K12" s="20">
        <v>3281.82</v>
      </c>
      <c r="L12" s="20">
        <v>3069.62</v>
      </c>
      <c r="M12" s="20">
        <v>3069.62</v>
      </c>
      <c r="N12" s="20">
        <v>3281.8249999999998</v>
      </c>
      <c r="O12" s="20">
        <v>3281.83</v>
      </c>
      <c r="P12" s="20">
        <v>3175.873</v>
      </c>
      <c r="Q12" s="20"/>
      <c r="R12" s="20">
        <v>3281.8249999999998</v>
      </c>
      <c r="S12" s="20"/>
      <c r="T12" s="20">
        <v>3421.8</v>
      </c>
      <c r="U12" s="20"/>
      <c r="V12" s="20">
        <v>3554.777</v>
      </c>
      <c r="W12" s="20"/>
      <c r="X12" s="20">
        <v>3527.212</v>
      </c>
      <c r="Y12" s="20"/>
      <c r="Z12" s="20">
        <v>3175.873</v>
      </c>
      <c r="AA12" s="20"/>
      <c r="AB12" s="20">
        <v>3281.8249999999998</v>
      </c>
      <c r="AC12" s="20"/>
      <c r="AD12" s="20">
        <v>3235.652</v>
      </c>
      <c r="AE12" s="20"/>
      <c r="AF12" s="71"/>
    </row>
    <row r="13" spans="1:32" x14ac:dyDescent="0.25">
      <c r="A13" s="61" t="s">
        <v>28</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3"/>
      <c r="AF13" s="6"/>
    </row>
    <row r="14" spans="1:32" x14ac:dyDescent="0.25">
      <c r="A14" s="8" t="s">
        <v>22</v>
      </c>
      <c r="B14" s="24"/>
      <c r="C14" s="24"/>
      <c r="D14" s="24"/>
      <c r="E14" s="24"/>
      <c r="F14" s="24"/>
      <c r="G14" s="24"/>
      <c r="H14" s="24"/>
      <c r="I14" s="24"/>
      <c r="J14" s="24"/>
      <c r="K14" s="24"/>
      <c r="L14" s="24"/>
      <c r="M14" s="24"/>
      <c r="N14" s="24"/>
      <c r="O14" s="24"/>
      <c r="P14" s="24"/>
      <c r="Q14" s="24"/>
      <c r="R14" s="24"/>
      <c r="S14" s="24"/>
      <c r="T14" s="24"/>
      <c r="U14" s="24"/>
      <c r="V14" s="24"/>
      <c r="W14" s="24"/>
      <c r="X14" s="25"/>
      <c r="Y14" s="15"/>
      <c r="Z14" s="15"/>
      <c r="AA14" s="15"/>
      <c r="AB14" s="15"/>
      <c r="AC14" s="15"/>
      <c r="AD14" s="15"/>
      <c r="AE14" s="15"/>
      <c r="AF14" s="26"/>
    </row>
    <row r="15" spans="1:32" x14ac:dyDescent="0.25">
      <c r="A15" s="64" t="s">
        <v>29</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6"/>
      <c r="AF15" s="26"/>
    </row>
    <row r="16" spans="1:32" x14ac:dyDescent="0.25">
      <c r="A16" s="27" t="s">
        <v>30</v>
      </c>
      <c r="B16" s="28">
        <f>B17+B18+B20</f>
        <v>604047.12599999993</v>
      </c>
      <c r="C16" s="36">
        <f t="shared" ref="C16:E16" si="5">C17+C18+C20</f>
        <v>4779.54</v>
      </c>
      <c r="D16" s="28">
        <f t="shared" si="5"/>
        <v>4779.54</v>
      </c>
      <c r="E16" s="28">
        <f t="shared" si="5"/>
        <v>4779.54</v>
      </c>
      <c r="F16" s="28">
        <f>IFERROR(E16/B16%,0)</f>
        <v>0.79125283347511544</v>
      </c>
      <c r="G16" s="28">
        <f>IFERROR(E16/C16%,0)</f>
        <v>100</v>
      </c>
      <c r="H16" s="28">
        <f>H17+H18+H20</f>
        <v>0</v>
      </c>
      <c r="I16" s="28">
        <f t="shared" ref="I16:AE16" si="6">I17+I18+I20</f>
        <v>0</v>
      </c>
      <c r="J16" s="28">
        <f t="shared" si="6"/>
        <v>4540.54</v>
      </c>
      <c r="K16" s="28">
        <f t="shared" si="6"/>
        <v>4540.54</v>
      </c>
      <c r="L16" s="28">
        <f t="shared" si="6"/>
        <v>59</v>
      </c>
      <c r="M16" s="28">
        <f t="shared" si="6"/>
        <v>59</v>
      </c>
      <c r="N16" s="28">
        <f t="shared" si="6"/>
        <v>180</v>
      </c>
      <c r="O16" s="28">
        <f t="shared" si="6"/>
        <v>180</v>
      </c>
      <c r="P16" s="28">
        <f t="shared" si="6"/>
        <v>0</v>
      </c>
      <c r="Q16" s="28">
        <f t="shared" si="6"/>
        <v>0</v>
      </c>
      <c r="R16" s="28">
        <f t="shared" si="6"/>
        <v>0</v>
      </c>
      <c r="S16" s="28">
        <f t="shared" si="6"/>
        <v>0</v>
      </c>
      <c r="T16" s="28">
        <f t="shared" si="6"/>
        <v>16837.739999999998</v>
      </c>
      <c r="U16" s="28">
        <f t="shared" si="6"/>
        <v>0</v>
      </c>
      <c r="V16" s="28">
        <f t="shared" si="6"/>
        <v>0</v>
      </c>
      <c r="W16" s="28">
        <f t="shared" si="6"/>
        <v>0</v>
      </c>
      <c r="X16" s="28">
        <f t="shared" si="6"/>
        <v>338588.25</v>
      </c>
      <c r="Y16" s="28">
        <f t="shared" si="6"/>
        <v>0</v>
      </c>
      <c r="Z16" s="28">
        <f t="shared" si="6"/>
        <v>187854.83600000001</v>
      </c>
      <c r="AA16" s="28">
        <f t="shared" si="6"/>
        <v>0</v>
      </c>
      <c r="AB16" s="28">
        <f t="shared" si="6"/>
        <v>10321.02</v>
      </c>
      <c r="AC16" s="28">
        <f t="shared" si="6"/>
        <v>0</v>
      </c>
      <c r="AD16" s="28">
        <f t="shared" si="6"/>
        <v>45665.74</v>
      </c>
      <c r="AE16" s="28">
        <f t="shared" si="6"/>
        <v>0</v>
      </c>
      <c r="AF16" s="55"/>
    </row>
    <row r="17" spans="1:32" x14ac:dyDescent="0.25">
      <c r="A17" s="52" t="s">
        <v>31</v>
      </c>
      <c r="B17" s="20">
        <f>H17+J17+L17+N17+P17+R17+T17+V17+X17+Z17+AB17+AD17</f>
        <v>210752.09600000002</v>
      </c>
      <c r="C17" s="20">
        <f>C23+C29+C35</f>
        <v>0</v>
      </c>
      <c r="D17" s="20">
        <f>E17</f>
        <v>0</v>
      </c>
      <c r="E17" s="20">
        <f>I17+K17+M17+O17+Q17+S17+U17+W17+Y17+AA17+AC17+AE17</f>
        <v>0</v>
      </c>
      <c r="F17" s="29">
        <f>IFERROR(E17/B17%,0)</f>
        <v>0</v>
      </c>
      <c r="G17" s="29">
        <f>IFERROR(E17/C17%,0)</f>
        <v>0</v>
      </c>
      <c r="H17" s="20">
        <f t="shared" ref="H17:AE20" si="7">H23+H29+H35+H41+H47</f>
        <v>0</v>
      </c>
      <c r="I17" s="20">
        <f t="shared" si="7"/>
        <v>0</v>
      </c>
      <c r="J17" s="20">
        <f t="shared" si="7"/>
        <v>0</v>
      </c>
      <c r="K17" s="20">
        <f t="shared" si="7"/>
        <v>0</v>
      </c>
      <c r="L17" s="20">
        <f t="shared" si="7"/>
        <v>0</v>
      </c>
      <c r="M17" s="20">
        <f t="shared" si="7"/>
        <v>0</v>
      </c>
      <c r="N17" s="20">
        <f t="shared" si="7"/>
        <v>0</v>
      </c>
      <c r="O17" s="20">
        <f t="shared" si="7"/>
        <v>0</v>
      </c>
      <c r="P17" s="20">
        <f t="shared" si="7"/>
        <v>0</v>
      </c>
      <c r="Q17" s="20">
        <f t="shared" si="7"/>
        <v>0</v>
      </c>
      <c r="R17" s="20">
        <f t="shared" si="7"/>
        <v>0</v>
      </c>
      <c r="S17" s="20">
        <f t="shared" si="7"/>
        <v>0</v>
      </c>
      <c r="T17" s="20">
        <f t="shared" si="7"/>
        <v>5612.58</v>
      </c>
      <c r="U17" s="20">
        <f t="shared" si="7"/>
        <v>0</v>
      </c>
      <c r="V17" s="20">
        <f t="shared" si="7"/>
        <v>0</v>
      </c>
      <c r="W17" s="20">
        <f t="shared" si="7"/>
        <v>0</v>
      </c>
      <c r="X17" s="20">
        <f t="shared" si="7"/>
        <v>112862.75</v>
      </c>
      <c r="Y17" s="20">
        <f t="shared" si="7"/>
        <v>0</v>
      </c>
      <c r="Z17" s="20">
        <f t="shared" si="7"/>
        <v>76501.275999999998</v>
      </c>
      <c r="AA17" s="20">
        <f t="shared" si="7"/>
        <v>0</v>
      </c>
      <c r="AB17" s="20">
        <f t="shared" si="7"/>
        <v>573.66999999999996</v>
      </c>
      <c r="AC17" s="20">
        <f t="shared" si="7"/>
        <v>0</v>
      </c>
      <c r="AD17" s="20">
        <f t="shared" si="7"/>
        <v>15201.82</v>
      </c>
      <c r="AE17" s="20">
        <f t="shared" si="7"/>
        <v>0</v>
      </c>
      <c r="AF17" s="56"/>
    </row>
    <row r="18" spans="1:32" x14ac:dyDescent="0.25">
      <c r="A18" s="19" t="s">
        <v>25</v>
      </c>
      <c r="B18" s="20">
        <f>H18+J18+L18+N18+P18+R18+T18+V18+X18+Z18+AB18+AD18</f>
        <v>36687.269999999997</v>
      </c>
      <c r="C18" s="20">
        <f>C24+C30+C36+C42+C48</f>
        <v>4599.54</v>
      </c>
      <c r="D18" s="20">
        <f>E18</f>
        <v>4599.54</v>
      </c>
      <c r="E18" s="20">
        <f>I18+K18+M18+O18+Q18+S18+U18+W18+Y18+AA18+AC18+AE18</f>
        <v>4599.54</v>
      </c>
      <c r="F18" s="29">
        <f>IFERROR(E18/B18%,0)</f>
        <v>12.53715525848612</v>
      </c>
      <c r="G18" s="29">
        <f>IFERROR(E18/C18%,0)</f>
        <v>100</v>
      </c>
      <c r="H18" s="20">
        <f t="shared" si="7"/>
        <v>0</v>
      </c>
      <c r="I18" s="20">
        <f t="shared" si="7"/>
        <v>0</v>
      </c>
      <c r="J18" s="20">
        <f t="shared" si="7"/>
        <v>4540.54</v>
      </c>
      <c r="K18" s="20">
        <f t="shared" si="7"/>
        <v>4540.54</v>
      </c>
      <c r="L18" s="20">
        <f t="shared" si="7"/>
        <v>59</v>
      </c>
      <c r="M18" s="20">
        <f t="shared" si="7"/>
        <v>59</v>
      </c>
      <c r="N18" s="20">
        <f t="shared" si="7"/>
        <v>0</v>
      </c>
      <c r="O18" s="20">
        <f t="shared" si="7"/>
        <v>0</v>
      </c>
      <c r="P18" s="20">
        <f t="shared" si="7"/>
        <v>0</v>
      </c>
      <c r="Q18" s="20">
        <f t="shared" si="7"/>
        <v>0</v>
      </c>
      <c r="R18" s="20">
        <f t="shared" si="7"/>
        <v>0</v>
      </c>
      <c r="S18" s="20">
        <f t="shared" si="7"/>
        <v>0</v>
      </c>
      <c r="T18" s="20">
        <f t="shared" si="7"/>
        <v>0</v>
      </c>
      <c r="U18" s="20">
        <f t="shared" si="7"/>
        <v>0</v>
      </c>
      <c r="V18" s="20">
        <f t="shared" si="7"/>
        <v>0</v>
      </c>
      <c r="W18" s="20">
        <f t="shared" si="7"/>
        <v>0</v>
      </c>
      <c r="X18" s="20">
        <f t="shared" si="7"/>
        <v>0</v>
      </c>
      <c r="Y18" s="20">
        <f t="shared" si="7"/>
        <v>0</v>
      </c>
      <c r="Z18" s="20">
        <f t="shared" si="7"/>
        <v>12301.1</v>
      </c>
      <c r="AA18" s="20">
        <f t="shared" si="7"/>
        <v>0</v>
      </c>
      <c r="AB18" s="20">
        <f t="shared" si="7"/>
        <v>8600</v>
      </c>
      <c r="AC18" s="20">
        <f t="shared" si="7"/>
        <v>0</v>
      </c>
      <c r="AD18" s="20">
        <f t="shared" si="7"/>
        <v>11186.63</v>
      </c>
      <c r="AE18" s="20">
        <f t="shared" si="7"/>
        <v>0</v>
      </c>
      <c r="AF18" s="56"/>
    </row>
    <row r="19" spans="1:32" ht="31.5" x14ac:dyDescent="0.25">
      <c r="A19" s="30" t="s">
        <v>32</v>
      </c>
      <c r="B19" s="20">
        <f t="shared" ref="B19:B20" si="8">H19+J19+L19+N19+P19+R19+T19+V19+X19+Z19+AB19+AD19</f>
        <v>0</v>
      </c>
      <c r="C19" s="20">
        <f>C25+C31+C37</f>
        <v>0</v>
      </c>
      <c r="D19" s="20">
        <f t="shared" ref="D19:D20" si="9">E19</f>
        <v>0</v>
      </c>
      <c r="E19" s="20">
        <f t="shared" ref="E19:E20" si="10">I19+K19+M19+O19+Q19+S19+U19+W19+Y19+AA19+AC19+AE19</f>
        <v>0</v>
      </c>
      <c r="F19" s="29">
        <f t="shared" ref="F19:F20" si="11">IFERROR(E19/B19%,0)</f>
        <v>0</v>
      </c>
      <c r="G19" s="29">
        <f t="shared" ref="G19:G20" si="12">IFERROR(E19/C19%,0)</f>
        <v>0</v>
      </c>
      <c r="H19" s="20">
        <f t="shared" si="7"/>
        <v>0</v>
      </c>
      <c r="I19" s="20">
        <f t="shared" si="7"/>
        <v>0</v>
      </c>
      <c r="J19" s="20">
        <f t="shared" si="7"/>
        <v>0</v>
      </c>
      <c r="K19" s="20">
        <f t="shared" si="7"/>
        <v>0</v>
      </c>
      <c r="L19" s="20">
        <f t="shared" si="7"/>
        <v>0</v>
      </c>
      <c r="M19" s="20">
        <f t="shared" si="7"/>
        <v>0</v>
      </c>
      <c r="N19" s="20">
        <f t="shared" si="7"/>
        <v>0</v>
      </c>
      <c r="O19" s="20">
        <f t="shared" si="7"/>
        <v>0</v>
      </c>
      <c r="P19" s="20">
        <f t="shared" si="7"/>
        <v>0</v>
      </c>
      <c r="Q19" s="20">
        <f t="shared" si="7"/>
        <v>0</v>
      </c>
      <c r="R19" s="20">
        <f t="shared" si="7"/>
        <v>0</v>
      </c>
      <c r="S19" s="20">
        <f t="shared" si="7"/>
        <v>0</v>
      </c>
      <c r="T19" s="20">
        <f t="shared" si="7"/>
        <v>0</v>
      </c>
      <c r="U19" s="20">
        <f t="shared" si="7"/>
        <v>0</v>
      </c>
      <c r="V19" s="20">
        <f t="shared" si="7"/>
        <v>0</v>
      </c>
      <c r="W19" s="20">
        <f t="shared" si="7"/>
        <v>0</v>
      </c>
      <c r="X19" s="20">
        <f t="shared" si="7"/>
        <v>0</v>
      </c>
      <c r="Y19" s="20">
        <f t="shared" si="7"/>
        <v>0</v>
      </c>
      <c r="Z19" s="20">
        <f t="shared" si="7"/>
        <v>0</v>
      </c>
      <c r="AA19" s="20">
        <f t="shared" si="7"/>
        <v>0</v>
      </c>
      <c r="AB19" s="20">
        <f t="shared" si="7"/>
        <v>0</v>
      </c>
      <c r="AC19" s="20">
        <f t="shared" si="7"/>
        <v>0</v>
      </c>
      <c r="AD19" s="20">
        <f t="shared" si="7"/>
        <v>0</v>
      </c>
      <c r="AE19" s="20">
        <f t="shared" si="7"/>
        <v>0</v>
      </c>
      <c r="AF19" s="56"/>
    </row>
    <row r="20" spans="1:32" x14ac:dyDescent="0.25">
      <c r="A20" s="19" t="s">
        <v>33</v>
      </c>
      <c r="B20" s="20">
        <f t="shared" si="8"/>
        <v>356607.75999999995</v>
      </c>
      <c r="C20" s="20">
        <f>C26+C32+C38</f>
        <v>180</v>
      </c>
      <c r="D20" s="20">
        <f t="shared" si="9"/>
        <v>180</v>
      </c>
      <c r="E20" s="20">
        <f t="shared" si="10"/>
        <v>180</v>
      </c>
      <c r="F20" s="29">
        <f t="shared" si="11"/>
        <v>5.0475626217444065E-2</v>
      </c>
      <c r="G20" s="29">
        <f t="shared" si="12"/>
        <v>100</v>
      </c>
      <c r="H20" s="20">
        <f t="shared" si="7"/>
        <v>0</v>
      </c>
      <c r="I20" s="20">
        <f t="shared" si="7"/>
        <v>0</v>
      </c>
      <c r="J20" s="20">
        <f t="shared" si="7"/>
        <v>0</v>
      </c>
      <c r="K20" s="20">
        <f t="shared" si="7"/>
        <v>0</v>
      </c>
      <c r="L20" s="20">
        <f t="shared" si="7"/>
        <v>0</v>
      </c>
      <c r="M20" s="20">
        <f t="shared" si="7"/>
        <v>0</v>
      </c>
      <c r="N20" s="20">
        <f t="shared" si="7"/>
        <v>180</v>
      </c>
      <c r="O20" s="20">
        <f t="shared" si="7"/>
        <v>180</v>
      </c>
      <c r="P20" s="20">
        <f t="shared" si="7"/>
        <v>0</v>
      </c>
      <c r="Q20" s="20">
        <f t="shared" si="7"/>
        <v>0</v>
      </c>
      <c r="R20" s="20">
        <f t="shared" si="7"/>
        <v>0</v>
      </c>
      <c r="S20" s="20">
        <f t="shared" si="7"/>
        <v>0</v>
      </c>
      <c r="T20" s="20">
        <f t="shared" si="7"/>
        <v>11225.16</v>
      </c>
      <c r="U20" s="20">
        <f t="shared" si="7"/>
        <v>0</v>
      </c>
      <c r="V20" s="20">
        <f t="shared" si="7"/>
        <v>0</v>
      </c>
      <c r="W20" s="20">
        <f t="shared" si="7"/>
        <v>0</v>
      </c>
      <c r="X20" s="20">
        <f t="shared" si="7"/>
        <v>225725.5</v>
      </c>
      <c r="Y20" s="20">
        <f t="shared" si="7"/>
        <v>0</v>
      </c>
      <c r="Z20" s="20">
        <f t="shared" si="7"/>
        <v>99052.459999999992</v>
      </c>
      <c r="AA20" s="20">
        <f t="shared" si="7"/>
        <v>0</v>
      </c>
      <c r="AB20" s="20">
        <f t="shared" si="7"/>
        <v>1147.3499999999999</v>
      </c>
      <c r="AC20" s="20">
        <f t="shared" si="7"/>
        <v>0</v>
      </c>
      <c r="AD20" s="20">
        <f t="shared" si="7"/>
        <v>19277.29</v>
      </c>
      <c r="AE20" s="20">
        <f t="shared" si="7"/>
        <v>0</v>
      </c>
      <c r="AF20" s="57"/>
    </row>
    <row r="21" spans="1:32" ht="24" customHeight="1" x14ac:dyDescent="0.25">
      <c r="A21" s="67" t="s">
        <v>34</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9"/>
      <c r="AF21" s="31"/>
    </row>
    <row r="22" spans="1:32" x14ac:dyDescent="0.25">
      <c r="A22" s="27" t="s">
        <v>30</v>
      </c>
      <c r="B22" s="28">
        <f>B23+B24+B26</f>
        <v>129248.6</v>
      </c>
      <c r="C22" s="28">
        <f t="shared" ref="C22:E22" si="13">C23+C24+C26</f>
        <v>59</v>
      </c>
      <c r="D22" s="28">
        <f t="shared" si="13"/>
        <v>59</v>
      </c>
      <c r="E22" s="28">
        <f t="shared" si="13"/>
        <v>59</v>
      </c>
      <c r="F22" s="28">
        <f>IFERROR(E22/B22%,0)</f>
        <v>4.5648463503666574E-2</v>
      </c>
      <c r="G22" s="28">
        <f>IFERROR(E22/C22%,0)</f>
        <v>100</v>
      </c>
      <c r="H22" s="28">
        <f>H23+H24+H26</f>
        <v>0</v>
      </c>
      <c r="I22" s="28">
        <f t="shared" ref="I22:AE22" si="14">I23+I24+I26</f>
        <v>0</v>
      </c>
      <c r="J22" s="28">
        <f t="shared" si="14"/>
        <v>0</v>
      </c>
      <c r="K22" s="28">
        <f t="shared" si="14"/>
        <v>0</v>
      </c>
      <c r="L22" s="28">
        <f t="shared" si="14"/>
        <v>59</v>
      </c>
      <c r="M22" s="28">
        <f t="shared" si="14"/>
        <v>59</v>
      </c>
      <c r="N22" s="28">
        <f t="shared" si="14"/>
        <v>0</v>
      </c>
      <c r="O22" s="28">
        <f t="shared" si="14"/>
        <v>0</v>
      </c>
      <c r="P22" s="28">
        <f t="shared" si="14"/>
        <v>0</v>
      </c>
      <c r="Q22" s="28">
        <f t="shared" si="14"/>
        <v>0</v>
      </c>
      <c r="R22" s="28">
        <f t="shared" si="14"/>
        <v>0</v>
      </c>
      <c r="S22" s="28">
        <f t="shared" si="14"/>
        <v>0</v>
      </c>
      <c r="T22" s="28">
        <f t="shared" si="14"/>
        <v>0</v>
      </c>
      <c r="U22" s="28">
        <f t="shared" si="14"/>
        <v>0</v>
      </c>
      <c r="V22" s="28">
        <f t="shared" si="14"/>
        <v>0</v>
      </c>
      <c r="W22" s="28">
        <f t="shared" si="14"/>
        <v>0</v>
      </c>
      <c r="X22" s="28">
        <f t="shared" si="14"/>
        <v>0</v>
      </c>
      <c r="Y22" s="28">
        <f t="shared" si="14"/>
        <v>0</v>
      </c>
      <c r="Z22" s="28">
        <f t="shared" si="14"/>
        <v>120978.5</v>
      </c>
      <c r="AA22" s="28">
        <f t="shared" si="14"/>
        <v>0</v>
      </c>
      <c r="AB22" s="28">
        <f t="shared" si="14"/>
        <v>8211.1</v>
      </c>
      <c r="AC22" s="28">
        <f t="shared" si="14"/>
        <v>0</v>
      </c>
      <c r="AD22" s="28">
        <f t="shared" si="14"/>
        <v>0</v>
      </c>
      <c r="AE22" s="28">
        <f t="shared" si="14"/>
        <v>0</v>
      </c>
      <c r="AF22" s="78" t="s">
        <v>70</v>
      </c>
    </row>
    <row r="23" spans="1:32" ht="69" customHeight="1" x14ac:dyDescent="0.25">
      <c r="A23" s="53" t="s">
        <v>31</v>
      </c>
      <c r="B23" s="21">
        <f>H23+J23+L23+N23+P23+R23+T23+V23+X23+Z23+AB23+AD23</f>
        <v>54338.400000000001</v>
      </c>
      <c r="C23" s="21">
        <f>H23+J23+L23+N23</f>
        <v>0</v>
      </c>
      <c r="D23" s="21">
        <f t="shared" ref="D23:D24" si="15">E23</f>
        <v>0</v>
      </c>
      <c r="E23" s="21">
        <f t="shared" ref="E23:E24" si="16">I23+K23+M23+O23+Q23+S23+U23+W23+Y23+AA23+AC23+AE23</f>
        <v>0</v>
      </c>
      <c r="F23" s="21">
        <f t="shared" ref="F23:F26" si="17">IFERROR(E23/B23%,0)</f>
        <v>0</v>
      </c>
      <c r="G23" s="21">
        <f t="shared" ref="G23:G26" si="18">IFERROR(E23/C23%,0)</f>
        <v>0</v>
      </c>
      <c r="H23" s="20"/>
      <c r="I23" s="20"/>
      <c r="J23" s="20"/>
      <c r="K23" s="20"/>
      <c r="L23" s="20"/>
      <c r="M23" s="20"/>
      <c r="N23" s="20"/>
      <c r="O23" s="20"/>
      <c r="P23" s="20"/>
      <c r="Q23" s="20"/>
      <c r="R23" s="20"/>
      <c r="S23" s="20"/>
      <c r="T23" s="20"/>
      <c r="U23" s="20"/>
      <c r="V23" s="20"/>
      <c r="W23" s="20"/>
      <c r="X23" s="20"/>
      <c r="Y23" s="20"/>
      <c r="Z23" s="20">
        <v>54338.400000000001</v>
      </c>
      <c r="AA23" s="20"/>
      <c r="AB23" s="20"/>
      <c r="AC23" s="20"/>
      <c r="AD23" s="20"/>
      <c r="AE23" s="20"/>
      <c r="AF23" s="71"/>
    </row>
    <row r="24" spans="1:32" ht="92.25" customHeight="1" x14ac:dyDescent="0.25">
      <c r="A24" s="19" t="s">
        <v>25</v>
      </c>
      <c r="B24" s="21">
        <f>H24+J24+L24+N24+P24+R24+T24+V24+X24+Z24+AB24+AD24</f>
        <v>20571.2</v>
      </c>
      <c r="C24" s="21">
        <f>H24+J24+L24+N24</f>
        <v>59</v>
      </c>
      <c r="D24" s="21">
        <f t="shared" si="15"/>
        <v>59</v>
      </c>
      <c r="E24" s="21">
        <f t="shared" si="16"/>
        <v>59</v>
      </c>
      <c r="F24" s="21">
        <f t="shared" si="17"/>
        <v>0.2868087423193591</v>
      </c>
      <c r="G24" s="21">
        <f t="shared" si="18"/>
        <v>100</v>
      </c>
      <c r="H24" s="20"/>
      <c r="I24" s="20"/>
      <c r="J24" s="20"/>
      <c r="K24" s="20"/>
      <c r="L24" s="20">
        <v>59</v>
      </c>
      <c r="M24" s="20">
        <v>59</v>
      </c>
      <c r="N24" s="20"/>
      <c r="O24" s="20"/>
      <c r="P24" s="20"/>
      <c r="Q24" s="20"/>
      <c r="R24" s="20"/>
      <c r="S24" s="20"/>
      <c r="T24" s="20"/>
      <c r="U24" s="20"/>
      <c r="V24" s="20"/>
      <c r="W24" s="20"/>
      <c r="X24" s="20"/>
      <c r="Y24" s="20"/>
      <c r="Z24" s="20">
        <v>12301.1</v>
      </c>
      <c r="AA24" s="20"/>
      <c r="AB24" s="20">
        <v>8211.1</v>
      </c>
      <c r="AC24" s="20"/>
      <c r="AD24" s="20"/>
      <c r="AE24" s="20"/>
      <c r="AF24" s="71"/>
    </row>
    <row r="25" spans="1:32" ht="37.5" customHeight="1" x14ac:dyDescent="0.25">
      <c r="A25" s="32" t="s">
        <v>32</v>
      </c>
      <c r="B25" s="21"/>
      <c r="C25" s="21"/>
      <c r="D25" s="21"/>
      <c r="E25" s="21"/>
      <c r="F25" s="21"/>
      <c r="G25" s="21"/>
      <c r="H25" s="20"/>
      <c r="I25" s="20"/>
      <c r="J25" s="20"/>
      <c r="K25" s="20"/>
      <c r="L25" s="20"/>
      <c r="M25" s="20"/>
      <c r="N25" s="20"/>
      <c r="O25" s="20"/>
      <c r="P25" s="20"/>
      <c r="Q25" s="20"/>
      <c r="R25" s="20"/>
      <c r="S25" s="20"/>
      <c r="T25" s="20"/>
      <c r="U25" s="20"/>
      <c r="V25" s="20"/>
      <c r="W25" s="20"/>
      <c r="X25" s="20"/>
      <c r="Y25" s="20"/>
      <c r="Z25" s="20"/>
      <c r="AA25" s="20"/>
      <c r="AB25" s="20"/>
      <c r="AC25" s="20"/>
      <c r="AD25" s="20"/>
      <c r="AE25" s="20"/>
      <c r="AF25" s="71"/>
    </row>
    <row r="26" spans="1:32" ht="113.25" customHeight="1" x14ac:dyDescent="0.25">
      <c r="A26" s="19" t="s">
        <v>33</v>
      </c>
      <c r="B26" s="21">
        <f t="shared" ref="B26" si="19">H26+J26+L26+N26+P26+R26+T26+V26+X26+Z26+AB26+AD26</f>
        <v>54339</v>
      </c>
      <c r="C26" s="21">
        <f>H26+J26+L26+N26</f>
        <v>0</v>
      </c>
      <c r="D26" s="21">
        <f>E26</f>
        <v>0</v>
      </c>
      <c r="E26" s="21">
        <f>I26+K26+M26+O26+Q26+S26+U26+W26+Y26+AA26+AC26+AE26</f>
        <v>0</v>
      </c>
      <c r="F26" s="21">
        <f t="shared" si="17"/>
        <v>0</v>
      </c>
      <c r="G26" s="21">
        <f t="shared" si="18"/>
        <v>0</v>
      </c>
      <c r="H26" s="20"/>
      <c r="I26" s="20"/>
      <c r="J26" s="20"/>
      <c r="K26" s="20"/>
      <c r="L26" s="20"/>
      <c r="M26" s="20"/>
      <c r="N26" s="20"/>
      <c r="O26" s="20"/>
      <c r="P26" s="20"/>
      <c r="Q26" s="20"/>
      <c r="R26" s="20"/>
      <c r="S26" s="20"/>
      <c r="T26" s="20"/>
      <c r="U26" s="20"/>
      <c r="V26" s="20"/>
      <c r="W26" s="20"/>
      <c r="X26" s="20"/>
      <c r="Y26" s="20"/>
      <c r="Z26" s="20">
        <v>54339</v>
      </c>
      <c r="AA26" s="20"/>
      <c r="AB26" s="20"/>
      <c r="AC26" s="20"/>
      <c r="AD26" s="20"/>
      <c r="AE26" s="20"/>
      <c r="AF26" s="72"/>
    </row>
    <row r="27" spans="1:32" x14ac:dyDescent="0.25">
      <c r="A27" s="67" t="s">
        <v>35</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9"/>
      <c r="AF27" s="33"/>
    </row>
    <row r="28" spans="1:32" x14ac:dyDescent="0.25">
      <c r="A28" s="27" t="s">
        <v>30</v>
      </c>
      <c r="B28" s="28">
        <f>B29+B30+B31+B32</f>
        <v>388.9</v>
      </c>
      <c r="C28" s="28">
        <f t="shared" ref="C28:E28" si="20">C29+C30+C31+C32</f>
        <v>0</v>
      </c>
      <c r="D28" s="28">
        <f t="shared" si="20"/>
        <v>0</v>
      </c>
      <c r="E28" s="28">
        <f t="shared" si="20"/>
        <v>0</v>
      </c>
      <c r="F28" s="28">
        <f>IFERROR(E28/B28%,0)</f>
        <v>0</v>
      </c>
      <c r="G28" s="28">
        <f>IFERROR(E28/C28%,0)</f>
        <v>0</v>
      </c>
      <c r="H28" s="28">
        <f>H29+H30+H32</f>
        <v>0</v>
      </c>
      <c r="I28" s="28">
        <f t="shared" ref="I28:AE28" si="21">I29+I30+I32</f>
        <v>0</v>
      </c>
      <c r="J28" s="28">
        <f t="shared" si="21"/>
        <v>0</v>
      </c>
      <c r="K28" s="28">
        <f t="shared" si="21"/>
        <v>0</v>
      </c>
      <c r="L28" s="28">
        <f t="shared" si="21"/>
        <v>0</v>
      </c>
      <c r="M28" s="28">
        <f t="shared" si="21"/>
        <v>0</v>
      </c>
      <c r="N28" s="28">
        <f t="shared" si="21"/>
        <v>0</v>
      </c>
      <c r="O28" s="28">
        <f t="shared" si="21"/>
        <v>0</v>
      </c>
      <c r="P28" s="28">
        <f t="shared" si="21"/>
        <v>0</v>
      </c>
      <c r="Q28" s="28">
        <f t="shared" si="21"/>
        <v>0</v>
      </c>
      <c r="R28" s="28">
        <f t="shared" si="21"/>
        <v>0</v>
      </c>
      <c r="S28" s="28">
        <f t="shared" si="21"/>
        <v>0</v>
      </c>
      <c r="T28" s="28">
        <f t="shared" si="21"/>
        <v>0</v>
      </c>
      <c r="U28" s="28">
        <f t="shared" si="21"/>
        <v>0</v>
      </c>
      <c r="V28" s="28">
        <f t="shared" si="21"/>
        <v>0</v>
      </c>
      <c r="W28" s="28">
        <f t="shared" si="21"/>
        <v>0</v>
      </c>
      <c r="X28" s="28">
        <f t="shared" si="21"/>
        <v>0</v>
      </c>
      <c r="Y28" s="28">
        <f t="shared" si="21"/>
        <v>0</v>
      </c>
      <c r="Z28" s="28">
        <f t="shared" si="21"/>
        <v>0</v>
      </c>
      <c r="AA28" s="28">
        <f t="shared" si="21"/>
        <v>0</v>
      </c>
      <c r="AB28" s="28">
        <f t="shared" si="21"/>
        <v>388.9</v>
      </c>
      <c r="AC28" s="28">
        <f t="shared" si="21"/>
        <v>0</v>
      </c>
      <c r="AD28" s="28">
        <f t="shared" si="21"/>
        <v>0</v>
      </c>
      <c r="AE28" s="28">
        <f t="shared" si="21"/>
        <v>0</v>
      </c>
      <c r="AF28" s="78"/>
    </row>
    <row r="29" spans="1:32" x14ac:dyDescent="0.25">
      <c r="A29" s="19" t="s">
        <v>31</v>
      </c>
      <c r="B29" s="21"/>
      <c r="C29" s="20"/>
      <c r="D29" s="21"/>
      <c r="E29" s="21"/>
      <c r="F29" s="21"/>
      <c r="G29" s="2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71"/>
    </row>
    <row r="30" spans="1:32" x14ac:dyDescent="0.25">
      <c r="A30" s="19" t="s">
        <v>25</v>
      </c>
      <c r="B30" s="21">
        <f>H30+J30+L30+N30+P30+R30+T30+V30+X30+Z30+AB30+AD30</f>
        <v>388.9</v>
      </c>
      <c r="C30" s="20">
        <f>H30+J30+L30+N30</f>
        <v>0</v>
      </c>
      <c r="D30" s="21">
        <f>E30</f>
        <v>0</v>
      </c>
      <c r="E30" s="21">
        <f>I30+K30+M30+O30+Q30+S30+U30+W30+Y30+AA30+AC30+AE30</f>
        <v>0</v>
      </c>
      <c r="F30" s="21">
        <f t="shared" ref="F30" si="22">IFERROR(E30/B30%,0)</f>
        <v>0</v>
      </c>
      <c r="G30" s="21">
        <f t="shared" ref="G30" si="23">IFERROR(E30/C30%,0)</f>
        <v>0</v>
      </c>
      <c r="H30" s="20"/>
      <c r="I30" s="20"/>
      <c r="J30" s="20"/>
      <c r="K30" s="20"/>
      <c r="L30" s="20"/>
      <c r="M30" s="20"/>
      <c r="N30" s="20"/>
      <c r="O30" s="20"/>
      <c r="P30" s="20"/>
      <c r="Q30" s="20"/>
      <c r="R30" s="20"/>
      <c r="S30" s="20"/>
      <c r="T30" s="20"/>
      <c r="U30" s="20"/>
      <c r="V30" s="20"/>
      <c r="W30" s="20"/>
      <c r="X30" s="20"/>
      <c r="Y30" s="20"/>
      <c r="Z30" s="20"/>
      <c r="AA30" s="20"/>
      <c r="AB30" s="20">
        <v>388.9</v>
      </c>
      <c r="AC30" s="20"/>
      <c r="AD30" s="20"/>
      <c r="AE30" s="20"/>
      <c r="AF30" s="71"/>
    </row>
    <row r="31" spans="1:32" ht="31.5" x14ac:dyDescent="0.25">
      <c r="A31" s="32" t="s">
        <v>32</v>
      </c>
      <c r="B31" s="21"/>
      <c r="C31" s="20"/>
      <c r="D31" s="21"/>
      <c r="E31" s="21"/>
      <c r="F31" s="21"/>
      <c r="G31" s="2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71"/>
    </row>
    <row r="32" spans="1:32" x14ac:dyDescent="0.25">
      <c r="A32" s="19" t="s">
        <v>33</v>
      </c>
      <c r="B32" s="21"/>
      <c r="C32" s="20"/>
      <c r="D32" s="21"/>
      <c r="E32" s="21"/>
      <c r="F32" s="21"/>
      <c r="G32" s="21"/>
      <c r="H32" s="20"/>
      <c r="I32" s="20"/>
      <c r="J32" s="20"/>
      <c r="K32" s="20"/>
      <c r="L32" s="20"/>
      <c r="M32" s="20"/>
      <c r="N32" s="20"/>
      <c r="O32" s="20"/>
      <c r="P32" s="20"/>
      <c r="Q32" s="20"/>
      <c r="R32" s="20"/>
      <c r="S32" s="20"/>
      <c r="T32" s="20"/>
      <c r="U32" s="20"/>
      <c r="V32" s="20"/>
      <c r="W32" s="20"/>
      <c r="X32" s="20"/>
      <c r="Y32" s="20"/>
      <c r="Z32" s="20"/>
      <c r="AA32" s="20"/>
      <c r="AB32" s="20"/>
      <c r="AC32" s="20"/>
      <c r="AD32" s="20"/>
      <c r="AE32" s="20"/>
      <c r="AF32" s="72"/>
    </row>
    <row r="33" spans="1:32" x14ac:dyDescent="0.25">
      <c r="A33" s="67" t="s">
        <v>36</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9"/>
      <c r="AF33" s="47"/>
    </row>
    <row r="34" spans="1:32" ht="63.75" customHeight="1" x14ac:dyDescent="0.25">
      <c r="A34" s="19" t="s">
        <v>30</v>
      </c>
      <c r="B34" s="21">
        <f>B35+B36+B38</f>
        <v>469869.08600000001</v>
      </c>
      <c r="C34" s="21">
        <f t="shared" ref="C34:E34" si="24">C35+C36+C38</f>
        <v>180</v>
      </c>
      <c r="D34" s="21">
        <f t="shared" si="24"/>
        <v>180</v>
      </c>
      <c r="E34" s="21">
        <f t="shared" si="24"/>
        <v>180</v>
      </c>
      <c r="F34" s="21">
        <f>IFERROR(E34/B34%,0)</f>
        <v>3.8308542818243634E-2</v>
      </c>
      <c r="G34" s="21">
        <f>IFERROR(E34/C34%,0)</f>
        <v>100</v>
      </c>
      <c r="H34" s="21">
        <f>H35+H36+H38</f>
        <v>0</v>
      </c>
      <c r="I34" s="21">
        <f t="shared" ref="I34:AE34" si="25">I35+I36+I38</f>
        <v>0</v>
      </c>
      <c r="J34" s="21">
        <f t="shared" si="25"/>
        <v>0</v>
      </c>
      <c r="K34" s="21">
        <f t="shared" si="25"/>
        <v>0</v>
      </c>
      <c r="L34" s="21">
        <f t="shared" si="25"/>
        <v>0</v>
      </c>
      <c r="M34" s="21">
        <f t="shared" si="25"/>
        <v>0</v>
      </c>
      <c r="N34" s="21">
        <f t="shared" si="25"/>
        <v>180</v>
      </c>
      <c r="O34" s="21">
        <f t="shared" si="25"/>
        <v>180</v>
      </c>
      <c r="P34" s="21">
        <f t="shared" si="25"/>
        <v>0</v>
      </c>
      <c r="Q34" s="21">
        <f t="shared" si="25"/>
        <v>0</v>
      </c>
      <c r="R34" s="21">
        <f t="shared" si="25"/>
        <v>0</v>
      </c>
      <c r="S34" s="21">
        <f t="shared" si="25"/>
        <v>0</v>
      </c>
      <c r="T34" s="21">
        <f t="shared" si="25"/>
        <v>16837.739999999998</v>
      </c>
      <c r="U34" s="21">
        <f t="shared" si="25"/>
        <v>0</v>
      </c>
      <c r="V34" s="21">
        <f t="shared" si="25"/>
        <v>0</v>
      </c>
      <c r="W34" s="21">
        <f t="shared" si="25"/>
        <v>0</v>
      </c>
      <c r="X34" s="21">
        <f t="shared" si="25"/>
        <v>338588.25</v>
      </c>
      <c r="Y34" s="21">
        <f t="shared" si="25"/>
        <v>0</v>
      </c>
      <c r="Z34" s="21">
        <f t="shared" si="25"/>
        <v>66876.335999999996</v>
      </c>
      <c r="AA34" s="21">
        <f t="shared" si="25"/>
        <v>0</v>
      </c>
      <c r="AB34" s="21">
        <f t="shared" si="25"/>
        <v>1721.02</v>
      </c>
      <c r="AC34" s="21">
        <f t="shared" si="25"/>
        <v>0</v>
      </c>
      <c r="AD34" s="21">
        <f t="shared" si="25"/>
        <v>45665.74</v>
      </c>
      <c r="AE34" s="21">
        <f t="shared" si="25"/>
        <v>0</v>
      </c>
      <c r="AF34" s="78" t="s">
        <v>71</v>
      </c>
    </row>
    <row r="35" spans="1:32" ht="80.25" customHeight="1" x14ac:dyDescent="0.25">
      <c r="A35" s="52" t="s">
        <v>31</v>
      </c>
      <c r="B35" s="21">
        <f>H35+J35+L35+N35+P35+R35+T35+V35+X35+Z35+AB35+AD35</f>
        <v>156413.69600000003</v>
      </c>
      <c r="C35" s="20">
        <f>H35+J35+L35+N35</f>
        <v>0</v>
      </c>
      <c r="D35" s="21">
        <f>E35</f>
        <v>0</v>
      </c>
      <c r="E35" s="21">
        <f>I35+K35+M35+O35+Q35+S35+U35+W35+Y35+AA35+AC35+AE35</f>
        <v>0</v>
      </c>
      <c r="F35" s="29">
        <f>IFERROR(E35/B35%,0)</f>
        <v>0</v>
      </c>
      <c r="G35" s="29">
        <f>IFERROR(E35/C35%,0)</f>
        <v>0</v>
      </c>
      <c r="H35" s="20"/>
      <c r="I35" s="20"/>
      <c r="J35" s="20"/>
      <c r="K35" s="20"/>
      <c r="L35" s="20"/>
      <c r="M35" s="20"/>
      <c r="N35" s="20"/>
      <c r="O35" s="20"/>
      <c r="P35" s="20"/>
      <c r="Q35" s="20"/>
      <c r="R35" s="20"/>
      <c r="S35" s="20"/>
      <c r="T35" s="20">
        <v>5612.58</v>
      </c>
      <c r="U35" s="20"/>
      <c r="V35" s="20"/>
      <c r="W35" s="20"/>
      <c r="X35" s="20">
        <v>112862.75</v>
      </c>
      <c r="Y35" s="20"/>
      <c r="Z35" s="20">
        <v>22162.876</v>
      </c>
      <c r="AA35" s="20"/>
      <c r="AB35" s="20">
        <v>573.66999999999996</v>
      </c>
      <c r="AC35" s="20"/>
      <c r="AD35" s="20">
        <v>15201.82</v>
      </c>
      <c r="AE35" s="20"/>
      <c r="AF35" s="71"/>
    </row>
    <row r="36" spans="1:32" ht="57" customHeight="1" x14ac:dyDescent="0.25">
      <c r="A36" s="19" t="s">
        <v>25</v>
      </c>
      <c r="B36" s="21">
        <f>H36+J36+L36+N36+P36+R36+T36+V36+X36+Z36+AB36+AD36</f>
        <v>11186.63</v>
      </c>
      <c r="C36" s="20">
        <f>H36+J36+L36+N36</f>
        <v>0</v>
      </c>
      <c r="D36" s="21">
        <f>E36</f>
        <v>0</v>
      </c>
      <c r="E36" s="21">
        <f>I36+K36+M36+O36+Q36+S36+U36+W36+Y36+AA36+AC36+AE36</f>
        <v>0</v>
      </c>
      <c r="F36" s="29">
        <f>IFERROR(E36/B36%,0)</f>
        <v>0</v>
      </c>
      <c r="G36" s="29">
        <f>IFERROR(E36/C36%,0)</f>
        <v>0</v>
      </c>
      <c r="H36" s="20"/>
      <c r="I36" s="20"/>
      <c r="J36" s="20"/>
      <c r="K36" s="20"/>
      <c r="L36" s="20"/>
      <c r="M36" s="20"/>
      <c r="N36" s="20"/>
      <c r="O36" s="20"/>
      <c r="P36" s="20"/>
      <c r="Q36" s="20"/>
      <c r="R36" s="20"/>
      <c r="S36" s="20"/>
      <c r="T36" s="20"/>
      <c r="U36" s="20"/>
      <c r="V36" s="20"/>
      <c r="W36" s="20"/>
      <c r="X36" s="20"/>
      <c r="Y36" s="20"/>
      <c r="Z36" s="20"/>
      <c r="AA36" s="20"/>
      <c r="AB36" s="20"/>
      <c r="AC36" s="20"/>
      <c r="AD36" s="20">
        <v>11186.63</v>
      </c>
      <c r="AE36" s="20"/>
      <c r="AF36" s="71"/>
    </row>
    <row r="37" spans="1:32" ht="69.75" customHeight="1" x14ac:dyDescent="0.25">
      <c r="A37" s="54" t="s">
        <v>32</v>
      </c>
      <c r="B37" s="21"/>
      <c r="C37" s="20"/>
      <c r="D37" s="21"/>
      <c r="E37" s="21"/>
      <c r="F37" s="29"/>
      <c r="G37" s="2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71"/>
    </row>
    <row r="38" spans="1:32" ht="60" customHeight="1" x14ac:dyDescent="0.25">
      <c r="A38" s="52" t="s">
        <v>33</v>
      </c>
      <c r="B38" s="21">
        <f t="shared" ref="B38" si="26">H38+J38+L38+N38+P38+R38+T38+V38+X38+Z38+AB38+AD38</f>
        <v>302268.75999999995</v>
      </c>
      <c r="C38" s="20">
        <f>H38+J38+L38+N38</f>
        <v>180</v>
      </c>
      <c r="D38" s="21">
        <f t="shared" ref="D38" si="27">E38</f>
        <v>180</v>
      </c>
      <c r="E38" s="21">
        <f t="shared" ref="E38" si="28">I38+K38+M38+O38+Q38+S38+U38+W38+Y38+AA38+AC38+AE38</f>
        <v>180</v>
      </c>
      <c r="F38" s="29">
        <f t="shared" ref="F38" si="29">IFERROR(E38/B38%,0)</f>
        <v>5.9549653758463175E-2</v>
      </c>
      <c r="G38" s="29">
        <f t="shared" ref="G38" si="30">IFERROR(E38/C38%,0)</f>
        <v>100</v>
      </c>
      <c r="H38" s="20"/>
      <c r="I38" s="20"/>
      <c r="J38" s="20"/>
      <c r="K38" s="20"/>
      <c r="L38" s="20"/>
      <c r="M38" s="20"/>
      <c r="N38" s="20">
        <v>180</v>
      </c>
      <c r="O38" s="20">
        <v>180</v>
      </c>
      <c r="P38" s="20"/>
      <c r="Q38" s="20"/>
      <c r="R38" s="20"/>
      <c r="S38" s="20"/>
      <c r="T38" s="20">
        <v>11225.16</v>
      </c>
      <c r="U38" s="20"/>
      <c r="V38" s="20"/>
      <c r="W38" s="20"/>
      <c r="X38" s="20">
        <v>225725.5</v>
      </c>
      <c r="Y38" s="20"/>
      <c r="Z38" s="20">
        <v>44713.46</v>
      </c>
      <c r="AA38" s="20"/>
      <c r="AB38" s="20">
        <v>1147.3499999999999</v>
      </c>
      <c r="AC38" s="20"/>
      <c r="AD38" s="20">
        <v>19277.29</v>
      </c>
      <c r="AE38" s="20"/>
      <c r="AF38" s="72"/>
    </row>
    <row r="39" spans="1:32" ht="18" customHeight="1" x14ac:dyDescent="0.25">
      <c r="A39" s="67" t="s">
        <v>37</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9"/>
      <c r="AF39" s="33"/>
    </row>
    <row r="40" spans="1:32" ht="27" customHeight="1" x14ac:dyDescent="0.25">
      <c r="A40" s="19" t="s">
        <v>30</v>
      </c>
      <c r="B40" s="21">
        <f>B41+B42+B44</f>
        <v>0</v>
      </c>
      <c r="C40" s="21">
        <f t="shared" ref="C40:E40" si="31">C41+C42+C44</f>
        <v>0</v>
      </c>
      <c r="D40" s="21">
        <f t="shared" si="31"/>
        <v>0</v>
      </c>
      <c r="E40" s="21">
        <f t="shared" si="31"/>
        <v>0</v>
      </c>
      <c r="F40" s="21">
        <f>IFERROR(E40/B40%,0)</f>
        <v>0</v>
      </c>
      <c r="G40" s="21">
        <f>IFERROR(E40/C40%,0)</f>
        <v>0</v>
      </c>
      <c r="H40" s="21">
        <f>H41+H42+H44</f>
        <v>0</v>
      </c>
      <c r="I40" s="21">
        <f t="shared" ref="I40:AE40" si="32">I41+I42+I44</f>
        <v>0</v>
      </c>
      <c r="J40" s="21">
        <f t="shared" si="32"/>
        <v>0</v>
      </c>
      <c r="K40" s="21">
        <f t="shared" si="32"/>
        <v>0</v>
      </c>
      <c r="L40" s="21">
        <f t="shared" si="32"/>
        <v>0</v>
      </c>
      <c r="M40" s="21">
        <f t="shared" si="32"/>
        <v>0</v>
      </c>
      <c r="N40" s="21">
        <f t="shared" si="32"/>
        <v>0</v>
      </c>
      <c r="O40" s="21">
        <f t="shared" si="32"/>
        <v>0</v>
      </c>
      <c r="P40" s="21">
        <f t="shared" si="32"/>
        <v>0</v>
      </c>
      <c r="Q40" s="21">
        <f t="shared" si="32"/>
        <v>0</v>
      </c>
      <c r="R40" s="21">
        <f t="shared" si="32"/>
        <v>0</v>
      </c>
      <c r="S40" s="21">
        <f t="shared" si="32"/>
        <v>0</v>
      </c>
      <c r="T40" s="21">
        <f t="shared" si="32"/>
        <v>0</v>
      </c>
      <c r="U40" s="21">
        <f t="shared" si="32"/>
        <v>0</v>
      </c>
      <c r="V40" s="21">
        <f t="shared" si="32"/>
        <v>0</v>
      </c>
      <c r="W40" s="21">
        <f t="shared" si="32"/>
        <v>0</v>
      </c>
      <c r="X40" s="21">
        <f t="shared" si="32"/>
        <v>0</v>
      </c>
      <c r="Y40" s="21">
        <f t="shared" si="32"/>
        <v>0</v>
      </c>
      <c r="Z40" s="21">
        <f t="shared" si="32"/>
        <v>0</v>
      </c>
      <c r="AA40" s="21">
        <f t="shared" si="32"/>
        <v>0</v>
      </c>
      <c r="AB40" s="21">
        <f t="shared" si="32"/>
        <v>0</v>
      </c>
      <c r="AC40" s="21">
        <f t="shared" si="32"/>
        <v>0</v>
      </c>
      <c r="AD40" s="21">
        <f t="shared" si="32"/>
        <v>0</v>
      </c>
      <c r="AE40" s="21">
        <f t="shared" si="32"/>
        <v>0</v>
      </c>
      <c r="AF40" s="77" t="s">
        <v>72</v>
      </c>
    </row>
    <row r="41" spans="1:32" x14ac:dyDescent="0.25">
      <c r="A41" s="19" t="s">
        <v>31</v>
      </c>
      <c r="B41" s="21">
        <f>H41+J41+L41+N41+P41+R41+T41+V41+X41+Z41+AB41+AD41</f>
        <v>0</v>
      </c>
      <c r="C41" s="20">
        <f>H41+J41+L41+N41</f>
        <v>0</v>
      </c>
      <c r="D41" s="21">
        <f>E41</f>
        <v>0</v>
      </c>
      <c r="E41" s="21">
        <f>I41+K41+M41+O41+Q41+S41+U41+W41+Y41+AA41+AC41+AE41</f>
        <v>0</v>
      </c>
      <c r="F41" s="29">
        <f>IFERROR(E41/B41%,0)</f>
        <v>0</v>
      </c>
      <c r="G41" s="29">
        <f>IFERROR(E41/C41%,0)</f>
        <v>0</v>
      </c>
      <c r="H41" s="20"/>
      <c r="I41" s="20"/>
      <c r="J41" s="20"/>
      <c r="K41" s="20"/>
      <c r="L41" s="20"/>
      <c r="M41" s="20"/>
      <c r="N41" s="20"/>
      <c r="O41" s="20"/>
      <c r="P41" s="20"/>
      <c r="Q41" s="20"/>
      <c r="R41" s="20"/>
      <c r="S41" s="20"/>
      <c r="T41" s="20"/>
      <c r="U41" s="20"/>
      <c r="V41" s="20"/>
      <c r="W41" s="20"/>
      <c r="X41" s="20"/>
      <c r="Y41" s="20"/>
      <c r="Z41" s="20"/>
      <c r="AA41" s="20"/>
      <c r="AB41" s="20"/>
      <c r="AC41" s="20"/>
      <c r="AD41" s="20"/>
      <c r="AE41" s="20"/>
      <c r="AF41" s="77"/>
    </row>
    <row r="42" spans="1:32" ht="25.5" customHeight="1" x14ac:dyDescent="0.25">
      <c r="A42" s="19" t="s">
        <v>25</v>
      </c>
      <c r="B42" s="21">
        <f>H42+J42+L42+N42+P42+R42+T42+V42+X42+Z42+AB42+AD42</f>
        <v>0</v>
      </c>
      <c r="C42" s="20">
        <f>H42+J42+L42+N42</f>
        <v>0</v>
      </c>
      <c r="D42" s="21">
        <f>E42</f>
        <v>0</v>
      </c>
      <c r="E42" s="21">
        <f>I42+K42+M42+O42+Q42+S42+U42+W42+Y42+AA42+AC42+AE42</f>
        <v>0</v>
      </c>
      <c r="F42" s="29">
        <f>IFERROR(E42/B42%,0)</f>
        <v>0</v>
      </c>
      <c r="G42" s="29">
        <f>IFERROR(E42/C42%,0)</f>
        <v>0</v>
      </c>
      <c r="H42" s="20"/>
      <c r="I42" s="20"/>
      <c r="J42" s="20"/>
      <c r="K42" s="20"/>
      <c r="L42" s="20"/>
      <c r="M42" s="20"/>
      <c r="N42" s="20"/>
      <c r="O42" s="20"/>
      <c r="P42" s="20"/>
      <c r="Q42" s="20"/>
      <c r="R42" s="20"/>
      <c r="S42" s="20"/>
      <c r="T42" s="20"/>
      <c r="U42" s="20"/>
      <c r="V42" s="20"/>
      <c r="W42" s="20"/>
      <c r="X42" s="20"/>
      <c r="Y42" s="20"/>
      <c r="Z42" s="20"/>
      <c r="AA42" s="20"/>
      <c r="AB42" s="20"/>
      <c r="AC42" s="20"/>
      <c r="AD42" s="20"/>
      <c r="AE42" s="20"/>
      <c r="AF42" s="77"/>
    </row>
    <row r="43" spans="1:32" ht="31.5" x14ac:dyDescent="0.25">
      <c r="A43" s="32" t="s">
        <v>32</v>
      </c>
      <c r="B43" s="21">
        <f t="shared" ref="B43:B44" si="33">H43+J43+L43+N43+P43+R43+T43+V43+X43+Z43+AB43+AD43</f>
        <v>0</v>
      </c>
      <c r="C43" s="20">
        <f>H43+J43+L43+N43</f>
        <v>0</v>
      </c>
      <c r="D43" s="21">
        <f t="shared" ref="D43:D44" si="34">E43</f>
        <v>0</v>
      </c>
      <c r="E43" s="21">
        <f t="shared" ref="E43:E44" si="35">I43+K43+M43+O43+Q43+S43+U43+W43+Y43+AA43+AC43+AE43</f>
        <v>0</v>
      </c>
      <c r="F43" s="29">
        <f t="shared" ref="F43:F44" si="36">IFERROR(E43/B43%,0)</f>
        <v>0</v>
      </c>
      <c r="G43" s="29">
        <f t="shared" ref="G43:G44" si="37">IFERROR(E43/C43%,0)</f>
        <v>0</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77"/>
    </row>
    <row r="44" spans="1:32" x14ac:dyDescent="0.25">
      <c r="A44" s="19" t="s">
        <v>33</v>
      </c>
      <c r="B44" s="21">
        <f t="shared" si="33"/>
        <v>0</v>
      </c>
      <c r="C44" s="20">
        <f>H44+J44+L44+N44</f>
        <v>0</v>
      </c>
      <c r="D44" s="21">
        <f t="shared" si="34"/>
        <v>0</v>
      </c>
      <c r="E44" s="21">
        <f t="shared" si="35"/>
        <v>0</v>
      </c>
      <c r="F44" s="29">
        <f t="shared" si="36"/>
        <v>0</v>
      </c>
      <c r="G44" s="29">
        <f t="shared" si="37"/>
        <v>0</v>
      </c>
      <c r="H44" s="20"/>
      <c r="I44" s="20"/>
      <c r="J44" s="20"/>
      <c r="K44" s="20"/>
      <c r="L44" s="20"/>
      <c r="M44" s="20"/>
      <c r="N44" s="20"/>
      <c r="O44" s="20"/>
      <c r="P44" s="20"/>
      <c r="Q44" s="20"/>
      <c r="R44" s="20"/>
      <c r="S44" s="20"/>
      <c r="T44" s="20"/>
      <c r="U44" s="20"/>
      <c r="V44" s="20"/>
      <c r="W44" s="20"/>
      <c r="X44" s="20"/>
      <c r="Y44" s="20"/>
      <c r="Z44" s="20"/>
      <c r="AA44" s="20"/>
      <c r="AB44" s="20"/>
      <c r="AC44" s="20"/>
      <c r="AD44" s="20"/>
      <c r="AE44" s="20"/>
      <c r="AF44" s="79"/>
    </row>
    <row r="45" spans="1:32" x14ac:dyDescent="0.25">
      <c r="A45" s="67" t="s">
        <v>38</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9"/>
      <c r="AF45" s="33"/>
    </row>
    <row r="46" spans="1:32" x14ac:dyDescent="0.25">
      <c r="A46" s="19" t="s">
        <v>30</v>
      </c>
      <c r="B46" s="21">
        <f>B47+B48+B50</f>
        <v>4540.54</v>
      </c>
      <c r="C46" s="21">
        <f t="shared" ref="C46:E46" si="38">C47+C48+C50</f>
        <v>4540.54</v>
      </c>
      <c r="D46" s="21">
        <f t="shared" si="38"/>
        <v>4540.54</v>
      </c>
      <c r="E46" s="21">
        <f t="shared" si="38"/>
        <v>4540.54</v>
      </c>
      <c r="F46" s="21">
        <f>IFERROR(E46/B46%,0)</f>
        <v>100</v>
      </c>
      <c r="G46" s="21">
        <f>IFERROR(E46/C46%,0)</f>
        <v>100</v>
      </c>
      <c r="H46" s="21">
        <f>H47+H48+H50</f>
        <v>0</v>
      </c>
      <c r="I46" s="21">
        <f t="shared" ref="I46:AE46" si="39">I47+I48+I50</f>
        <v>0</v>
      </c>
      <c r="J46" s="21">
        <f t="shared" si="39"/>
        <v>4540.54</v>
      </c>
      <c r="K46" s="21">
        <f t="shared" si="39"/>
        <v>4540.54</v>
      </c>
      <c r="L46" s="21">
        <f t="shared" si="39"/>
        <v>0</v>
      </c>
      <c r="M46" s="21">
        <f t="shared" si="39"/>
        <v>0</v>
      </c>
      <c r="N46" s="21">
        <f t="shared" si="39"/>
        <v>0</v>
      </c>
      <c r="O46" s="21">
        <f t="shared" si="39"/>
        <v>0</v>
      </c>
      <c r="P46" s="21">
        <f t="shared" si="39"/>
        <v>0</v>
      </c>
      <c r="Q46" s="21">
        <f t="shared" si="39"/>
        <v>0</v>
      </c>
      <c r="R46" s="21">
        <f t="shared" si="39"/>
        <v>0</v>
      </c>
      <c r="S46" s="21">
        <f t="shared" si="39"/>
        <v>0</v>
      </c>
      <c r="T46" s="21">
        <f t="shared" si="39"/>
        <v>0</v>
      </c>
      <c r="U46" s="21">
        <f t="shared" si="39"/>
        <v>0</v>
      </c>
      <c r="V46" s="21">
        <f t="shared" si="39"/>
        <v>0</v>
      </c>
      <c r="W46" s="21">
        <f t="shared" si="39"/>
        <v>0</v>
      </c>
      <c r="X46" s="21">
        <f t="shared" si="39"/>
        <v>0</v>
      </c>
      <c r="Y46" s="21">
        <f t="shared" si="39"/>
        <v>0</v>
      </c>
      <c r="Z46" s="21">
        <f t="shared" si="39"/>
        <v>0</v>
      </c>
      <c r="AA46" s="21">
        <f t="shared" si="39"/>
        <v>0</v>
      </c>
      <c r="AB46" s="21">
        <f t="shared" si="39"/>
        <v>0</v>
      </c>
      <c r="AC46" s="21">
        <f t="shared" si="39"/>
        <v>0</v>
      </c>
      <c r="AD46" s="21">
        <f t="shared" si="39"/>
        <v>0</v>
      </c>
      <c r="AE46" s="21">
        <f t="shared" si="39"/>
        <v>0</v>
      </c>
      <c r="AF46" s="77" t="s">
        <v>61</v>
      </c>
    </row>
    <row r="47" spans="1:32" x14ac:dyDescent="0.25">
      <c r="A47" s="19" t="s">
        <v>31</v>
      </c>
      <c r="B47" s="21">
        <f>H47+J47+L47+N47+P47+R47+T47+V47+X47+Z47+AB47+AD47</f>
        <v>0</v>
      </c>
      <c r="C47" s="20">
        <f>H47+J47+L47+N47</f>
        <v>0</v>
      </c>
      <c r="D47" s="21">
        <f>E47</f>
        <v>0</v>
      </c>
      <c r="E47" s="21">
        <f>I47+K47+M47+O47+Q47+S47+U47+W47+Y47+AA47+AC47+AE47</f>
        <v>0</v>
      </c>
      <c r="F47" s="29">
        <f>IFERROR(E47/B47%,0)</f>
        <v>0</v>
      </c>
      <c r="G47" s="29">
        <f>IFERROR(E47/C47%,0)</f>
        <v>0</v>
      </c>
      <c r="H47" s="20"/>
      <c r="I47" s="20"/>
      <c r="J47" s="20"/>
      <c r="K47" s="20"/>
      <c r="L47" s="20"/>
      <c r="M47" s="20"/>
      <c r="N47" s="20"/>
      <c r="O47" s="20"/>
      <c r="P47" s="20"/>
      <c r="Q47" s="20"/>
      <c r="R47" s="20"/>
      <c r="S47" s="20"/>
      <c r="T47" s="20"/>
      <c r="U47" s="20"/>
      <c r="V47" s="20"/>
      <c r="W47" s="20"/>
      <c r="X47" s="20"/>
      <c r="Y47" s="20"/>
      <c r="Z47" s="20"/>
      <c r="AA47" s="20"/>
      <c r="AB47" s="20"/>
      <c r="AC47" s="20"/>
      <c r="AD47" s="20"/>
      <c r="AE47" s="20"/>
      <c r="AF47" s="77"/>
    </row>
    <row r="48" spans="1:32" ht="30" customHeight="1" x14ac:dyDescent="0.25">
      <c r="A48" s="19" t="s">
        <v>25</v>
      </c>
      <c r="B48" s="21">
        <f>H48+J48+L48+N48+P48+R48+T48+V48+X48+Z48+AB48+AD48</f>
        <v>4540.54</v>
      </c>
      <c r="C48" s="20">
        <f>H48+J48+L48+N48</f>
        <v>4540.54</v>
      </c>
      <c r="D48" s="21">
        <f>E48</f>
        <v>4540.54</v>
      </c>
      <c r="E48" s="21">
        <f>I48+K48+M48+O48+Q48+S48+U48+W48+Y48+AA48+AC48+AE48</f>
        <v>4540.54</v>
      </c>
      <c r="F48" s="29">
        <f>IFERROR(E48/B48%,0)</f>
        <v>100</v>
      </c>
      <c r="G48" s="29">
        <f>IFERROR(E48/C48%,0)</f>
        <v>100</v>
      </c>
      <c r="H48" s="20"/>
      <c r="I48" s="20"/>
      <c r="J48" s="20">
        <v>4540.54</v>
      </c>
      <c r="K48" s="20">
        <v>4540.54</v>
      </c>
      <c r="L48" s="20"/>
      <c r="M48" s="20"/>
      <c r="N48" s="20"/>
      <c r="O48" s="20"/>
      <c r="P48" s="20"/>
      <c r="Q48" s="20"/>
      <c r="R48" s="20"/>
      <c r="S48" s="20"/>
      <c r="T48" s="20"/>
      <c r="U48" s="20"/>
      <c r="V48" s="20"/>
      <c r="W48" s="20"/>
      <c r="X48" s="20"/>
      <c r="Y48" s="20"/>
      <c r="Z48" s="20"/>
      <c r="AA48" s="20"/>
      <c r="AB48" s="20"/>
      <c r="AC48" s="20"/>
      <c r="AD48" s="20"/>
      <c r="AE48" s="20"/>
      <c r="AF48" s="77"/>
    </row>
    <row r="49" spans="1:32" ht="31.5" x14ac:dyDescent="0.25">
      <c r="A49" s="32" t="s">
        <v>32</v>
      </c>
      <c r="B49" s="21">
        <f t="shared" ref="B49:B50" si="40">H49+J49+L49+N49+P49+R49+T49+V49+X49+Z49+AB49+AD49</f>
        <v>0</v>
      </c>
      <c r="C49" s="20">
        <f>H49+J49+L49+N49</f>
        <v>0</v>
      </c>
      <c r="D49" s="21">
        <f t="shared" ref="D49:D50" si="41">E49</f>
        <v>0</v>
      </c>
      <c r="E49" s="21">
        <f t="shared" ref="E49:E50" si="42">I49+K49+M49+O49+Q49+S49+U49+W49+Y49+AA49+AC49+AE49</f>
        <v>0</v>
      </c>
      <c r="F49" s="29">
        <f t="shared" ref="F49:F50" si="43">IFERROR(E49/B49%,0)</f>
        <v>0</v>
      </c>
      <c r="G49" s="29">
        <f t="shared" ref="G49:G50" si="44">IFERROR(E49/C49%,0)</f>
        <v>0</v>
      </c>
      <c r="H49" s="20"/>
      <c r="I49" s="20"/>
      <c r="J49" s="20"/>
      <c r="K49" s="20"/>
      <c r="L49" s="20"/>
      <c r="M49" s="20"/>
      <c r="N49" s="20"/>
      <c r="O49" s="20"/>
      <c r="P49" s="20"/>
      <c r="Q49" s="20"/>
      <c r="R49" s="20"/>
      <c r="S49" s="20"/>
      <c r="T49" s="20"/>
      <c r="U49" s="20"/>
      <c r="V49" s="20"/>
      <c r="W49" s="20"/>
      <c r="X49" s="20"/>
      <c r="Y49" s="20"/>
      <c r="Z49" s="20"/>
      <c r="AA49" s="20"/>
      <c r="AB49" s="20"/>
      <c r="AC49" s="20"/>
      <c r="AD49" s="20"/>
      <c r="AE49" s="20"/>
      <c r="AF49" s="77"/>
    </row>
    <row r="50" spans="1:32" ht="20.25" customHeight="1" x14ac:dyDescent="0.25">
      <c r="A50" s="19" t="s">
        <v>33</v>
      </c>
      <c r="B50" s="21">
        <f t="shared" si="40"/>
        <v>0</v>
      </c>
      <c r="C50" s="20">
        <f>H50+J50+L50+N50</f>
        <v>0</v>
      </c>
      <c r="D50" s="21">
        <f t="shared" si="41"/>
        <v>0</v>
      </c>
      <c r="E50" s="21">
        <f t="shared" si="42"/>
        <v>0</v>
      </c>
      <c r="F50" s="29">
        <f t="shared" si="43"/>
        <v>0</v>
      </c>
      <c r="G50" s="29">
        <f t="shared" si="44"/>
        <v>0</v>
      </c>
      <c r="H50" s="20"/>
      <c r="I50" s="20"/>
      <c r="J50" s="20"/>
      <c r="K50" s="20"/>
      <c r="L50" s="20"/>
      <c r="M50" s="20"/>
      <c r="N50" s="20"/>
      <c r="O50" s="20"/>
      <c r="P50" s="20"/>
      <c r="Q50" s="20"/>
      <c r="R50" s="20"/>
      <c r="S50" s="20"/>
      <c r="T50" s="20"/>
      <c r="U50" s="20"/>
      <c r="V50" s="20"/>
      <c r="W50" s="20"/>
      <c r="X50" s="20"/>
      <c r="Y50" s="20"/>
      <c r="Z50" s="20"/>
      <c r="AA50" s="20"/>
      <c r="AB50" s="20"/>
      <c r="AC50" s="20"/>
      <c r="AD50" s="20"/>
      <c r="AE50" s="20"/>
      <c r="AF50" s="77"/>
    </row>
    <row r="51" spans="1:32" x14ac:dyDescent="0.25">
      <c r="A51" s="64" t="s">
        <v>39</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6"/>
      <c r="AF51" s="33"/>
    </row>
    <row r="52" spans="1:32" x14ac:dyDescent="0.25">
      <c r="A52" s="27" t="s">
        <v>30</v>
      </c>
      <c r="B52" s="28">
        <f>B53+B54+B56</f>
        <v>229690.005</v>
      </c>
      <c r="C52" s="28">
        <f t="shared" ref="C52:E52" si="45">C53+C54+C56</f>
        <v>108374.048</v>
      </c>
      <c r="D52" s="28">
        <f t="shared" si="45"/>
        <v>82808.88</v>
      </c>
      <c r="E52" s="28">
        <f t="shared" si="45"/>
        <v>82808.88</v>
      </c>
      <c r="F52" s="28">
        <f>E52/B52*100</f>
        <v>36.052452521823923</v>
      </c>
      <c r="G52" s="28">
        <f>E52/C52*100</f>
        <v>76.410249066270936</v>
      </c>
      <c r="H52" s="28">
        <f>H53+H54+H56</f>
        <v>33912.783000000003</v>
      </c>
      <c r="I52" s="28">
        <f t="shared" ref="I52:AE52" si="46">I53+I54+I56</f>
        <v>17885.599999999999</v>
      </c>
      <c r="J52" s="28">
        <f t="shared" si="46"/>
        <v>22577.74</v>
      </c>
      <c r="K52" s="28">
        <f t="shared" si="46"/>
        <v>25737.760000000002</v>
      </c>
      <c r="L52" s="28">
        <f t="shared" si="46"/>
        <v>23431.416000000005</v>
      </c>
      <c r="M52" s="28">
        <f t="shared" si="46"/>
        <v>19123.32</v>
      </c>
      <c r="N52" s="28">
        <f t="shared" si="46"/>
        <v>28452.109000000004</v>
      </c>
      <c r="O52" s="28">
        <f t="shared" si="46"/>
        <v>20062.2</v>
      </c>
      <c r="P52" s="28">
        <f t="shared" si="46"/>
        <v>18063.654000000002</v>
      </c>
      <c r="Q52" s="28">
        <f t="shared" si="46"/>
        <v>0</v>
      </c>
      <c r="R52" s="28">
        <f t="shared" si="46"/>
        <v>17240.697</v>
      </c>
      <c r="S52" s="28">
        <f t="shared" si="46"/>
        <v>0</v>
      </c>
      <c r="T52" s="28">
        <f t="shared" si="46"/>
        <v>19437.449000000004</v>
      </c>
      <c r="U52" s="28">
        <f t="shared" si="46"/>
        <v>0</v>
      </c>
      <c r="V52" s="28">
        <f t="shared" si="46"/>
        <v>12077.357</v>
      </c>
      <c r="W52" s="28">
        <f t="shared" si="46"/>
        <v>0</v>
      </c>
      <c r="X52" s="28">
        <f t="shared" si="46"/>
        <v>11058.033000000001</v>
      </c>
      <c r="Y52" s="28">
        <f t="shared" si="46"/>
        <v>0</v>
      </c>
      <c r="Z52" s="28">
        <f t="shared" si="46"/>
        <v>21173.49</v>
      </c>
      <c r="AA52" s="28">
        <f t="shared" si="46"/>
        <v>0</v>
      </c>
      <c r="AB52" s="28">
        <f t="shared" si="46"/>
        <v>12038.495000000001</v>
      </c>
      <c r="AC52" s="28">
        <f t="shared" si="46"/>
        <v>0</v>
      </c>
      <c r="AD52" s="28">
        <f t="shared" si="46"/>
        <v>10226.781999999999</v>
      </c>
      <c r="AE52" s="28">
        <f t="shared" si="46"/>
        <v>0</v>
      </c>
      <c r="AF52" s="78" t="s">
        <v>73</v>
      </c>
    </row>
    <row r="53" spans="1:32" x14ac:dyDescent="0.25">
      <c r="A53" s="19" t="s">
        <v>31</v>
      </c>
      <c r="B53" s="21">
        <f>H53+J53+L53+N53+P53+R53+T53+V53+X53+Z53+AB53+AD53</f>
        <v>0</v>
      </c>
      <c r="C53" s="21">
        <f>C59+C77+C83+C89</f>
        <v>0</v>
      </c>
      <c r="D53" s="21">
        <f>E53</f>
        <v>0</v>
      </c>
      <c r="E53" s="21">
        <f>I53+K53+M53+O53+Q53+S53+U53+W53+Y53+AA53+AC53+AE53</f>
        <v>0</v>
      </c>
      <c r="F53" s="21">
        <f>IFERROR(E53/B53*100,0)</f>
        <v>0</v>
      </c>
      <c r="G53" s="21">
        <f>IFERROR(E53/C53*100,0)</f>
        <v>0</v>
      </c>
      <c r="H53" s="20">
        <f>H59+H77+H83+H89+H95</f>
        <v>0</v>
      </c>
      <c r="I53" s="20">
        <f t="shared" ref="I53:AE56" si="47">I59+I77+I83+I89+I95</f>
        <v>0</v>
      </c>
      <c r="J53" s="20">
        <f t="shared" si="47"/>
        <v>0</v>
      </c>
      <c r="K53" s="20">
        <f t="shared" si="47"/>
        <v>0</v>
      </c>
      <c r="L53" s="20">
        <f t="shared" si="47"/>
        <v>0</v>
      </c>
      <c r="M53" s="20">
        <f t="shared" si="47"/>
        <v>0</v>
      </c>
      <c r="N53" s="20">
        <f t="shared" si="47"/>
        <v>0</v>
      </c>
      <c r="O53" s="20">
        <f t="shared" si="47"/>
        <v>0</v>
      </c>
      <c r="P53" s="20">
        <f t="shared" si="47"/>
        <v>0</v>
      </c>
      <c r="Q53" s="20">
        <f t="shared" si="47"/>
        <v>0</v>
      </c>
      <c r="R53" s="20">
        <f t="shared" si="47"/>
        <v>0</v>
      </c>
      <c r="S53" s="20">
        <f t="shared" si="47"/>
        <v>0</v>
      </c>
      <c r="T53" s="20">
        <f t="shared" si="47"/>
        <v>0</v>
      </c>
      <c r="U53" s="20">
        <f t="shared" si="47"/>
        <v>0</v>
      </c>
      <c r="V53" s="20">
        <f t="shared" si="47"/>
        <v>0</v>
      </c>
      <c r="W53" s="20">
        <f t="shared" si="47"/>
        <v>0</v>
      </c>
      <c r="X53" s="20">
        <f t="shared" si="47"/>
        <v>0</v>
      </c>
      <c r="Y53" s="20">
        <f t="shared" si="47"/>
        <v>0</v>
      </c>
      <c r="Z53" s="20">
        <f t="shared" si="47"/>
        <v>0</v>
      </c>
      <c r="AA53" s="20">
        <f t="shared" si="47"/>
        <v>0</v>
      </c>
      <c r="AB53" s="20">
        <f t="shared" si="47"/>
        <v>0</v>
      </c>
      <c r="AC53" s="20">
        <f t="shared" si="47"/>
        <v>0</v>
      </c>
      <c r="AD53" s="20">
        <f t="shared" si="47"/>
        <v>0</v>
      </c>
      <c r="AE53" s="20">
        <f t="shared" si="47"/>
        <v>0</v>
      </c>
      <c r="AF53" s="77"/>
    </row>
    <row r="54" spans="1:32" x14ac:dyDescent="0.25">
      <c r="A54" s="19" t="s">
        <v>25</v>
      </c>
      <c r="B54" s="21">
        <f>H54+J54+L54+N54+P54+R54+T54+V54+X54+Z54+AB54+AD54</f>
        <v>229690.005</v>
      </c>
      <c r="C54" s="21">
        <f>C60+C78+C84+C90</f>
        <v>108374.048</v>
      </c>
      <c r="D54" s="21">
        <f>E54</f>
        <v>82808.88</v>
      </c>
      <c r="E54" s="21">
        <f>I54+K54+M54+O54+Q54+S54+U54+W54+Y54+AA54+AC54+AE54</f>
        <v>82808.88</v>
      </c>
      <c r="F54" s="21">
        <f>IFERROR(E54/B54*100,0)</f>
        <v>36.052452521823923</v>
      </c>
      <c r="G54" s="21">
        <f>IFERROR(E54/C54*100,0)</f>
        <v>76.410249066270936</v>
      </c>
      <c r="H54" s="20">
        <f t="shared" ref="H54:W56" si="48">H60+H78+H84+H90+H96</f>
        <v>33912.783000000003</v>
      </c>
      <c r="I54" s="20">
        <f t="shared" si="48"/>
        <v>17885.599999999999</v>
      </c>
      <c r="J54" s="20">
        <f t="shared" si="48"/>
        <v>22577.74</v>
      </c>
      <c r="K54" s="20">
        <f t="shared" si="48"/>
        <v>25737.760000000002</v>
      </c>
      <c r="L54" s="20">
        <f t="shared" si="48"/>
        <v>23431.416000000005</v>
      </c>
      <c r="M54" s="20">
        <f t="shared" si="48"/>
        <v>19123.32</v>
      </c>
      <c r="N54" s="20">
        <f t="shared" si="48"/>
        <v>28452.109000000004</v>
      </c>
      <c r="O54" s="20">
        <f t="shared" si="48"/>
        <v>20062.2</v>
      </c>
      <c r="P54" s="20">
        <f t="shared" si="48"/>
        <v>18063.654000000002</v>
      </c>
      <c r="Q54" s="20">
        <f t="shared" si="48"/>
        <v>0</v>
      </c>
      <c r="R54" s="20">
        <f t="shared" si="48"/>
        <v>17240.697</v>
      </c>
      <c r="S54" s="20">
        <f t="shared" si="48"/>
        <v>0</v>
      </c>
      <c r="T54" s="20">
        <f t="shared" si="48"/>
        <v>19437.449000000004</v>
      </c>
      <c r="U54" s="20">
        <f t="shared" si="48"/>
        <v>0</v>
      </c>
      <c r="V54" s="20">
        <f t="shared" si="48"/>
        <v>12077.357</v>
      </c>
      <c r="W54" s="20">
        <f t="shared" si="48"/>
        <v>0</v>
      </c>
      <c r="X54" s="20">
        <f t="shared" si="47"/>
        <v>11058.033000000001</v>
      </c>
      <c r="Y54" s="20">
        <f t="shared" si="47"/>
        <v>0</v>
      </c>
      <c r="Z54" s="20">
        <f t="shared" si="47"/>
        <v>21173.49</v>
      </c>
      <c r="AA54" s="20">
        <f t="shared" si="47"/>
        <v>0</v>
      </c>
      <c r="AB54" s="20">
        <f t="shared" si="47"/>
        <v>12038.495000000001</v>
      </c>
      <c r="AC54" s="20">
        <f t="shared" si="47"/>
        <v>0</v>
      </c>
      <c r="AD54" s="20">
        <f t="shared" si="47"/>
        <v>10226.781999999999</v>
      </c>
      <c r="AE54" s="20">
        <f t="shared" si="47"/>
        <v>0</v>
      </c>
      <c r="AF54" s="77"/>
    </row>
    <row r="55" spans="1:32" ht="31.5" x14ac:dyDescent="0.25">
      <c r="A55" s="32" t="s">
        <v>32</v>
      </c>
      <c r="B55" s="21">
        <f t="shared" ref="B55:B56" si="49">H55+J55+L55+N55+P55+R55+T55+V55+X55+Z55+AB55+AD55</f>
        <v>0</v>
      </c>
      <c r="C55" s="21">
        <f t="shared" ref="C55:C56" si="50">C61+C79+C85+C91</f>
        <v>0</v>
      </c>
      <c r="D55" s="21">
        <f t="shared" ref="D55:D56" si="51">E55</f>
        <v>0</v>
      </c>
      <c r="E55" s="21">
        <f t="shared" ref="E55:E56" si="52">I55+K55+M55+O55+Q55+S55+U55+W55+Y55+AA55+AC55+AE55</f>
        <v>0</v>
      </c>
      <c r="F55" s="21">
        <f t="shared" ref="F55:F56" si="53">IFERROR(E55/B55*100,0)</f>
        <v>0</v>
      </c>
      <c r="G55" s="21">
        <f t="shared" ref="G55:G56" si="54">IFERROR(E55/C55*100,0)</f>
        <v>0</v>
      </c>
      <c r="H55" s="20">
        <f t="shared" si="48"/>
        <v>0</v>
      </c>
      <c r="I55" s="20">
        <f t="shared" si="48"/>
        <v>0</v>
      </c>
      <c r="J55" s="20">
        <f t="shared" si="48"/>
        <v>0</v>
      </c>
      <c r="K55" s="20">
        <f t="shared" si="48"/>
        <v>0</v>
      </c>
      <c r="L55" s="20">
        <f t="shared" si="48"/>
        <v>0</v>
      </c>
      <c r="M55" s="20">
        <f t="shared" si="48"/>
        <v>0</v>
      </c>
      <c r="N55" s="20">
        <f t="shared" si="48"/>
        <v>0</v>
      </c>
      <c r="O55" s="20">
        <f t="shared" si="48"/>
        <v>0</v>
      </c>
      <c r="P55" s="20">
        <f t="shared" si="48"/>
        <v>0</v>
      </c>
      <c r="Q55" s="20">
        <f t="shared" si="48"/>
        <v>0</v>
      </c>
      <c r="R55" s="20">
        <f t="shared" si="48"/>
        <v>0</v>
      </c>
      <c r="S55" s="20">
        <f t="shared" si="48"/>
        <v>0</v>
      </c>
      <c r="T55" s="20">
        <f t="shared" si="48"/>
        <v>0</v>
      </c>
      <c r="U55" s="20">
        <f t="shared" si="48"/>
        <v>0</v>
      </c>
      <c r="V55" s="20">
        <f t="shared" si="48"/>
        <v>0</v>
      </c>
      <c r="W55" s="20">
        <f t="shared" si="48"/>
        <v>0</v>
      </c>
      <c r="X55" s="20">
        <f t="shared" si="47"/>
        <v>0</v>
      </c>
      <c r="Y55" s="20">
        <f t="shared" si="47"/>
        <v>0</v>
      </c>
      <c r="Z55" s="20">
        <f t="shared" si="47"/>
        <v>0</v>
      </c>
      <c r="AA55" s="20">
        <f t="shared" si="47"/>
        <v>0</v>
      </c>
      <c r="AB55" s="20">
        <f t="shared" si="47"/>
        <v>0</v>
      </c>
      <c r="AC55" s="20">
        <f t="shared" si="47"/>
        <v>0</v>
      </c>
      <c r="AD55" s="20">
        <f t="shared" si="47"/>
        <v>0</v>
      </c>
      <c r="AE55" s="20">
        <f t="shared" si="47"/>
        <v>0</v>
      </c>
      <c r="AF55" s="77"/>
    </row>
    <row r="56" spans="1:32" x14ac:dyDescent="0.25">
      <c r="A56" s="19" t="s">
        <v>33</v>
      </c>
      <c r="B56" s="21">
        <f t="shared" si="49"/>
        <v>0</v>
      </c>
      <c r="C56" s="21">
        <f t="shared" si="50"/>
        <v>0</v>
      </c>
      <c r="D56" s="21">
        <f t="shared" si="51"/>
        <v>0</v>
      </c>
      <c r="E56" s="21">
        <f t="shared" si="52"/>
        <v>0</v>
      </c>
      <c r="F56" s="21">
        <f t="shared" si="53"/>
        <v>0</v>
      </c>
      <c r="G56" s="21">
        <f t="shared" si="54"/>
        <v>0</v>
      </c>
      <c r="H56" s="20">
        <f t="shared" si="48"/>
        <v>0</v>
      </c>
      <c r="I56" s="20">
        <f t="shared" si="48"/>
        <v>0</v>
      </c>
      <c r="J56" s="20">
        <f t="shared" si="48"/>
        <v>0</v>
      </c>
      <c r="K56" s="20">
        <f t="shared" si="48"/>
        <v>0</v>
      </c>
      <c r="L56" s="20">
        <f t="shared" si="48"/>
        <v>0</v>
      </c>
      <c r="M56" s="20">
        <f t="shared" si="48"/>
        <v>0</v>
      </c>
      <c r="N56" s="20">
        <f t="shared" si="48"/>
        <v>0</v>
      </c>
      <c r="O56" s="20">
        <f t="shared" si="48"/>
        <v>0</v>
      </c>
      <c r="P56" s="20">
        <f t="shared" si="48"/>
        <v>0</v>
      </c>
      <c r="Q56" s="20">
        <f t="shared" si="48"/>
        <v>0</v>
      </c>
      <c r="R56" s="20">
        <f t="shared" si="48"/>
        <v>0</v>
      </c>
      <c r="S56" s="20">
        <f t="shared" si="48"/>
        <v>0</v>
      </c>
      <c r="T56" s="20">
        <f t="shared" si="48"/>
        <v>0</v>
      </c>
      <c r="U56" s="20">
        <f t="shared" si="48"/>
        <v>0</v>
      </c>
      <c r="V56" s="20">
        <f t="shared" si="48"/>
        <v>0</v>
      </c>
      <c r="W56" s="20">
        <f t="shared" si="48"/>
        <v>0</v>
      </c>
      <c r="X56" s="20">
        <f t="shared" si="47"/>
        <v>0</v>
      </c>
      <c r="Y56" s="20">
        <f t="shared" si="47"/>
        <v>0</v>
      </c>
      <c r="Z56" s="20">
        <f t="shared" si="47"/>
        <v>0</v>
      </c>
      <c r="AA56" s="20">
        <f t="shared" si="47"/>
        <v>0</v>
      </c>
      <c r="AB56" s="20">
        <f t="shared" si="47"/>
        <v>0</v>
      </c>
      <c r="AC56" s="20">
        <f t="shared" si="47"/>
        <v>0</v>
      </c>
      <c r="AD56" s="20">
        <f t="shared" si="47"/>
        <v>0</v>
      </c>
      <c r="AE56" s="20">
        <f t="shared" si="47"/>
        <v>0</v>
      </c>
      <c r="AF56" s="77"/>
    </row>
    <row r="57" spans="1:32" x14ac:dyDescent="0.25">
      <c r="A57" s="67" t="s">
        <v>40</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9"/>
      <c r="AF57" s="77"/>
    </row>
    <row r="58" spans="1:32" ht="15.75" customHeight="1" x14ac:dyDescent="0.25">
      <c r="A58" s="19" t="s">
        <v>30</v>
      </c>
      <c r="B58" s="21">
        <f>B59+B60+B62</f>
        <v>215219.50599999996</v>
      </c>
      <c r="C58" s="21">
        <f t="shared" ref="C58:E58" si="55">C59+C60+C62</f>
        <v>106367.489</v>
      </c>
      <c r="D58" s="21">
        <f t="shared" si="55"/>
        <v>81275.33</v>
      </c>
      <c r="E58" s="21">
        <f t="shared" si="55"/>
        <v>81275.33</v>
      </c>
      <c r="F58" s="21">
        <f>E58/B58*100</f>
        <v>37.76392368450098</v>
      </c>
      <c r="G58" s="21">
        <f>E58/C58*100</f>
        <v>76.409935746438464</v>
      </c>
      <c r="H58" s="21">
        <f>H59+H60+H62</f>
        <v>33667.464</v>
      </c>
      <c r="I58" s="21">
        <f t="shared" ref="I58:AE58" si="56">I59+I60+I62</f>
        <v>17651.48</v>
      </c>
      <c r="J58" s="21">
        <f t="shared" si="56"/>
        <v>21980.66</v>
      </c>
      <c r="K58" s="21">
        <f t="shared" si="56"/>
        <v>25296.47</v>
      </c>
      <c r="L58" s="21">
        <f t="shared" si="56"/>
        <v>22854.336000000003</v>
      </c>
      <c r="M58" s="21">
        <f t="shared" si="56"/>
        <v>18701.060000000001</v>
      </c>
      <c r="N58" s="21">
        <f t="shared" si="56"/>
        <v>27865.029000000002</v>
      </c>
      <c r="O58" s="21">
        <f t="shared" si="56"/>
        <v>19626.32</v>
      </c>
      <c r="P58" s="21">
        <f t="shared" si="56"/>
        <v>17496.574000000001</v>
      </c>
      <c r="Q58" s="21">
        <f t="shared" si="56"/>
        <v>0</v>
      </c>
      <c r="R58" s="21">
        <f t="shared" si="56"/>
        <v>16653.616999999998</v>
      </c>
      <c r="S58" s="21">
        <f t="shared" si="56"/>
        <v>0</v>
      </c>
      <c r="T58" s="21">
        <f t="shared" si="56"/>
        <v>18860.369000000002</v>
      </c>
      <c r="U58" s="21">
        <f t="shared" si="56"/>
        <v>0</v>
      </c>
      <c r="V58" s="21">
        <f t="shared" si="56"/>
        <v>11510.277</v>
      </c>
      <c r="W58" s="21">
        <f t="shared" si="56"/>
        <v>0</v>
      </c>
      <c r="X58" s="21">
        <f t="shared" si="56"/>
        <v>10480.953000000001</v>
      </c>
      <c r="Y58" s="21">
        <f t="shared" si="56"/>
        <v>0</v>
      </c>
      <c r="Z58" s="21">
        <f t="shared" si="56"/>
        <v>12955.810000000001</v>
      </c>
      <c r="AA58" s="21">
        <f t="shared" si="56"/>
        <v>0</v>
      </c>
      <c r="AB58" s="21">
        <f t="shared" si="56"/>
        <v>11461.415000000001</v>
      </c>
      <c r="AC58" s="21">
        <f t="shared" si="56"/>
        <v>0</v>
      </c>
      <c r="AD58" s="21">
        <f t="shared" si="56"/>
        <v>9433.0020000000004</v>
      </c>
      <c r="AE58" s="21">
        <f t="shared" si="56"/>
        <v>0</v>
      </c>
      <c r="AF58" s="77"/>
    </row>
    <row r="59" spans="1:32" x14ac:dyDescent="0.25">
      <c r="A59" s="19" t="s">
        <v>31</v>
      </c>
      <c r="B59" s="20">
        <f>B65+B71</f>
        <v>0</v>
      </c>
      <c r="C59" s="20">
        <f>C65+C71</f>
        <v>0</v>
      </c>
      <c r="D59" s="20">
        <f t="shared" ref="D59:E60" si="57">D65+D71</f>
        <v>0</v>
      </c>
      <c r="E59" s="20">
        <f t="shared" si="57"/>
        <v>0</v>
      </c>
      <c r="F59" s="34">
        <f>IFERROR(E59/B59*100,0)</f>
        <v>0</v>
      </c>
      <c r="G59" s="34">
        <f>IFERROR(E59/C59*100,0)</f>
        <v>0</v>
      </c>
      <c r="H59" s="20">
        <f>H65+H71</f>
        <v>0</v>
      </c>
      <c r="I59" s="20">
        <f t="shared" ref="I59:AE62" si="58">I65+I71</f>
        <v>0</v>
      </c>
      <c r="J59" s="20">
        <f t="shared" si="58"/>
        <v>0</v>
      </c>
      <c r="K59" s="20">
        <f t="shared" si="58"/>
        <v>0</v>
      </c>
      <c r="L59" s="20">
        <f t="shared" si="58"/>
        <v>0</v>
      </c>
      <c r="M59" s="20">
        <f t="shared" si="58"/>
        <v>0</v>
      </c>
      <c r="N59" s="20">
        <f t="shared" si="58"/>
        <v>0</v>
      </c>
      <c r="O59" s="20">
        <f t="shared" si="58"/>
        <v>0</v>
      </c>
      <c r="P59" s="20">
        <f t="shared" si="58"/>
        <v>0</v>
      </c>
      <c r="Q59" s="20">
        <f t="shared" si="58"/>
        <v>0</v>
      </c>
      <c r="R59" s="20">
        <f t="shared" si="58"/>
        <v>0</v>
      </c>
      <c r="S59" s="20">
        <f t="shared" si="58"/>
        <v>0</v>
      </c>
      <c r="T59" s="20">
        <f t="shared" si="58"/>
        <v>0</v>
      </c>
      <c r="U59" s="20">
        <f t="shared" si="58"/>
        <v>0</v>
      </c>
      <c r="V59" s="20">
        <f t="shared" si="58"/>
        <v>0</v>
      </c>
      <c r="W59" s="20">
        <f t="shared" si="58"/>
        <v>0</v>
      </c>
      <c r="X59" s="20">
        <f t="shared" si="58"/>
        <v>0</v>
      </c>
      <c r="Y59" s="20">
        <f t="shared" si="58"/>
        <v>0</v>
      </c>
      <c r="Z59" s="20">
        <f t="shared" si="58"/>
        <v>0</v>
      </c>
      <c r="AA59" s="20">
        <f t="shared" si="58"/>
        <v>0</v>
      </c>
      <c r="AB59" s="20">
        <f t="shared" si="58"/>
        <v>0</v>
      </c>
      <c r="AC59" s="20">
        <f t="shared" si="58"/>
        <v>0</v>
      </c>
      <c r="AD59" s="20">
        <f t="shared" si="58"/>
        <v>0</v>
      </c>
      <c r="AE59" s="20">
        <f t="shared" si="58"/>
        <v>0</v>
      </c>
      <c r="AF59" s="77"/>
    </row>
    <row r="60" spans="1:32" x14ac:dyDescent="0.25">
      <c r="A60" s="19" t="s">
        <v>25</v>
      </c>
      <c r="B60" s="20">
        <f>B66+B72</f>
        <v>215219.50599999996</v>
      </c>
      <c r="C60" s="20">
        <f>C66+C72</f>
        <v>106367.489</v>
      </c>
      <c r="D60" s="20">
        <f t="shared" si="57"/>
        <v>81275.33</v>
      </c>
      <c r="E60" s="20">
        <f t="shared" si="57"/>
        <v>81275.33</v>
      </c>
      <c r="F60" s="34">
        <f>IFERROR(E60/B60*100,0)</f>
        <v>37.76392368450098</v>
      </c>
      <c r="G60" s="34">
        <f>IFERROR(E60/C60*100,0)</f>
        <v>76.409935746438464</v>
      </c>
      <c r="H60" s="20">
        <f>H66+H72</f>
        <v>33667.464</v>
      </c>
      <c r="I60" s="20">
        <f t="shared" si="58"/>
        <v>17651.48</v>
      </c>
      <c r="J60" s="20">
        <f t="shared" si="58"/>
        <v>21980.66</v>
      </c>
      <c r="K60" s="20">
        <f t="shared" si="58"/>
        <v>25296.47</v>
      </c>
      <c r="L60" s="20">
        <f t="shared" si="58"/>
        <v>22854.336000000003</v>
      </c>
      <c r="M60" s="20">
        <f t="shared" si="58"/>
        <v>18701.060000000001</v>
      </c>
      <c r="N60" s="20">
        <f t="shared" si="58"/>
        <v>27865.029000000002</v>
      </c>
      <c r="O60" s="20">
        <f t="shared" si="58"/>
        <v>19626.32</v>
      </c>
      <c r="P60" s="20">
        <f t="shared" si="58"/>
        <v>17496.574000000001</v>
      </c>
      <c r="Q60" s="20">
        <f t="shared" si="58"/>
        <v>0</v>
      </c>
      <c r="R60" s="20">
        <f t="shared" si="58"/>
        <v>16653.616999999998</v>
      </c>
      <c r="S60" s="20">
        <f t="shared" si="58"/>
        <v>0</v>
      </c>
      <c r="T60" s="20">
        <f t="shared" si="58"/>
        <v>18860.369000000002</v>
      </c>
      <c r="U60" s="20">
        <f t="shared" si="58"/>
        <v>0</v>
      </c>
      <c r="V60" s="20">
        <f t="shared" si="58"/>
        <v>11510.277</v>
      </c>
      <c r="W60" s="20">
        <f t="shared" si="58"/>
        <v>0</v>
      </c>
      <c r="X60" s="20">
        <f t="shared" si="58"/>
        <v>10480.953000000001</v>
      </c>
      <c r="Y60" s="20">
        <f t="shared" si="58"/>
        <v>0</v>
      </c>
      <c r="Z60" s="20">
        <f t="shared" si="58"/>
        <v>12955.810000000001</v>
      </c>
      <c r="AA60" s="20">
        <f t="shared" si="58"/>
        <v>0</v>
      </c>
      <c r="AB60" s="20">
        <f t="shared" si="58"/>
        <v>11461.415000000001</v>
      </c>
      <c r="AC60" s="20">
        <f t="shared" si="58"/>
        <v>0</v>
      </c>
      <c r="AD60" s="20">
        <f t="shared" si="58"/>
        <v>9433.0020000000004</v>
      </c>
      <c r="AE60" s="20">
        <f t="shared" si="58"/>
        <v>0</v>
      </c>
      <c r="AF60" s="77"/>
    </row>
    <row r="61" spans="1:32" ht="31.5" x14ac:dyDescent="0.25">
      <c r="A61" s="32" t="s">
        <v>32</v>
      </c>
      <c r="B61" s="20">
        <f t="shared" ref="B61:E62" si="59">B67+B73</f>
        <v>0</v>
      </c>
      <c r="C61" s="20">
        <f t="shared" si="59"/>
        <v>0</v>
      </c>
      <c r="D61" s="20">
        <f t="shared" si="59"/>
        <v>0</v>
      </c>
      <c r="E61" s="20">
        <f t="shared" si="59"/>
        <v>0</v>
      </c>
      <c r="F61" s="34">
        <f t="shared" ref="F61:F62" si="60">IFERROR(E61/B61*100,0)</f>
        <v>0</v>
      </c>
      <c r="G61" s="34">
        <f t="shared" ref="G61:G62" si="61">IFERROR(E61/C61*100,0)</f>
        <v>0</v>
      </c>
      <c r="H61" s="20">
        <f t="shared" ref="H61:W62" si="62">H67+H73</f>
        <v>0</v>
      </c>
      <c r="I61" s="20">
        <f t="shared" si="62"/>
        <v>0</v>
      </c>
      <c r="J61" s="20">
        <f t="shared" si="62"/>
        <v>0</v>
      </c>
      <c r="K61" s="20">
        <f t="shared" si="62"/>
        <v>0</v>
      </c>
      <c r="L61" s="20">
        <f t="shared" si="62"/>
        <v>0</v>
      </c>
      <c r="M61" s="20">
        <f t="shared" si="62"/>
        <v>0</v>
      </c>
      <c r="N61" s="20">
        <f t="shared" si="62"/>
        <v>0</v>
      </c>
      <c r="O61" s="20">
        <f t="shared" si="62"/>
        <v>0</v>
      </c>
      <c r="P61" s="20">
        <f t="shared" si="62"/>
        <v>0</v>
      </c>
      <c r="Q61" s="20">
        <f t="shared" si="62"/>
        <v>0</v>
      </c>
      <c r="R61" s="20">
        <f t="shared" si="62"/>
        <v>0</v>
      </c>
      <c r="S61" s="20">
        <f t="shared" si="62"/>
        <v>0</v>
      </c>
      <c r="T61" s="20">
        <f t="shared" si="62"/>
        <v>0</v>
      </c>
      <c r="U61" s="20">
        <f t="shared" si="62"/>
        <v>0</v>
      </c>
      <c r="V61" s="20">
        <f t="shared" si="62"/>
        <v>0</v>
      </c>
      <c r="W61" s="20">
        <f t="shared" si="62"/>
        <v>0</v>
      </c>
      <c r="X61" s="20">
        <f t="shared" si="58"/>
        <v>0</v>
      </c>
      <c r="Y61" s="20">
        <f t="shared" si="58"/>
        <v>0</v>
      </c>
      <c r="Z61" s="20">
        <f t="shared" si="58"/>
        <v>0</v>
      </c>
      <c r="AA61" s="20">
        <f t="shared" si="58"/>
        <v>0</v>
      </c>
      <c r="AB61" s="20">
        <f t="shared" si="58"/>
        <v>0</v>
      </c>
      <c r="AC61" s="20">
        <f t="shared" si="58"/>
        <v>0</v>
      </c>
      <c r="AD61" s="20">
        <f t="shared" si="58"/>
        <v>0</v>
      </c>
      <c r="AE61" s="20">
        <f t="shared" si="58"/>
        <v>0</v>
      </c>
      <c r="AF61" s="77"/>
    </row>
    <row r="62" spans="1:32" x14ac:dyDescent="0.25">
      <c r="A62" s="19" t="s">
        <v>33</v>
      </c>
      <c r="B62" s="20">
        <f t="shared" si="59"/>
        <v>0</v>
      </c>
      <c r="C62" s="20">
        <f t="shared" si="59"/>
        <v>0</v>
      </c>
      <c r="D62" s="20">
        <f t="shared" si="59"/>
        <v>0</v>
      </c>
      <c r="E62" s="20">
        <f t="shared" si="59"/>
        <v>0</v>
      </c>
      <c r="F62" s="34">
        <f t="shared" si="60"/>
        <v>0</v>
      </c>
      <c r="G62" s="34">
        <f t="shared" si="61"/>
        <v>0</v>
      </c>
      <c r="H62" s="20">
        <f t="shared" si="62"/>
        <v>0</v>
      </c>
      <c r="I62" s="20">
        <f t="shared" si="62"/>
        <v>0</v>
      </c>
      <c r="J62" s="20">
        <f t="shared" si="62"/>
        <v>0</v>
      </c>
      <c r="K62" s="20">
        <f t="shared" si="62"/>
        <v>0</v>
      </c>
      <c r="L62" s="20">
        <f t="shared" si="62"/>
        <v>0</v>
      </c>
      <c r="M62" s="20">
        <f t="shared" si="62"/>
        <v>0</v>
      </c>
      <c r="N62" s="20">
        <f t="shared" si="62"/>
        <v>0</v>
      </c>
      <c r="O62" s="20">
        <f t="shared" si="62"/>
        <v>0</v>
      </c>
      <c r="P62" s="20">
        <f t="shared" si="62"/>
        <v>0</v>
      </c>
      <c r="Q62" s="20">
        <f t="shared" si="62"/>
        <v>0</v>
      </c>
      <c r="R62" s="20">
        <f t="shared" si="62"/>
        <v>0</v>
      </c>
      <c r="S62" s="20">
        <f t="shared" si="62"/>
        <v>0</v>
      </c>
      <c r="T62" s="20">
        <f t="shared" si="62"/>
        <v>0</v>
      </c>
      <c r="U62" s="20">
        <f t="shared" si="62"/>
        <v>0</v>
      </c>
      <c r="V62" s="20">
        <f t="shared" si="62"/>
        <v>0</v>
      </c>
      <c r="W62" s="20">
        <f t="shared" si="62"/>
        <v>0</v>
      </c>
      <c r="X62" s="20">
        <f t="shared" si="58"/>
        <v>0</v>
      </c>
      <c r="Y62" s="20">
        <f t="shared" si="58"/>
        <v>0</v>
      </c>
      <c r="Z62" s="20">
        <f t="shared" si="58"/>
        <v>0</v>
      </c>
      <c r="AA62" s="20">
        <f t="shared" si="58"/>
        <v>0</v>
      </c>
      <c r="AB62" s="20">
        <f t="shared" si="58"/>
        <v>0</v>
      </c>
      <c r="AC62" s="20">
        <f t="shared" si="58"/>
        <v>0</v>
      </c>
      <c r="AD62" s="20">
        <f t="shared" si="58"/>
        <v>0</v>
      </c>
      <c r="AE62" s="20">
        <f t="shared" si="58"/>
        <v>0</v>
      </c>
      <c r="AF62" s="77"/>
    </row>
    <row r="63" spans="1:32" x14ac:dyDescent="0.25">
      <c r="A63" s="67" t="s">
        <v>41</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9"/>
      <c r="AF63" s="77"/>
    </row>
    <row r="64" spans="1:32" x14ac:dyDescent="0.25">
      <c r="A64" s="19" t="s">
        <v>30</v>
      </c>
      <c r="B64" s="34">
        <f>B65+B66+B68</f>
        <v>195874.58499999996</v>
      </c>
      <c r="C64" s="34">
        <f t="shared" ref="C64:E64" si="63">C65+C66+C68</f>
        <v>94291.668000000005</v>
      </c>
      <c r="D64" s="34">
        <f t="shared" si="63"/>
        <v>69643.78</v>
      </c>
      <c r="E64" s="34">
        <f t="shared" si="63"/>
        <v>69643.78</v>
      </c>
      <c r="F64" s="34">
        <f t="shared" ref="F64" si="64">E64/B64*100</f>
        <v>35.555291667880248</v>
      </c>
      <c r="G64" s="34">
        <f>E64/C64*100</f>
        <v>73.859951231321944</v>
      </c>
      <c r="H64" s="34">
        <f>H65+H66+H68</f>
        <v>24766.143</v>
      </c>
      <c r="I64" s="34">
        <f t="shared" ref="I64:AE64" si="65">I65+I66+I68</f>
        <v>8911.5</v>
      </c>
      <c r="J64" s="34">
        <f t="shared" si="65"/>
        <v>20856.759999999998</v>
      </c>
      <c r="K64" s="34">
        <f t="shared" si="65"/>
        <v>24332.61</v>
      </c>
      <c r="L64" s="34">
        <f t="shared" si="65"/>
        <v>21730.436000000002</v>
      </c>
      <c r="M64" s="34">
        <f t="shared" si="65"/>
        <v>17737.2</v>
      </c>
      <c r="N64" s="21">
        <f t="shared" si="65"/>
        <v>26938.329000000002</v>
      </c>
      <c r="O64" s="21">
        <f t="shared" si="65"/>
        <v>18662.47</v>
      </c>
      <c r="P64" s="21">
        <f t="shared" si="65"/>
        <v>16569.874</v>
      </c>
      <c r="Q64" s="21">
        <f t="shared" si="65"/>
        <v>0</v>
      </c>
      <c r="R64" s="21">
        <f t="shared" si="65"/>
        <v>15726.916999999999</v>
      </c>
      <c r="S64" s="21">
        <f t="shared" si="65"/>
        <v>0</v>
      </c>
      <c r="T64" s="21">
        <f t="shared" si="65"/>
        <v>17933.669000000002</v>
      </c>
      <c r="U64" s="21">
        <f t="shared" si="65"/>
        <v>0</v>
      </c>
      <c r="V64" s="21">
        <f t="shared" si="65"/>
        <v>10583.576999999999</v>
      </c>
      <c r="W64" s="21">
        <f t="shared" si="65"/>
        <v>0</v>
      </c>
      <c r="X64" s="21">
        <f t="shared" si="65"/>
        <v>9554.2530000000006</v>
      </c>
      <c r="Y64" s="21">
        <f t="shared" si="65"/>
        <v>0</v>
      </c>
      <c r="Z64" s="21">
        <f t="shared" si="65"/>
        <v>12029.11</v>
      </c>
      <c r="AA64" s="21">
        <f t="shared" si="65"/>
        <v>0</v>
      </c>
      <c r="AB64" s="21">
        <f t="shared" si="65"/>
        <v>10534.715</v>
      </c>
      <c r="AC64" s="21"/>
      <c r="AD64" s="21">
        <f t="shared" si="65"/>
        <v>8650.8019999999997</v>
      </c>
      <c r="AE64" s="21">
        <f t="shared" si="65"/>
        <v>0</v>
      </c>
      <c r="AF64" s="77"/>
    </row>
    <row r="65" spans="1:32" x14ac:dyDescent="0.25">
      <c r="A65" s="19" t="s">
        <v>31</v>
      </c>
      <c r="B65" s="34"/>
      <c r="C65" s="44"/>
      <c r="D65" s="34"/>
      <c r="E65" s="34"/>
      <c r="F65" s="34"/>
      <c r="G65" s="34"/>
      <c r="H65" s="44"/>
      <c r="I65" s="44"/>
      <c r="J65" s="44"/>
      <c r="K65" s="44"/>
      <c r="L65" s="44"/>
      <c r="M65" s="44"/>
      <c r="N65" s="20"/>
      <c r="O65" s="20"/>
      <c r="P65" s="20"/>
      <c r="Q65" s="20"/>
      <c r="R65" s="20"/>
      <c r="S65" s="20"/>
      <c r="T65" s="20"/>
      <c r="U65" s="20"/>
      <c r="V65" s="20"/>
      <c r="W65" s="20"/>
      <c r="X65" s="20"/>
      <c r="Y65" s="20"/>
      <c r="Z65" s="20"/>
      <c r="AA65" s="20"/>
      <c r="AB65" s="20"/>
      <c r="AC65" s="20"/>
      <c r="AD65" s="20"/>
      <c r="AE65" s="20"/>
      <c r="AF65" s="77"/>
    </row>
    <row r="66" spans="1:32" x14ac:dyDescent="0.25">
      <c r="A66" s="19" t="s">
        <v>25</v>
      </c>
      <c r="B66" s="34">
        <f>H66+J66+L66+N66+P66+R66+T66+V66+X66+Z66+AB66+AD66</f>
        <v>195874.58499999996</v>
      </c>
      <c r="C66" s="44">
        <f>H66+J66+L66+N66</f>
        <v>94291.668000000005</v>
      </c>
      <c r="D66" s="34">
        <f>E66</f>
        <v>69643.78</v>
      </c>
      <c r="E66" s="34">
        <f>I66+K66+M66+O66+Q66+S66+U66+W66+Y66+AA66+AC66+AE66</f>
        <v>69643.78</v>
      </c>
      <c r="F66" s="34">
        <f t="shared" ref="F66" si="66">IFERROR(E66/B66*100,0)</f>
        <v>35.555291667880248</v>
      </c>
      <c r="G66" s="34">
        <f t="shared" ref="G66" si="67">IFERROR(E66/C66*100,0)</f>
        <v>73.859951231321944</v>
      </c>
      <c r="H66" s="44">
        <v>24766.143</v>
      </c>
      <c r="I66" s="44">
        <v>8911.5</v>
      </c>
      <c r="J66" s="44">
        <v>20856.759999999998</v>
      </c>
      <c r="K66" s="44">
        <v>24332.61</v>
      </c>
      <c r="L66" s="44">
        <v>21730.436000000002</v>
      </c>
      <c r="M66" s="44">
        <v>17737.2</v>
      </c>
      <c r="N66" s="20">
        <v>26938.329000000002</v>
      </c>
      <c r="O66" s="20">
        <v>18662.47</v>
      </c>
      <c r="P66" s="20">
        <v>16569.874</v>
      </c>
      <c r="Q66" s="20"/>
      <c r="R66" s="20">
        <v>15726.916999999999</v>
      </c>
      <c r="S66" s="20"/>
      <c r="T66" s="20">
        <v>17933.669000000002</v>
      </c>
      <c r="U66" s="20"/>
      <c r="V66" s="20">
        <v>10583.576999999999</v>
      </c>
      <c r="W66" s="20"/>
      <c r="X66" s="20">
        <v>9554.2530000000006</v>
      </c>
      <c r="Y66" s="20"/>
      <c r="Z66" s="20">
        <v>12029.11</v>
      </c>
      <c r="AA66" s="20"/>
      <c r="AB66" s="20">
        <v>10534.715</v>
      </c>
      <c r="AC66" s="20"/>
      <c r="AD66" s="20">
        <v>8650.8019999999997</v>
      </c>
      <c r="AE66" s="20"/>
      <c r="AF66" s="77"/>
    </row>
    <row r="67" spans="1:32" ht="31.5" x14ac:dyDescent="0.25">
      <c r="A67" s="32" t="s">
        <v>32</v>
      </c>
      <c r="B67" s="34"/>
      <c r="C67" s="44"/>
      <c r="D67" s="34"/>
      <c r="E67" s="34"/>
      <c r="F67" s="34"/>
      <c r="G67" s="34"/>
      <c r="H67" s="44"/>
      <c r="I67" s="44"/>
      <c r="J67" s="44"/>
      <c r="K67" s="44"/>
      <c r="L67" s="44"/>
      <c r="M67" s="44"/>
      <c r="N67" s="20"/>
      <c r="O67" s="20"/>
      <c r="P67" s="20"/>
      <c r="Q67" s="20"/>
      <c r="R67" s="20"/>
      <c r="S67" s="20"/>
      <c r="T67" s="20"/>
      <c r="U67" s="20"/>
      <c r="V67" s="20"/>
      <c r="W67" s="20"/>
      <c r="X67" s="20"/>
      <c r="Y67" s="20"/>
      <c r="Z67" s="20"/>
      <c r="AA67" s="20"/>
      <c r="AB67" s="20"/>
      <c r="AC67" s="20"/>
      <c r="AD67" s="20"/>
      <c r="AE67" s="20"/>
      <c r="AF67" s="77"/>
    </row>
    <row r="68" spans="1:32" x14ac:dyDescent="0.25">
      <c r="A68" s="19" t="s">
        <v>33</v>
      </c>
      <c r="B68" s="21"/>
      <c r="C68" s="44"/>
      <c r="D68" s="21"/>
      <c r="E68" s="21"/>
      <c r="F68" s="34"/>
      <c r="G68" s="3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79"/>
    </row>
    <row r="69" spans="1:32" x14ac:dyDescent="0.25">
      <c r="A69" s="67" t="s">
        <v>42</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9"/>
      <c r="AF69" s="35"/>
    </row>
    <row r="70" spans="1:32" x14ac:dyDescent="0.25">
      <c r="A70" s="19" t="s">
        <v>30</v>
      </c>
      <c r="B70" s="34">
        <f>B71+B72+B74</f>
        <v>19344.921000000006</v>
      </c>
      <c r="C70" s="34">
        <f t="shared" ref="C70:E70" si="68">C71+C72+C74</f>
        <v>12075.821</v>
      </c>
      <c r="D70" s="34">
        <f t="shared" si="68"/>
        <v>11631.550000000001</v>
      </c>
      <c r="E70" s="34">
        <f t="shared" si="68"/>
        <v>11631.550000000001</v>
      </c>
      <c r="F70" s="21">
        <f t="shared" ref="F70:G70" si="69">F72</f>
        <v>60.127151721115837</v>
      </c>
      <c r="G70" s="21">
        <f t="shared" si="69"/>
        <v>96.320987202443646</v>
      </c>
      <c r="H70" s="20">
        <f>H71+H72+H74</f>
        <v>8901.3209999999999</v>
      </c>
      <c r="I70" s="20">
        <f t="shared" ref="I70:AE70" si="70">I71+I72+I74</f>
        <v>8739.98</v>
      </c>
      <c r="J70" s="20">
        <f t="shared" si="70"/>
        <v>1123.9000000000001</v>
      </c>
      <c r="K70" s="20">
        <f t="shared" si="70"/>
        <v>963.86</v>
      </c>
      <c r="L70" s="20">
        <f t="shared" si="70"/>
        <v>1123.9000000000001</v>
      </c>
      <c r="M70" s="20">
        <f t="shared" si="70"/>
        <v>963.86</v>
      </c>
      <c r="N70" s="20">
        <f t="shared" si="70"/>
        <v>926.7</v>
      </c>
      <c r="O70" s="20">
        <f t="shared" si="70"/>
        <v>963.85</v>
      </c>
      <c r="P70" s="20">
        <f t="shared" si="70"/>
        <v>926.7</v>
      </c>
      <c r="Q70" s="20">
        <f t="shared" si="70"/>
        <v>0</v>
      </c>
      <c r="R70" s="20">
        <f t="shared" si="70"/>
        <v>926.7</v>
      </c>
      <c r="S70" s="20">
        <f t="shared" si="70"/>
        <v>0</v>
      </c>
      <c r="T70" s="20">
        <f t="shared" si="70"/>
        <v>926.7</v>
      </c>
      <c r="U70" s="20">
        <f t="shared" si="70"/>
        <v>0</v>
      </c>
      <c r="V70" s="20">
        <f t="shared" si="70"/>
        <v>926.7</v>
      </c>
      <c r="W70" s="20">
        <f t="shared" si="70"/>
        <v>0</v>
      </c>
      <c r="X70" s="20">
        <f t="shared" si="70"/>
        <v>926.7</v>
      </c>
      <c r="Y70" s="20">
        <f t="shared" si="70"/>
        <v>0</v>
      </c>
      <c r="Z70" s="20">
        <f t="shared" si="70"/>
        <v>926.7</v>
      </c>
      <c r="AA70" s="20">
        <f t="shared" si="70"/>
        <v>0</v>
      </c>
      <c r="AB70" s="20">
        <f t="shared" si="70"/>
        <v>926.7</v>
      </c>
      <c r="AC70" s="20">
        <f t="shared" si="70"/>
        <v>0</v>
      </c>
      <c r="AD70" s="20">
        <f t="shared" si="70"/>
        <v>782.2</v>
      </c>
      <c r="AE70" s="20">
        <f t="shared" si="70"/>
        <v>0</v>
      </c>
      <c r="AF70" s="70" t="s">
        <v>74</v>
      </c>
    </row>
    <row r="71" spans="1:32" x14ac:dyDescent="0.25">
      <c r="A71" s="19" t="s">
        <v>31</v>
      </c>
      <c r="B71" s="21"/>
      <c r="C71" s="20"/>
      <c r="D71" s="21"/>
      <c r="E71" s="21"/>
      <c r="F71" s="21"/>
      <c r="G71" s="21"/>
      <c r="H71" s="20"/>
      <c r="I71" s="20"/>
      <c r="J71" s="20"/>
      <c r="K71" s="20"/>
      <c r="L71" s="20"/>
      <c r="M71" s="20"/>
      <c r="N71" s="20"/>
      <c r="O71" s="20"/>
      <c r="P71" s="20"/>
      <c r="Q71" s="20"/>
      <c r="R71" s="20"/>
      <c r="S71" s="20"/>
      <c r="T71" s="20"/>
      <c r="U71" s="20"/>
      <c r="V71" s="20"/>
      <c r="W71" s="20"/>
      <c r="X71" s="20"/>
      <c r="Y71" s="20"/>
      <c r="Z71" s="20"/>
      <c r="AA71" s="20"/>
      <c r="AB71" s="20"/>
      <c r="AC71" s="20"/>
      <c r="AD71" s="20"/>
      <c r="AE71" s="20"/>
      <c r="AF71" s="71"/>
    </row>
    <row r="72" spans="1:32" x14ac:dyDescent="0.25">
      <c r="A72" s="19" t="s">
        <v>25</v>
      </c>
      <c r="B72" s="21">
        <f>H72+J72+L72+N72+P72+R72+T72+V72+X72+Z72+AB72+AD72</f>
        <v>19344.921000000006</v>
      </c>
      <c r="C72" s="20">
        <f>H72+J72+L72+N72</f>
        <v>12075.821</v>
      </c>
      <c r="D72" s="21">
        <f>E72</f>
        <v>11631.550000000001</v>
      </c>
      <c r="E72" s="21">
        <f>I72+K72+M72+O72+Q72+S72+U72+W72+Y72+AA72+AC72+AE72</f>
        <v>11631.550000000001</v>
      </c>
      <c r="F72" s="21">
        <f t="shared" ref="F72" si="71">IFERROR(E72/B72*100,0)</f>
        <v>60.127151721115837</v>
      </c>
      <c r="G72" s="21">
        <f t="shared" ref="G72" si="72">IFERROR(E72/C72*100,0)</f>
        <v>96.320987202443646</v>
      </c>
      <c r="H72" s="20">
        <v>8901.3209999999999</v>
      </c>
      <c r="I72" s="20">
        <v>8739.98</v>
      </c>
      <c r="J72" s="20">
        <v>1123.9000000000001</v>
      </c>
      <c r="K72" s="20">
        <v>963.86</v>
      </c>
      <c r="L72" s="20">
        <v>1123.9000000000001</v>
      </c>
      <c r="M72" s="20">
        <v>963.86</v>
      </c>
      <c r="N72" s="20">
        <v>926.7</v>
      </c>
      <c r="O72" s="20">
        <v>963.85</v>
      </c>
      <c r="P72" s="20">
        <v>926.7</v>
      </c>
      <c r="Q72" s="20"/>
      <c r="R72" s="20">
        <v>926.7</v>
      </c>
      <c r="S72" s="20"/>
      <c r="T72" s="20">
        <v>926.7</v>
      </c>
      <c r="U72" s="20"/>
      <c r="V72" s="20">
        <v>926.7</v>
      </c>
      <c r="W72" s="20"/>
      <c r="X72" s="20">
        <v>926.7</v>
      </c>
      <c r="Y72" s="20"/>
      <c r="Z72" s="20">
        <v>926.7</v>
      </c>
      <c r="AA72" s="20"/>
      <c r="AB72" s="20">
        <v>926.7</v>
      </c>
      <c r="AC72" s="20"/>
      <c r="AD72" s="20">
        <v>782.2</v>
      </c>
      <c r="AE72" s="20"/>
      <c r="AF72" s="71"/>
    </row>
    <row r="73" spans="1:32" ht="31.5" x14ac:dyDescent="0.25">
      <c r="A73" s="32" t="s">
        <v>32</v>
      </c>
      <c r="B73" s="21"/>
      <c r="C73" s="20"/>
      <c r="D73" s="21"/>
      <c r="E73" s="21"/>
      <c r="F73" s="21"/>
      <c r="G73" s="21"/>
      <c r="H73" s="20"/>
      <c r="I73" s="20"/>
      <c r="J73" s="20"/>
      <c r="K73" s="20"/>
      <c r="L73" s="20"/>
      <c r="M73" s="20"/>
      <c r="N73" s="20"/>
      <c r="O73" s="20"/>
      <c r="P73" s="20"/>
      <c r="Q73" s="20"/>
      <c r="R73" s="20"/>
      <c r="S73" s="20"/>
      <c r="T73" s="20"/>
      <c r="U73" s="20"/>
      <c r="V73" s="20"/>
      <c r="W73" s="20"/>
      <c r="X73" s="20"/>
      <c r="Y73" s="20"/>
      <c r="Z73" s="20"/>
      <c r="AA73" s="20"/>
      <c r="AB73" s="20"/>
      <c r="AC73" s="20"/>
      <c r="AD73" s="20"/>
      <c r="AE73" s="20"/>
      <c r="AF73" s="71"/>
    </row>
    <row r="74" spans="1:32" x14ac:dyDescent="0.25">
      <c r="A74" s="19" t="s">
        <v>33</v>
      </c>
      <c r="B74" s="21"/>
      <c r="C74" s="20"/>
      <c r="D74" s="21"/>
      <c r="E74" s="21"/>
      <c r="F74" s="21"/>
      <c r="G74" s="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72"/>
    </row>
    <row r="75" spans="1:32" x14ac:dyDescent="0.25">
      <c r="A75" s="67" t="s">
        <v>43</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9"/>
      <c r="AF75" s="47"/>
    </row>
    <row r="76" spans="1:32" x14ac:dyDescent="0.25">
      <c r="A76" s="19" t="s">
        <v>30</v>
      </c>
      <c r="B76" s="21">
        <f>B77+B78+B80</f>
        <v>6062.2990000000009</v>
      </c>
      <c r="C76" s="34">
        <f t="shared" ref="C76:E76" si="73">C77+C78+C80</f>
        <v>1780.6590000000001</v>
      </c>
      <c r="D76" s="34">
        <f t="shared" si="73"/>
        <v>1442.65</v>
      </c>
      <c r="E76" s="21">
        <f t="shared" si="73"/>
        <v>1442.65</v>
      </c>
      <c r="F76" s="21">
        <f t="shared" ref="F76:G76" si="74">F78</f>
        <v>23.797077643316502</v>
      </c>
      <c r="G76" s="21">
        <f t="shared" si="74"/>
        <v>81.017758032279062</v>
      </c>
      <c r="H76" s="20">
        <f>H77+H78+H80</f>
        <v>222.51900000000001</v>
      </c>
      <c r="I76" s="20">
        <f t="shared" ref="I76:AE76" si="75">I77+I78+I80</f>
        <v>211.32</v>
      </c>
      <c r="J76" s="20">
        <f t="shared" si="75"/>
        <v>529.38</v>
      </c>
      <c r="K76" s="20">
        <f t="shared" si="75"/>
        <v>424.49</v>
      </c>
      <c r="L76" s="20">
        <f t="shared" si="75"/>
        <v>509.38</v>
      </c>
      <c r="M76" s="20">
        <f t="shared" si="75"/>
        <v>393.66</v>
      </c>
      <c r="N76" s="20">
        <f t="shared" si="75"/>
        <v>519.38</v>
      </c>
      <c r="O76" s="20">
        <f t="shared" si="75"/>
        <v>413.18</v>
      </c>
      <c r="P76" s="20">
        <f t="shared" si="75"/>
        <v>499.38</v>
      </c>
      <c r="Q76" s="20">
        <f t="shared" si="75"/>
        <v>0</v>
      </c>
      <c r="R76" s="20">
        <f t="shared" si="75"/>
        <v>519.38</v>
      </c>
      <c r="S76" s="20">
        <f t="shared" si="75"/>
        <v>0</v>
      </c>
      <c r="T76" s="20">
        <f t="shared" si="75"/>
        <v>509.38</v>
      </c>
      <c r="U76" s="20">
        <f t="shared" si="75"/>
        <v>0</v>
      </c>
      <c r="V76" s="20">
        <f t="shared" si="75"/>
        <v>499.38</v>
      </c>
      <c r="W76" s="20">
        <f t="shared" si="75"/>
        <v>0</v>
      </c>
      <c r="X76" s="20">
        <f t="shared" si="75"/>
        <v>509.38</v>
      </c>
      <c r="Y76" s="20">
        <f t="shared" si="75"/>
        <v>0</v>
      </c>
      <c r="Z76" s="20">
        <f t="shared" si="75"/>
        <v>509.38</v>
      </c>
      <c r="AA76" s="20">
        <f t="shared" si="75"/>
        <v>0</v>
      </c>
      <c r="AB76" s="20">
        <f t="shared" si="75"/>
        <v>509.38</v>
      </c>
      <c r="AC76" s="20">
        <f t="shared" si="75"/>
        <v>0</v>
      </c>
      <c r="AD76" s="20">
        <f t="shared" si="75"/>
        <v>725.98</v>
      </c>
      <c r="AE76" s="20">
        <f t="shared" si="75"/>
        <v>0</v>
      </c>
      <c r="AF76" s="78" t="s">
        <v>44</v>
      </c>
    </row>
    <row r="77" spans="1:32" ht="33" customHeight="1" x14ac:dyDescent="0.25">
      <c r="A77" s="19" t="s">
        <v>31</v>
      </c>
      <c r="B77" s="21"/>
      <c r="C77" s="20"/>
      <c r="D77" s="21"/>
      <c r="E77" s="21"/>
      <c r="F77" s="21"/>
      <c r="G77" s="21"/>
      <c r="H77" s="20"/>
      <c r="I77" s="20"/>
      <c r="J77" s="20"/>
      <c r="K77" s="20"/>
      <c r="L77" s="20"/>
      <c r="M77" s="20"/>
      <c r="N77" s="20"/>
      <c r="O77" s="20"/>
      <c r="P77" s="20"/>
      <c r="Q77" s="20"/>
      <c r="R77" s="20"/>
      <c r="S77" s="20"/>
      <c r="T77" s="20"/>
      <c r="U77" s="20"/>
      <c r="V77" s="20"/>
      <c r="W77" s="20"/>
      <c r="X77" s="20"/>
      <c r="Y77" s="20"/>
      <c r="Z77" s="20"/>
      <c r="AA77" s="20"/>
      <c r="AB77" s="20"/>
      <c r="AC77" s="20"/>
      <c r="AD77" s="20"/>
      <c r="AE77" s="20"/>
      <c r="AF77" s="77"/>
    </row>
    <row r="78" spans="1:32" ht="118.5" customHeight="1" x14ac:dyDescent="0.25">
      <c r="A78" s="19" t="s">
        <v>25</v>
      </c>
      <c r="B78" s="21">
        <f>H78+J78+L78+N78+P78+R78+T78+V78+X78+Z78+AB78+AD78</f>
        <v>6062.2990000000009</v>
      </c>
      <c r="C78" s="20">
        <f>H78+J78+L78+N78</f>
        <v>1780.6590000000001</v>
      </c>
      <c r="D78" s="21">
        <f>E78</f>
        <v>1442.65</v>
      </c>
      <c r="E78" s="21">
        <f>I78+K78+M78+O78+Q78+S78+U78+W78+Y78+AA78+AC78+AE78</f>
        <v>1442.65</v>
      </c>
      <c r="F78" s="21">
        <f>IFERROR(E78/B78*100,0)</f>
        <v>23.797077643316502</v>
      </c>
      <c r="G78" s="21">
        <f>IFERROR(E78/C78*100,0)</f>
        <v>81.017758032279062</v>
      </c>
      <c r="H78" s="20">
        <v>222.51900000000001</v>
      </c>
      <c r="I78" s="20">
        <v>211.32</v>
      </c>
      <c r="J78" s="20">
        <v>529.38</v>
      </c>
      <c r="K78" s="20">
        <v>424.49</v>
      </c>
      <c r="L78" s="20">
        <v>509.38</v>
      </c>
      <c r="M78" s="20">
        <v>393.66</v>
      </c>
      <c r="N78" s="20">
        <v>519.38</v>
      </c>
      <c r="O78" s="20">
        <v>413.18</v>
      </c>
      <c r="P78" s="20">
        <v>499.38</v>
      </c>
      <c r="Q78" s="20"/>
      <c r="R78" s="20">
        <v>519.38</v>
      </c>
      <c r="S78" s="20"/>
      <c r="T78" s="20">
        <v>509.38</v>
      </c>
      <c r="U78" s="20"/>
      <c r="V78" s="20">
        <v>499.38</v>
      </c>
      <c r="W78" s="20"/>
      <c r="X78" s="20">
        <v>509.38</v>
      </c>
      <c r="Y78" s="20"/>
      <c r="Z78" s="20">
        <v>509.38</v>
      </c>
      <c r="AA78" s="20"/>
      <c r="AB78" s="20">
        <v>509.38</v>
      </c>
      <c r="AC78" s="20"/>
      <c r="AD78" s="20">
        <v>725.98</v>
      </c>
      <c r="AE78" s="20"/>
      <c r="AF78" s="77"/>
    </row>
    <row r="79" spans="1:32" ht="42" customHeight="1" x14ac:dyDescent="0.25">
      <c r="A79" s="32" t="s">
        <v>32</v>
      </c>
      <c r="B79" s="21"/>
      <c r="C79" s="20"/>
      <c r="D79" s="21"/>
      <c r="E79" s="21"/>
      <c r="F79" s="21"/>
      <c r="G79" s="21"/>
      <c r="H79" s="20"/>
      <c r="I79" s="20"/>
      <c r="J79" s="20"/>
      <c r="K79" s="20"/>
      <c r="L79" s="20"/>
      <c r="M79" s="20"/>
      <c r="N79" s="20"/>
      <c r="O79" s="20"/>
      <c r="P79" s="20"/>
      <c r="Q79" s="20"/>
      <c r="R79" s="20"/>
      <c r="S79" s="20"/>
      <c r="T79" s="20"/>
      <c r="U79" s="20"/>
      <c r="V79" s="20"/>
      <c r="W79" s="20"/>
      <c r="X79" s="20"/>
      <c r="Y79" s="20"/>
      <c r="Z79" s="20"/>
      <c r="AA79" s="20"/>
      <c r="AB79" s="20"/>
      <c r="AC79" s="20"/>
      <c r="AD79" s="20"/>
      <c r="AE79" s="20"/>
      <c r="AF79" s="77"/>
    </row>
    <row r="80" spans="1:32" ht="63" customHeight="1" x14ac:dyDescent="0.25">
      <c r="A80" s="19" t="s">
        <v>33</v>
      </c>
      <c r="B80" s="21"/>
      <c r="C80" s="20"/>
      <c r="D80" s="21"/>
      <c r="E80" s="21"/>
      <c r="F80" s="21"/>
      <c r="G80" s="21"/>
      <c r="H80" s="20"/>
      <c r="I80" s="20"/>
      <c r="J80" s="20"/>
      <c r="K80" s="20"/>
      <c r="L80" s="20"/>
      <c r="M80" s="20"/>
      <c r="N80" s="20"/>
      <c r="O80" s="20"/>
      <c r="P80" s="20"/>
      <c r="Q80" s="20"/>
      <c r="R80" s="20"/>
      <c r="S80" s="20"/>
      <c r="T80" s="20"/>
      <c r="U80" s="20"/>
      <c r="V80" s="20"/>
      <c r="W80" s="20"/>
      <c r="X80" s="20"/>
      <c r="Y80" s="20"/>
      <c r="Z80" s="20"/>
      <c r="AA80" s="20"/>
      <c r="AB80" s="20"/>
      <c r="AC80" s="20"/>
      <c r="AD80" s="20"/>
      <c r="AE80" s="20"/>
      <c r="AF80" s="79"/>
    </row>
    <row r="81" spans="1:32" x14ac:dyDescent="0.25">
      <c r="A81" s="67" t="s">
        <v>45</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9"/>
      <c r="AF81" s="49"/>
    </row>
    <row r="82" spans="1:32" ht="24.75" customHeight="1" x14ac:dyDescent="0.25">
      <c r="A82" s="19" t="s">
        <v>30</v>
      </c>
      <c r="B82" s="34">
        <f>B83+B84+B86</f>
        <v>767.6</v>
      </c>
      <c r="C82" s="34">
        <f t="shared" ref="C82:E82" si="76">C83+C84+C86</f>
        <v>225.89999999999998</v>
      </c>
      <c r="D82" s="34">
        <f t="shared" si="76"/>
        <v>90.9</v>
      </c>
      <c r="E82" s="21">
        <f t="shared" si="76"/>
        <v>90.9</v>
      </c>
      <c r="F82" s="21">
        <f t="shared" ref="F82:G82" si="77">F84</f>
        <v>11.842105263157896</v>
      </c>
      <c r="G82" s="21">
        <f t="shared" si="77"/>
        <v>40.239043824701206</v>
      </c>
      <c r="H82" s="20">
        <f>H83+H84+H86</f>
        <v>22.8</v>
      </c>
      <c r="I82" s="20">
        <f t="shared" ref="I82:AE82" si="78">I83+I84+I86</f>
        <v>22.8</v>
      </c>
      <c r="J82" s="20">
        <f t="shared" si="78"/>
        <v>67.7</v>
      </c>
      <c r="K82" s="20">
        <f t="shared" si="78"/>
        <v>16.8</v>
      </c>
      <c r="L82" s="20">
        <f t="shared" si="78"/>
        <v>67.7</v>
      </c>
      <c r="M82" s="20">
        <f t="shared" si="78"/>
        <v>28.6</v>
      </c>
      <c r="N82" s="20">
        <f t="shared" si="78"/>
        <v>67.7</v>
      </c>
      <c r="O82" s="20">
        <f t="shared" si="78"/>
        <v>22.7</v>
      </c>
      <c r="P82" s="20">
        <f t="shared" si="78"/>
        <v>67.7</v>
      </c>
      <c r="Q82" s="20">
        <f t="shared" si="78"/>
        <v>0</v>
      </c>
      <c r="R82" s="20">
        <f t="shared" si="78"/>
        <v>67.7</v>
      </c>
      <c r="S82" s="20">
        <f t="shared" si="78"/>
        <v>0</v>
      </c>
      <c r="T82" s="20">
        <f t="shared" si="78"/>
        <v>67.7</v>
      </c>
      <c r="U82" s="20">
        <f t="shared" si="78"/>
        <v>0</v>
      </c>
      <c r="V82" s="20">
        <f t="shared" si="78"/>
        <v>67.7</v>
      </c>
      <c r="W82" s="20">
        <f t="shared" si="78"/>
        <v>0</v>
      </c>
      <c r="X82" s="20">
        <f t="shared" si="78"/>
        <v>67.7</v>
      </c>
      <c r="Y82" s="20">
        <f t="shared" si="78"/>
        <v>0</v>
      </c>
      <c r="Z82" s="20">
        <f t="shared" si="78"/>
        <v>67.7</v>
      </c>
      <c r="AA82" s="20">
        <f t="shared" si="78"/>
        <v>0</v>
      </c>
      <c r="AB82" s="20">
        <f t="shared" si="78"/>
        <v>67.7</v>
      </c>
      <c r="AC82" s="20">
        <f t="shared" si="78"/>
        <v>0</v>
      </c>
      <c r="AD82" s="20">
        <f t="shared" si="78"/>
        <v>67.8</v>
      </c>
      <c r="AE82" s="20">
        <f t="shared" si="78"/>
        <v>0</v>
      </c>
      <c r="AF82" s="78" t="s">
        <v>62</v>
      </c>
    </row>
    <row r="83" spans="1:32" ht="42" customHeight="1" x14ac:dyDescent="0.25">
      <c r="A83" s="19" t="s">
        <v>31</v>
      </c>
      <c r="B83" s="21"/>
      <c r="C83" s="20"/>
      <c r="D83" s="21"/>
      <c r="E83" s="21"/>
      <c r="F83" s="21"/>
      <c r="G83" s="21"/>
      <c r="H83" s="20"/>
      <c r="I83" s="20"/>
      <c r="J83" s="20"/>
      <c r="K83" s="20"/>
      <c r="L83" s="20"/>
      <c r="M83" s="20"/>
      <c r="N83" s="20"/>
      <c r="O83" s="20"/>
      <c r="P83" s="20"/>
      <c r="Q83" s="20"/>
      <c r="R83" s="20"/>
      <c r="S83" s="20"/>
      <c r="T83" s="20"/>
      <c r="U83" s="20"/>
      <c r="V83" s="20"/>
      <c r="W83" s="20"/>
      <c r="X83" s="20"/>
      <c r="Y83" s="20"/>
      <c r="Z83" s="20"/>
      <c r="AA83" s="20"/>
      <c r="AB83" s="20"/>
      <c r="AC83" s="20"/>
      <c r="AD83" s="20"/>
      <c r="AE83" s="20"/>
      <c r="AF83" s="77"/>
    </row>
    <row r="84" spans="1:32" ht="34.5" customHeight="1" x14ac:dyDescent="0.25">
      <c r="A84" s="19" t="s">
        <v>25</v>
      </c>
      <c r="B84" s="21">
        <f>H84+J84+L84+N84+P84+R84+T84+V84+X84+Z84+AB84+AD84</f>
        <v>767.6</v>
      </c>
      <c r="C84" s="20">
        <f>H84+J84+L84+N84</f>
        <v>225.89999999999998</v>
      </c>
      <c r="D84" s="21">
        <f>E84</f>
        <v>90.9</v>
      </c>
      <c r="E84" s="21">
        <f>I84+K84+M84+O84+Q84+S84+U84+W84+Y84+AA84+AC84+AE84</f>
        <v>90.9</v>
      </c>
      <c r="F84" s="21">
        <f>IFERROR(E84/B84*100,0)</f>
        <v>11.842105263157896</v>
      </c>
      <c r="G84" s="21">
        <f>IFERROR(E84/C84*100,0)</f>
        <v>40.239043824701206</v>
      </c>
      <c r="H84" s="20">
        <v>22.8</v>
      </c>
      <c r="I84" s="20">
        <v>22.8</v>
      </c>
      <c r="J84" s="20">
        <v>67.7</v>
      </c>
      <c r="K84" s="20">
        <v>16.8</v>
      </c>
      <c r="L84" s="20">
        <v>67.7</v>
      </c>
      <c r="M84" s="20">
        <v>28.6</v>
      </c>
      <c r="N84" s="20">
        <v>67.7</v>
      </c>
      <c r="O84" s="20">
        <v>22.7</v>
      </c>
      <c r="P84" s="20">
        <v>67.7</v>
      </c>
      <c r="Q84" s="20"/>
      <c r="R84" s="20">
        <v>67.7</v>
      </c>
      <c r="S84" s="20"/>
      <c r="T84" s="20">
        <v>67.7</v>
      </c>
      <c r="U84" s="20"/>
      <c r="V84" s="20">
        <v>67.7</v>
      </c>
      <c r="W84" s="20"/>
      <c r="X84" s="20">
        <v>67.7</v>
      </c>
      <c r="Y84" s="20"/>
      <c r="Z84" s="20">
        <v>67.7</v>
      </c>
      <c r="AA84" s="20"/>
      <c r="AB84" s="20">
        <v>67.7</v>
      </c>
      <c r="AC84" s="20"/>
      <c r="AD84" s="20">
        <v>67.8</v>
      </c>
      <c r="AE84" s="20"/>
      <c r="AF84" s="77"/>
    </row>
    <row r="85" spans="1:32" ht="45" customHeight="1" x14ac:dyDescent="0.25">
      <c r="A85" s="32" t="s">
        <v>32</v>
      </c>
      <c r="B85" s="21"/>
      <c r="C85" s="20"/>
      <c r="D85" s="21"/>
      <c r="E85" s="21"/>
      <c r="F85" s="21"/>
      <c r="G85" s="21"/>
      <c r="H85" s="20"/>
      <c r="I85" s="20"/>
      <c r="J85" s="20"/>
      <c r="K85" s="20"/>
      <c r="L85" s="20"/>
      <c r="M85" s="20"/>
      <c r="N85" s="20"/>
      <c r="O85" s="20"/>
      <c r="P85" s="20"/>
      <c r="Q85" s="20"/>
      <c r="R85" s="20"/>
      <c r="S85" s="20"/>
      <c r="T85" s="20"/>
      <c r="U85" s="20"/>
      <c r="V85" s="20"/>
      <c r="W85" s="20"/>
      <c r="X85" s="20"/>
      <c r="Y85" s="20"/>
      <c r="Z85" s="20"/>
      <c r="AA85" s="20"/>
      <c r="AB85" s="20"/>
      <c r="AC85" s="20"/>
      <c r="AD85" s="20"/>
      <c r="AE85" s="20"/>
      <c r="AF85" s="77"/>
    </row>
    <row r="86" spans="1:32" x14ac:dyDescent="0.25">
      <c r="A86" s="19" t="s">
        <v>33</v>
      </c>
      <c r="B86" s="21"/>
      <c r="C86" s="20"/>
      <c r="D86" s="21"/>
      <c r="E86" s="21"/>
      <c r="F86" s="21"/>
      <c r="G86" s="21"/>
      <c r="H86" s="20"/>
      <c r="I86" s="20"/>
      <c r="J86" s="20"/>
      <c r="K86" s="20"/>
      <c r="L86" s="20"/>
      <c r="M86" s="20"/>
      <c r="N86" s="20"/>
      <c r="O86" s="20"/>
      <c r="P86" s="20"/>
      <c r="Q86" s="20"/>
      <c r="R86" s="20"/>
      <c r="S86" s="20"/>
      <c r="T86" s="20"/>
      <c r="U86" s="20"/>
      <c r="V86" s="20"/>
      <c r="W86" s="20"/>
      <c r="X86" s="20"/>
      <c r="Y86" s="20"/>
      <c r="Z86" s="20"/>
      <c r="AA86" s="20"/>
      <c r="AB86" s="20"/>
      <c r="AC86" s="20"/>
      <c r="AD86" s="20"/>
      <c r="AE86" s="20"/>
      <c r="AF86" s="79"/>
    </row>
    <row r="87" spans="1:32" x14ac:dyDescent="0.25">
      <c r="A87" s="67" t="s">
        <v>46</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9"/>
      <c r="AF87" s="49"/>
    </row>
    <row r="88" spans="1:32" x14ac:dyDescent="0.25">
      <c r="A88" s="19" t="s">
        <v>30</v>
      </c>
      <c r="B88" s="34">
        <f>B89+B90+B92</f>
        <v>7140.6</v>
      </c>
      <c r="C88" s="34">
        <f t="shared" ref="C88:E88" si="79">C89+C90+C92</f>
        <v>0</v>
      </c>
      <c r="D88" s="34">
        <f t="shared" si="79"/>
        <v>0</v>
      </c>
      <c r="E88" s="21">
        <f t="shared" si="79"/>
        <v>0</v>
      </c>
      <c r="F88" s="21">
        <f t="shared" ref="F88:G88" si="80">F90</f>
        <v>0</v>
      </c>
      <c r="G88" s="21">
        <f t="shared" si="80"/>
        <v>0</v>
      </c>
      <c r="H88" s="20">
        <f>H89+H90+H92</f>
        <v>0</v>
      </c>
      <c r="I88" s="20">
        <f t="shared" ref="I88:AE88" si="81">I89+I90+I92</f>
        <v>0</v>
      </c>
      <c r="J88" s="20">
        <f t="shared" si="81"/>
        <v>0</v>
      </c>
      <c r="K88" s="20">
        <f t="shared" si="81"/>
        <v>0</v>
      </c>
      <c r="L88" s="20">
        <f t="shared" si="81"/>
        <v>0</v>
      </c>
      <c r="M88" s="20">
        <f t="shared" si="81"/>
        <v>0</v>
      </c>
      <c r="N88" s="20">
        <f t="shared" si="81"/>
        <v>0</v>
      </c>
      <c r="O88" s="20">
        <f t="shared" si="81"/>
        <v>0</v>
      </c>
      <c r="P88" s="20">
        <f t="shared" si="81"/>
        <v>0</v>
      </c>
      <c r="Q88" s="20">
        <f t="shared" si="81"/>
        <v>0</v>
      </c>
      <c r="R88" s="20">
        <f t="shared" si="81"/>
        <v>0</v>
      </c>
      <c r="S88" s="20">
        <f t="shared" si="81"/>
        <v>0</v>
      </c>
      <c r="T88" s="20">
        <f t="shared" si="81"/>
        <v>0</v>
      </c>
      <c r="U88" s="20">
        <f t="shared" si="81"/>
        <v>0</v>
      </c>
      <c r="V88" s="20">
        <f t="shared" si="81"/>
        <v>0</v>
      </c>
      <c r="W88" s="20">
        <f t="shared" si="81"/>
        <v>0</v>
      </c>
      <c r="X88" s="20">
        <f t="shared" si="81"/>
        <v>0</v>
      </c>
      <c r="Y88" s="20">
        <f t="shared" si="81"/>
        <v>0</v>
      </c>
      <c r="Z88" s="20">
        <f t="shared" si="81"/>
        <v>7140.6</v>
      </c>
      <c r="AA88" s="20">
        <f t="shared" si="81"/>
        <v>0</v>
      </c>
      <c r="AB88" s="20">
        <f t="shared" si="81"/>
        <v>0</v>
      </c>
      <c r="AC88" s="20">
        <f t="shared" si="81"/>
        <v>0</v>
      </c>
      <c r="AD88" s="20">
        <f t="shared" si="81"/>
        <v>0</v>
      </c>
      <c r="AE88" s="20">
        <f t="shared" si="81"/>
        <v>0</v>
      </c>
      <c r="AF88" s="73"/>
    </row>
    <row r="89" spans="1:32" x14ac:dyDescent="0.25">
      <c r="A89" s="19" t="s">
        <v>31</v>
      </c>
      <c r="B89" s="21"/>
      <c r="C89" s="20"/>
      <c r="D89" s="21"/>
      <c r="E89" s="21"/>
      <c r="F89" s="29"/>
      <c r="G89" s="2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74"/>
    </row>
    <row r="90" spans="1:32" x14ac:dyDescent="0.25">
      <c r="A90" s="52" t="s">
        <v>25</v>
      </c>
      <c r="B90" s="21">
        <f>H90+J90+L90+N90+P90+R90+T90+V90+X90+Z90+AB90+AD90</f>
        <v>7140.6</v>
      </c>
      <c r="C90" s="20">
        <f>H90+J90+L90+N90</f>
        <v>0</v>
      </c>
      <c r="D90" s="21">
        <f>E90</f>
        <v>0</v>
      </c>
      <c r="E90" s="21">
        <f t="shared" ref="E90" si="82">I90+K90+M90+O90+Q90+S90+U90+W90+Y90+AA90+AC90+AE90</f>
        <v>0</v>
      </c>
      <c r="F90" s="29">
        <f t="shared" ref="F90" si="83">IFERROR(E90/B90%,0)</f>
        <v>0</v>
      </c>
      <c r="G90" s="29">
        <f>IFERROR(E90/C90%,0)</f>
        <v>0</v>
      </c>
      <c r="H90" s="20"/>
      <c r="I90" s="20"/>
      <c r="J90" s="20"/>
      <c r="K90" s="20"/>
      <c r="L90" s="20"/>
      <c r="M90" s="20"/>
      <c r="N90" s="20"/>
      <c r="O90" s="20"/>
      <c r="P90" s="20"/>
      <c r="Q90" s="20"/>
      <c r="R90" s="20"/>
      <c r="S90" s="20"/>
      <c r="T90" s="20"/>
      <c r="U90" s="20"/>
      <c r="V90" s="20"/>
      <c r="W90" s="20"/>
      <c r="X90" s="20"/>
      <c r="Y90" s="20"/>
      <c r="Z90" s="20">
        <v>7140.6</v>
      </c>
      <c r="AA90" s="20"/>
      <c r="AB90" s="20"/>
      <c r="AC90" s="20"/>
      <c r="AD90" s="20"/>
      <c r="AE90" s="20"/>
      <c r="AF90" s="74"/>
    </row>
    <row r="91" spans="1:32" ht="31.5" x14ac:dyDescent="0.25">
      <c r="A91" s="32" t="s">
        <v>32</v>
      </c>
      <c r="B91" s="21"/>
      <c r="C91" s="20"/>
      <c r="D91" s="21"/>
      <c r="E91" s="21"/>
      <c r="F91" s="29"/>
      <c r="G91" s="2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74"/>
    </row>
    <row r="92" spans="1:32" x14ac:dyDescent="0.25">
      <c r="A92" s="19" t="s">
        <v>33</v>
      </c>
      <c r="B92" s="21"/>
      <c r="C92" s="20"/>
      <c r="D92" s="21"/>
      <c r="E92" s="21"/>
      <c r="F92" s="29"/>
      <c r="G92" s="2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75"/>
    </row>
    <row r="93" spans="1:32" x14ac:dyDescent="0.25">
      <c r="A93" s="67" t="s">
        <v>63</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9"/>
      <c r="AF93" s="48"/>
    </row>
    <row r="94" spans="1:32" x14ac:dyDescent="0.25">
      <c r="A94" s="19" t="s">
        <v>30</v>
      </c>
      <c r="B94" s="34">
        <f>B95+B96+B98</f>
        <v>500</v>
      </c>
      <c r="C94" s="34">
        <f t="shared" ref="C94:E94" si="84">C95+C96+C98</f>
        <v>0</v>
      </c>
      <c r="D94" s="34">
        <f t="shared" si="84"/>
        <v>0</v>
      </c>
      <c r="E94" s="21">
        <f t="shared" si="84"/>
        <v>0</v>
      </c>
      <c r="F94" s="21">
        <f t="shared" ref="F94:G94" si="85">F96</f>
        <v>0</v>
      </c>
      <c r="G94" s="21">
        <f t="shared" si="85"/>
        <v>0</v>
      </c>
      <c r="H94" s="20">
        <f>H95+H96+H98</f>
        <v>0</v>
      </c>
      <c r="I94" s="20">
        <f t="shared" ref="I94:AE94" si="86">I95+I96+I98</f>
        <v>0</v>
      </c>
      <c r="J94" s="20">
        <f t="shared" si="86"/>
        <v>0</v>
      </c>
      <c r="K94" s="20">
        <f t="shared" si="86"/>
        <v>0</v>
      </c>
      <c r="L94" s="20">
        <f t="shared" si="86"/>
        <v>0</v>
      </c>
      <c r="M94" s="20">
        <f t="shared" si="86"/>
        <v>0</v>
      </c>
      <c r="N94" s="20">
        <f t="shared" si="86"/>
        <v>0</v>
      </c>
      <c r="O94" s="20">
        <f t="shared" si="86"/>
        <v>0</v>
      </c>
      <c r="P94" s="20">
        <f t="shared" si="86"/>
        <v>0</v>
      </c>
      <c r="Q94" s="20">
        <f t="shared" si="86"/>
        <v>0</v>
      </c>
      <c r="R94" s="20">
        <f t="shared" si="86"/>
        <v>0</v>
      </c>
      <c r="S94" s="20">
        <f t="shared" si="86"/>
        <v>0</v>
      </c>
      <c r="T94" s="20">
        <f t="shared" si="86"/>
        <v>0</v>
      </c>
      <c r="U94" s="20">
        <f t="shared" si="86"/>
        <v>0</v>
      </c>
      <c r="V94" s="20">
        <f t="shared" si="86"/>
        <v>0</v>
      </c>
      <c r="W94" s="20">
        <f t="shared" si="86"/>
        <v>0</v>
      </c>
      <c r="X94" s="20">
        <f t="shared" si="86"/>
        <v>0</v>
      </c>
      <c r="Y94" s="20">
        <f t="shared" si="86"/>
        <v>0</v>
      </c>
      <c r="Z94" s="20">
        <f t="shared" si="86"/>
        <v>500</v>
      </c>
      <c r="AA94" s="20">
        <f t="shared" si="86"/>
        <v>0</v>
      </c>
      <c r="AB94" s="20">
        <f t="shared" si="86"/>
        <v>0</v>
      </c>
      <c r="AC94" s="20">
        <f t="shared" si="86"/>
        <v>0</v>
      </c>
      <c r="AD94" s="20">
        <f t="shared" si="86"/>
        <v>0</v>
      </c>
      <c r="AE94" s="20">
        <f t="shared" si="86"/>
        <v>0</v>
      </c>
      <c r="AF94" s="76"/>
    </row>
    <row r="95" spans="1:32" x14ac:dyDescent="0.25">
      <c r="A95" s="19" t="s">
        <v>31</v>
      </c>
      <c r="B95" s="21"/>
      <c r="C95" s="20"/>
      <c r="D95" s="21"/>
      <c r="E95" s="21"/>
      <c r="F95" s="29"/>
      <c r="G95" s="2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76"/>
    </row>
    <row r="96" spans="1:32" x14ac:dyDescent="0.25">
      <c r="A96" s="19" t="s">
        <v>25</v>
      </c>
      <c r="B96" s="21">
        <f>H96+J96+L96+N96+P96+R96+T96+V96+X96+Z96+AB96+AD96</f>
        <v>500</v>
      </c>
      <c r="C96" s="20">
        <f>H96+J96+L96+N96</f>
        <v>0</v>
      </c>
      <c r="D96" s="21">
        <f>E96</f>
        <v>0</v>
      </c>
      <c r="E96" s="21">
        <f t="shared" ref="E96" si="87">I96+K96+M96+O96+Q96+S96+U96+W96+Y96+AA96+AC96+AE96</f>
        <v>0</v>
      </c>
      <c r="F96" s="29">
        <f t="shared" ref="F96" si="88">IFERROR(E96/B96%,0)</f>
        <v>0</v>
      </c>
      <c r="G96" s="29">
        <f>IFERROR(E96/C96%,0)</f>
        <v>0</v>
      </c>
      <c r="H96" s="20"/>
      <c r="I96" s="20"/>
      <c r="J96" s="20"/>
      <c r="K96" s="20"/>
      <c r="L96" s="20"/>
      <c r="M96" s="20"/>
      <c r="N96" s="20"/>
      <c r="O96" s="20"/>
      <c r="P96" s="20"/>
      <c r="Q96" s="20"/>
      <c r="R96" s="20"/>
      <c r="S96" s="20"/>
      <c r="T96" s="20"/>
      <c r="U96" s="20"/>
      <c r="V96" s="20"/>
      <c r="W96" s="20"/>
      <c r="X96" s="20"/>
      <c r="Y96" s="20"/>
      <c r="Z96" s="20">
        <v>500</v>
      </c>
      <c r="AA96" s="20"/>
      <c r="AB96" s="20"/>
      <c r="AC96" s="20"/>
      <c r="AD96" s="20"/>
      <c r="AE96" s="20"/>
      <c r="AF96" s="76"/>
    </row>
    <row r="97" spans="1:32" ht="31.5" x14ac:dyDescent="0.25">
      <c r="A97" s="32" t="s">
        <v>32</v>
      </c>
      <c r="B97" s="21"/>
      <c r="C97" s="20"/>
      <c r="D97" s="21"/>
      <c r="E97" s="21"/>
      <c r="F97" s="29"/>
      <c r="G97" s="2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76"/>
    </row>
    <row r="98" spans="1:32" x14ac:dyDescent="0.25">
      <c r="A98" s="19" t="s">
        <v>33</v>
      </c>
      <c r="B98" s="21"/>
      <c r="C98" s="20"/>
      <c r="D98" s="21"/>
      <c r="E98" s="21"/>
      <c r="F98" s="29"/>
      <c r="G98" s="2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76"/>
    </row>
    <row r="99" spans="1:32" x14ac:dyDescent="0.25">
      <c r="A99" s="64" t="s">
        <v>47</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6"/>
      <c r="AF99" s="48"/>
    </row>
    <row r="100" spans="1:32" x14ac:dyDescent="0.25">
      <c r="A100" s="19" t="s">
        <v>30</v>
      </c>
      <c r="B100" s="34">
        <f>B101+B102+B104</f>
        <v>7367.8</v>
      </c>
      <c r="C100" s="34">
        <f t="shared" ref="C100:E100" si="89">C101+C102+C104</f>
        <v>0</v>
      </c>
      <c r="D100" s="34">
        <f t="shared" si="89"/>
        <v>0</v>
      </c>
      <c r="E100" s="21">
        <f t="shared" si="89"/>
        <v>0</v>
      </c>
      <c r="F100" s="21">
        <f t="shared" ref="F100:G100" si="90">F102</f>
        <v>0</v>
      </c>
      <c r="G100" s="21">
        <f t="shared" si="90"/>
        <v>0</v>
      </c>
      <c r="H100" s="20">
        <f>H101+H102+H104</f>
        <v>0</v>
      </c>
      <c r="I100" s="20">
        <f t="shared" ref="I100:AE100" si="91">I101+I102+I104</f>
        <v>0</v>
      </c>
      <c r="J100" s="20">
        <f t="shared" si="91"/>
        <v>0</v>
      </c>
      <c r="K100" s="20">
        <f t="shared" si="91"/>
        <v>0</v>
      </c>
      <c r="L100" s="20">
        <f t="shared" si="91"/>
        <v>0</v>
      </c>
      <c r="M100" s="20">
        <f t="shared" si="91"/>
        <v>0</v>
      </c>
      <c r="N100" s="20">
        <f t="shared" si="91"/>
        <v>0</v>
      </c>
      <c r="O100" s="20">
        <f t="shared" si="91"/>
        <v>0</v>
      </c>
      <c r="P100" s="20">
        <f t="shared" si="91"/>
        <v>0</v>
      </c>
      <c r="Q100" s="20">
        <f t="shared" si="91"/>
        <v>0</v>
      </c>
      <c r="R100" s="20">
        <f t="shared" si="91"/>
        <v>0</v>
      </c>
      <c r="S100" s="20">
        <f t="shared" si="91"/>
        <v>0</v>
      </c>
      <c r="T100" s="20">
        <f t="shared" si="91"/>
        <v>0</v>
      </c>
      <c r="U100" s="20">
        <f t="shared" si="91"/>
        <v>0</v>
      </c>
      <c r="V100" s="20">
        <f t="shared" si="91"/>
        <v>0</v>
      </c>
      <c r="W100" s="20">
        <f t="shared" si="91"/>
        <v>0</v>
      </c>
      <c r="X100" s="20">
        <f t="shared" si="91"/>
        <v>0</v>
      </c>
      <c r="Y100" s="20">
        <f t="shared" si="91"/>
        <v>0</v>
      </c>
      <c r="Z100" s="20">
        <f t="shared" si="91"/>
        <v>0</v>
      </c>
      <c r="AA100" s="20">
        <f t="shared" si="91"/>
        <v>0</v>
      </c>
      <c r="AB100" s="20">
        <f t="shared" si="91"/>
        <v>0</v>
      </c>
      <c r="AC100" s="20">
        <f t="shared" si="91"/>
        <v>0</v>
      </c>
      <c r="AD100" s="20">
        <f t="shared" si="91"/>
        <v>7367.8</v>
      </c>
      <c r="AE100" s="20">
        <f t="shared" si="91"/>
        <v>0</v>
      </c>
      <c r="AF100" s="76"/>
    </row>
    <row r="101" spans="1:32" x14ac:dyDescent="0.25">
      <c r="A101" s="19" t="s">
        <v>31</v>
      </c>
      <c r="B101" s="21"/>
      <c r="C101" s="20"/>
      <c r="D101" s="21"/>
      <c r="E101" s="21"/>
      <c r="F101" s="29"/>
      <c r="G101" s="2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76"/>
    </row>
    <row r="102" spans="1:32" x14ac:dyDescent="0.25">
      <c r="A102" s="19" t="s">
        <v>25</v>
      </c>
      <c r="B102" s="21">
        <f>H102+J102+L102+N102+P102+R102+T102+V102+X102+Z102+AB102+AD102</f>
        <v>7367.8</v>
      </c>
      <c r="C102" s="20">
        <f>H102+J102+L102+N102</f>
        <v>0</v>
      </c>
      <c r="D102" s="21">
        <f>E102</f>
        <v>0</v>
      </c>
      <c r="E102" s="21">
        <f t="shared" ref="E102" si="92">I102+K102+M102+O102+Q102+S102+U102+W102+Y102+AA102+AC102+AE102</f>
        <v>0</v>
      </c>
      <c r="F102" s="29">
        <f t="shared" ref="F102" si="93">IFERROR(E102/B102%,0)</f>
        <v>0</v>
      </c>
      <c r="G102" s="29">
        <f>IFERROR(E102/C102%,0)</f>
        <v>0</v>
      </c>
      <c r="H102" s="20">
        <f t="shared" ref="H102:AE102" si="94">H108</f>
        <v>0</v>
      </c>
      <c r="I102" s="20">
        <f t="shared" si="94"/>
        <v>0</v>
      </c>
      <c r="J102" s="20">
        <f t="shared" si="94"/>
        <v>0</v>
      </c>
      <c r="K102" s="20">
        <f t="shared" si="94"/>
        <v>0</v>
      </c>
      <c r="L102" s="20">
        <f t="shared" si="94"/>
        <v>0</v>
      </c>
      <c r="M102" s="20">
        <f t="shared" si="94"/>
        <v>0</v>
      </c>
      <c r="N102" s="20">
        <f t="shared" si="94"/>
        <v>0</v>
      </c>
      <c r="O102" s="20">
        <f t="shared" si="94"/>
        <v>0</v>
      </c>
      <c r="P102" s="20">
        <f t="shared" si="94"/>
        <v>0</v>
      </c>
      <c r="Q102" s="20">
        <f t="shared" si="94"/>
        <v>0</v>
      </c>
      <c r="R102" s="20">
        <f t="shared" si="94"/>
        <v>0</v>
      </c>
      <c r="S102" s="20">
        <f t="shared" si="94"/>
        <v>0</v>
      </c>
      <c r="T102" s="20">
        <f t="shared" si="94"/>
        <v>0</v>
      </c>
      <c r="U102" s="20">
        <f t="shared" si="94"/>
        <v>0</v>
      </c>
      <c r="V102" s="20">
        <f t="shared" si="94"/>
        <v>0</v>
      </c>
      <c r="W102" s="20">
        <f t="shared" si="94"/>
        <v>0</v>
      </c>
      <c r="X102" s="20">
        <f t="shared" si="94"/>
        <v>0</v>
      </c>
      <c r="Y102" s="20">
        <f t="shared" si="94"/>
        <v>0</v>
      </c>
      <c r="Z102" s="20">
        <f t="shared" si="94"/>
        <v>0</v>
      </c>
      <c r="AA102" s="20">
        <f t="shared" si="94"/>
        <v>0</v>
      </c>
      <c r="AB102" s="20">
        <f t="shared" si="94"/>
        <v>0</v>
      </c>
      <c r="AC102" s="20">
        <f t="shared" si="94"/>
        <v>0</v>
      </c>
      <c r="AD102" s="20">
        <f t="shared" si="94"/>
        <v>7367.8</v>
      </c>
      <c r="AE102" s="20">
        <f t="shared" si="94"/>
        <v>0</v>
      </c>
      <c r="AF102" s="76"/>
    </row>
    <row r="103" spans="1:32" ht="31.5" x14ac:dyDescent="0.25">
      <c r="A103" s="32" t="s">
        <v>32</v>
      </c>
      <c r="B103" s="21"/>
      <c r="C103" s="20"/>
      <c r="D103" s="21"/>
      <c r="E103" s="21"/>
      <c r="F103" s="29"/>
      <c r="G103" s="2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76"/>
    </row>
    <row r="104" spans="1:32" x14ac:dyDescent="0.25">
      <c r="A104" s="19" t="s">
        <v>33</v>
      </c>
      <c r="B104" s="21"/>
      <c r="C104" s="20"/>
      <c r="D104" s="21"/>
      <c r="E104" s="21"/>
      <c r="F104" s="29"/>
      <c r="G104" s="2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76"/>
    </row>
    <row r="105" spans="1:32" x14ac:dyDescent="0.25">
      <c r="A105" s="67" t="s">
        <v>48</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9"/>
      <c r="AF105" s="48"/>
    </row>
    <row r="106" spans="1:32" x14ac:dyDescent="0.25">
      <c r="A106" s="19" t="s">
        <v>30</v>
      </c>
      <c r="B106" s="34">
        <f>B107+B108+B110</f>
        <v>7367.8</v>
      </c>
      <c r="C106" s="34">
        <f t="shared" ref="C106:E106" si="95">C107+C108+C110</f>
        <v>0</v>
      </c>
      <c r="D106" s="34">
        <f t="shared" si="95"/>
        <v>0</v>
      </c>
      <c r="E106" s="34">
        <f t="shared" si="95"/>
        <v>0</v>
      </c>
      <c r="F106" s="21">
        <f t="shared" ref="F106:G106" si="96">F108</f>
        <v>0</v>
      </c>
      <c r="G106" s="21">
        <f t="shared" si="96"/>
        <v>0</v>
      </c>
      <c r="H106" s="20">
        <f>H107+H108+H110</f>
        <v>0</v>
      </c>
      <c r="I106" s="20">
        <f t="shared" ref="I106:AE106" si="97">I107+I108+I110</f>
        <v>0</v>
      </c>
      <c r="J106" s="20">
        <f t="shared" si="97"/>
        <v>0</v>
      </c>
      <c r="K106" s="20">
        <f t="shared" si="97"/>
        <v>0</v>
      </c>
      <c r="L106" s="20">
        <f t="shared" si="97"/>
        <v>0</v>
      </c>
      <c r="M106" s="20">
        <f t="shared" si="97"/>
        <v>0</v>
      </c>
      <c r="N106" s="20">
        <f t="shared" si="97"/>
        <v>0</v>
      </c>
      <c r="O106" s="20">
        <f t="shared" si="97"/>
        <v>0</v>
      </c>
      <c r="P106" s="20">
        <f t="shared" si="97"/>
        <v>0</v>
      </c>
      <c r="Q106" s="20">
        <f t="shared" si="97"/>
        <v>0</v>
      </c>
      <c r="R106" s="20">
        <f t="shared" si="97"/>
        <v>0</v>
      </c>
      <c r="S106" s="20">
        <f t="shared" si="97"/>
        <v>0</v>
      </c>
      <c r="T106" s="20">
        <f t="shared" si="97"/>
        <v>0</v>
      </c>
      <c r="U106" s="20">
        <f t="shared" si="97"/>
        <v>0</v>
      </c>
      <c r="V106" s="20">
        <f t="shared" si="97"/>
        <v>0</v>
      </c>
      <c r="W106" s="20">
        <f t="shared" si="97"/>
        <v>0</v>
      </c>
      <c r="X106" s="20">
        <f t="shared" si="97"/>
        <v>0</v>
      </c>
      <c r="Y106" s="20">
        <f t="shared" si="97"/>
        <v>0</v>
      </c>
      <c r="Z106" s="20">
        <f t="shared" si="97"/>
        <v>0</v>
      </c>
      <c r="AA106" s="20">
        <f t="shared" si="97"/>
        <v>0</v>
      </c>
      <c r="AB106" s="20">
        <f t="shared" si="97"/>
        <v>0</v>
      </c>
      <c r="AC106" s="20">
        <f t="shared" si="97"/>
        <v>0</v>
      </c>
      <c r="AD106" s="20">
        <f t="shared" si="97"/>
        <v>7367.8</v>
      </c>
      <c r="AE106" s="20">
        <f t="shared" si="97"/>
        <v>0</v>
      </c>
      <c r="AF106" s="74" t="s">
        <v>75</v>
      </c>
    </row>
    <row r="107" spans="1:32" x14ac:dyDescent="0.25">
      <c r="A107" s="19" t="s">
        <v>31</v>
      </c>
      <c r="B107" s="21"/>
      <c r="C107" s="20"/>
      <c r="D107" s="21"/>
      <c r="E107" s="21"/>
      <c r="F107" s="29"/>
      <c r="G107" s="2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74"/>
    </row>
    <row r="108" spans="1:32" x14ac:dyDescent="0.25">
      <c r="A108" s="19" t="s">
        <v>25</v>
      </c>
      <c r="B108" s="21">
        <f>H108+J108+L108+N108+P108+R108+T108+V108+X108+Z108+AB108+AD108</f>
        <v>7367.8</v>
      </c>
      <c r="C108" s="20">
        <f>H108+J108+L108+N108</f>
        <v>0</v>
      </c>
      <c r="D108" s="21">
        <f>E108</f>
        <v>0</v>
      </c>
      <c r="E108" s="21">
        <f t="shared" ref="E108" si="98">I108+K108+M108+O108+Q108+S108+U108+W108+Y108+AA108+AC108+AE108</f>
        <v>0</v>
      </c>
      <c r="F108" s="29">
        <f t="shared" ref="F108" si="99">IFERROR(E108/B108%,0)</f>
        <v>0</v>
      </c>
      <c r="G108" s="29">
        <f>IFERROR(E108/C108%,0)</f>
        <v>0</v>
      </c>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v>7367.8</v>
      </c>
      <c r="AE108" s="20"/>
      <c r="AF108" s="74"/>
    </row>
    <row r="109" spans="1:32" ht="31.5" x14ac:dyDescent="0.25">
      <c r="A109" s="32" t="s">
        <v>32</v>
      </c>
      <c r="B109" s="21"/>
      <c r="C109" s="20"/>
      <c r="D109" s="21"/>
      <c r="E109" s="21"/>
      <c r="F109" s="29"/>
      <c r="G109" s="2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74"/>
    </row>
    <row r="110" spans="1:32" x14ac:dyDescent="0.25">
      <c r="A110" s="19" t="s">
        <v>33</v>
      </c>
      <c r="B110" s="21"/>
      <c r="C110" s="20"/>
      <c r="D110" s="21"/>
      <c r="E110" s="21"/>
      <c r="F110" s="29"/>
      <c r="G110" s="2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74"/>
    </row>
    <row r="111" spans="1:32" x14ac:dyDescent="0.25">
      <c r="A111" s="22" t="s">
        <v>49</v>
      </c>
      <c r="B111" s="36">
        <f>B112+B113+B115</f>
        <v>841104.93099999987</v>
      </c>
      <c r="C111" s="36">
        <f t="shared" ref="C111:E111" si="100">C112+C113+C115</f>
        <v>84521.479000000021</v>
      </c>
      <c r="D111" s="36">
        <f t="shared" si="100"/>
        <v>87588.42</v>
      </c>
      <c r="E111" s="36">
        <f t="shared" si="100"/>
        <v>87588.42</v>
      </c>
      <c r="F111" s="36">
        <f>E111/B111*100</f>
        <v>10.413495007794694</v>
      </c>
      <c r="G111" s="36">
        <f>E111/C111*100</f>
        <v>103.62859362647923</v>
      </c>
      <c r="H111" s="36">
        <f>H112+H113+H115</f>
        <v>33912.783000000003</v>
      </c>
      <c r="I111" s="36">
        <f t="shared" ref="I111:AE111" si="101">I112+I113+I115</f>
        <v>17885.599999999999</v>
      </c>
      <c r="J111" s="36">
        <f t="shared" si="101"/>
        <v>27118.280000000002</v>
      </c>
      <c r="K111" s="36">
        <f t="shared" si="101"/>
        <v>30278.300000000003</v>
      </c>
      <c r="L111" s="36">
        <f t="shared" si="101"/>
        <v>23490.416000000005</v>
      </c>
      <c r="M111" s="36">
        <f t="shared" si="101"/>
        <v>19182.32</v>
      </c>
      <c r="N111" s="36">
        <f t="shared" si="101"/>
        <v>28632.109000000004</v>
      </c>
      <c r="O111" s="36">
        <f t="shared" si="101"/>
        <v>20242.2</v>
      </c>
      <c r="P111" s="36">
        <f t="shared" si="101"/>
        <v>18063.654000000002</v>
      </c>
      <c r="Q111" s="36">
        <f t="shared" si="101"/>
        <v>0</v>
      </c>
      <c r="R111" s="36">
        <f t="shared" si="101"/>
        <v>17240.697</v>
      </c>
      <c r="S111" s="36">
        <f t="shared" si="101"/>
        <v>0</v>
      </c>
      <c r="T111" s="36">
        <f t="shared" si="101"/>
        <v>36275.188999999998</v>
      </c>
      <c r="U111" s="36">
        <f t="shared" si="101"/>
        <v>0</v>
      </c>
      <c r="V111" s="36">
        <f t="shared" si="101"/>
        <v>12077.357</v>
      </c>
      <c r="W111" s="36">
        <f t="shared" si="101"/>
        <v>0</v>
      </c>
      <c r="X111" s="36">
        <f t="shared" si="101"/>
        <v>349646.283</v>
      </c>
      <c r="Y111" s="36">
        <f t="shared" si="101"/>
        <v>0</v>
      </c>
      <c r="Z111" s="36">
        <f t="shared" si="101"/>
        <v>209028.326</v>
      </c>
      <c r="AA111" s="36">
        <f t="shared" si="101"/>
        <v>0</v>
      </c>
      <c r="AB111" s="36">
        <f t="shared" si="101"/>
        <v>22359.514999999999</v>
      </c>
      <c r="AC111" s="36">
        <f t="shared" si="101"/>
        <v>0</v>
      </c>
      <c r="AD111" s="36">
        <f t="shared" si="101"/>
        <v>63260.321999999993</v>
      </c>
      <c r="AE111" s="36">
        <f t="shared" si="101"/>
        <v>0</v>
      </c>
      <c r="AF111" s="55"/>
    </row>
    <row r="112" spans="1:32" x14ac:dyDescent="0.25">
      <c r="A112" s="19" t="s">
        <v>31</v>
      </c>
      <c r="B112" s="37">
        <f>H112+J112+L112+N112+P112+R112+T112+V112+X112+Z112+AB112+AD112</f>
        <v>210752.09600000002</v>
      </c>
      <c r="C112" s="37">
        <f>H112+J112+L112</f>
        <v>0</v>
      </c>
      <c r="D112" s="37">
        <f t="shared" ref="D112:E115" si="102">D17+D53</f>
        <v>0</v>
      </c>
      <c r="E112" s="37">
        <f t="shared" si="102"/>
        <v>0</v>
      </c>
      <c r="F112" s="34">
        <f>IFERROR(E112/B112*100,0)</f>
        <v>0</v>
      </c>
      <c r="G112" s="34">
        <f>IFERROR(E112/C112*100,0)</f>
        <v>0</v>
      </c>
      <c r="H112" s="37">
        <f t="shared" ref="H112:AE115" si="103">H17+H53+H101</f>
        <v>0</v>
      </c>
      <c r="I112" s="37">
        <f t="shared" si="103"/>
        <v>0</v>
      </c>
      <c r="J112" s="37">
        <f t="shared" si="103"/>
        <v>0</v>
      </c>
      <c r="K112" s="37">
        <f t="shared" si="103"/>
        <v>0</v>
      </c>
      <c r="L112" s="37">
        <f t="shared" si="103"/>
        <v>0</v>
      </c>
      <c r="M112" s="37">
        <f t="shared" si="103"/>
        <v>0</v>
      </c>
      <c r="N112" s="37">
        <f t="shared" si="103"/>
        <v>0</v>
      </c>
      <c r="O112" s="37">
        <f t="shared" si="103"/>
        <v>0</v>
      </c>
      <c r="P112" s="37">
        <f t="shared" si="103"/>
        <v>0</v>
      </c>
      <c r="Q112" s="37">
        <f t="shared" si="103"/>
        <v>0</v>
      </c>
      <c r="R112" s="37">
        <f t="shared" si="103"/>
        <v>0</v>
      </c>
      <c r="S112" s="37">
        <f t="shared" si="103"/>
        <v>0</v>
      </c>
      <c r="T112" s="37">
        <f t="shared" si="103"/>
        <v>5612.58</v>
      </c>
      <c r="U112" s="37">
        <f t="shared" si="103"/>
        <v>0</v>
      </c>
      <c r="V112" s="37">
        <f t="shared" si="103"/>
        <v>0</v>
      </c>
      <c r="W112" s="37">
        <f t="shared" si="103"/>
        <v>0</v>
      </c>
      <c r="X112" s="37">
        <f t="shared" si="103"/>
        <v>112862.75</v>
      </c>
      <c r="Y112" s="37">
        <f t="shared" si="103"/>
        <v>0</v>
      </c>
      <c r="Z112" s="37">
        <f t="shared" si="103"/>
        <v>76501.275999999998</v>
      </c>
      <c r="AA112" s="37">
        <f t="shared" si="103"/>
        <v>0</v>
      </c>
      <c r="AB112" s="37">
        <f t="shared" si="103"/>
        <v>573.66999999999996</v>
      </c>
      <c r="AC112" s="37">
        <f t="shared" si="103"/>
        <v>0</v>
      </c>
      <c r="AD112" s="37">
        <f t="shared" si="103"/>
        <v>15201.82</v>
      </c>
      <c r="AE112" s="37">
        <f t="shared" si="103"/>
        <v>0</v>
      </c>
      <c r="AF112" s="56"/>
    </row>
    <row r="113" spans="1:32" x14ac:dyDescent="0.25">
      <c r="A113" s="19" t="s">
        <v>25</v>
      </c>
      <c r="B113" s="37">
        <f>H113+J113+L113+N113+P113+R113+T113+V113+X113+Z113+AB113+AD113</f>
        <v>273745.07499999995</v>
      </c>
      <c r="C113" s="37">
        <f t="shared" ref="C113:C115" si="104">H113+J113+L113</f>
        <v>84521.479000000021</v>
      </c>
      <c r="D113" s="37">
        <f t="shared" si="102"/>
        <v>87408.42</v>
      </c>
      <c r="E113" s="37">
        <f t="shared" si="102"/>
        <v>87408.42</v>
      </c>
      <c r="F113" s="34">
        <f>IFERROR(E113/B113*100,0)</f>
        <v>31.93059089738875</v>
      </c>
      <c r="G113" s="34">
        <f>IFERROR(E113/C113*100,0)</f>
        <v>103.41563000808347</v>
      </c>
      <c r="H113" s="37">
        <f t="shared" si="103"/>
        <v>33912.783000000003</v>
      </c>
      <c r="I113" s="37">
        <f t="shared" si="103"/>
        <v>17885.599999999999</v>
      </c>
      <c r="J113" s="37">
        <f t="shared" si="103"/>
        <v>27118.280000000002</v>
      </c>
      <c r="K113" s="37">
        <f t="shared" si="103"/>
        <v>30278.300000000003</v>
      </c>
      <c r="L113" s="37">
        <f t="shared" si="103"/>
        <v>23490.416000000005</v>
      </c>
      <c r="M113" s="37">
        <f t="shared" si="103"/>
        <v>19182.32</v>
      </c>
      <c r="N113" s="37">
        <f t="shared" si="103"/>
        <v>28452.109000000004</v>
      </c>
      <c r="O113" s="37">
        <f t="shared" si="103"/>
        <v>20062.2</v>
      </c>
      <c r="P113" s="37">
        <f t="shared" si="103"/>
        <v>18063.654000000002</v>
      </c>
      <c r="Q113" s="37">
        <f t="shared" si="103"/>
        <v>0</v>
      </c>
      <c r="R113" s="37">
        <f t="shared" si="103"/>
        <v>17240.697</v>
      </c>
      <c r="S113" s="37">
        <f t="shared" si="103"/>
        <v>0</v>
      </c>
      <c r="T113" s="37">
        <f t="shared" si="103"/>
        <v>19437.449000000004</v>
      </c>
      <c r="U113" s="37">
        <f t="shared" si="103"/>
        <v>0</v>
      </c>
      <c r="V113" s="37">
        <f t="shared" si="103"/>
        <v>12077.357</v>
      </c>
      <c r="W113" s="37">
        <f t="shared" si="103"/>
        <v>0</v>
      </c>
      <c r="X113" s="37">
        <f t="shared" si="103"/>
        <v>11058.033000000001</v>
      </c>
      <c r="Y113" s="37">
        <f t="shared" si="103"/>
        <v>0</v>
      </c>
      <c r="Z113" s="37">
        <f t="shared" si="103"/>
        <v>33474.590000000004</v>
      </c>
      <c r="AA113" s="37">
        <f t="shared" si="103"/>
        <v>0</v>
      </c>
      <c r="AB113" s="37">
        <f t="shared" si="103"/>
        <v>20638.495000000003</v>
      </c>
      <c r="AC113" s="37">
        <f t="shared" si="103"/>
        <v>0</v>
      </c>
      <c r="AD113" s="37">
        <f t="shared" si="103"/>
        <v>28781.211999999996</v>
      </c>
      <c r="AE113" s="37">
        <f t="shared" si="103"/>
        <v>0</v>
      </c>
      <c r="AF113" s="56"/>
    </row>
    <row r="114" spans="1:32" ht="31.5" x14ac:dyDescent="0.25">
      <c r="A114" s="32" t="s">
        <v>32</v>
      </c>
      <c r="B114" s="37">
        <f>H114+J114+L114+N114+P114+R114+T114+V114+X114+Z114+AB114+AD114</f>
        <v>0</v>
      </c>
      <c r="C114" s="37">
        <f t="shared" si="104"/>
        <v>0</v>
      </c>
      <c r="D114" s="37">
        <f t="shared" si="102"/>
        <v>0</v>
      </c>
      <c r="E114" s="37">
        <f t="shared" si="102"/>
        <v>0</v>
      </c>
      <c r="F114" s="34">
        <f t="shared" ref="F114:F115" si="105">IFERROR(E114/B114*100,0)</f>
        <v>0</v>
      </c>
      <c r="G114" s="34">
        <f t="shared" ref="G114:G115" si="106">IFERROR(E114/C114*100,0)</f>
        <v>0</v>
      </c>
      <c r="H114" s="37">
        <f t="shared" si="103"/>
        <v>0</v>
      </c>
      <c r="I114" s="37">
        <f t="shared" si="103"/>
        <v>0</v>
      </c>
      <c r="J114" s="37">
        <f t="shared" si="103"/>
        <v>0</v>
      </c>
      <c r="K114" s="37">
        <f t="shared" si="103"/>
        <v>0</v>
      </c>
      <c r="L114" s="37">
        <f t="shared" si="103"/>
        <v>0</v>
      </c>
      <c r="M114" s="37">
        <f t="shared" si="103"/>
        <v>0</v>
      </c>
      <c r="N114" s="37">
        <f t="shared" si="103"/>
        <v>0</v>
      </c>
      <c r="O114" s="37">
        <f t="shared" si="103"/>
        <v>0</v>
      </c>
      <c r="P114" s="37">
        <f t="shared" si="103"/>
        <v>0</v>
      </c>
      <c r="Q114" s="37">
        <f t="shared" si="103"/>
        <v>0</v>
      </c>
      <c r="R114" s="37">
        <f t="shared" si="103"/>
        <v>0</v>
      </c>
      <c r="S114" s="37">
        <f t="shared" si="103"/>
        <v>0</v>
      </c>
      <c r="T114" s="37">
        <f t="shared" si="103"/>
        <v>0</v>
      </c>
      <c r="U114" s="37">
        <f t="shared" si="103"/>
        <v>0</v>
      </c>
      <c r="V114" s="37">
        <f t="shared" si="103"/>
        <v>0</v>
      </c>
      <c r="W114" s="37">
        <f t="shared" si="103"/>
        <v>0</v>
      </c>
      <c r="X114" s="37">
        <f t="shared" si="103"/>
        <v>0</v>
      </c>
      <c r="Y114" s="37">
        <f t="shared" si="103"/>
        <v>0</v>
      </c>
      <c r="Z114" s="37">
        <f t="shared" si="103"/>
        <v>0</v>
      </c>
      <c r="AA114" s="37">
        <f t="shared" si="103"/>
        <v>0</v>
      </c>
      <c r="AB114" s="37">
        <f t="shared" si="103"/>
        <v>0</v>
      </c>
      <c r="AC114" s="37">
        <f t="shared" si="103"/>
        <v>0</v>
      </c>
      <c r="AD114" s="37">
        <f t="shared" si="103"/>
        <v>0</v>
      </c>
      <c r="AE114" s="37">
        <f t="shared" si="103"/>
        <v>0</v>
      </c>
      <c r="AF114" s="56"/>
    </row>
    <row r="115" spans="1:32" x14ac:dyDescent="0.25">
      <c r="A115" s="19" t="s">
        <v>33</v>
      </c>
      <c r="B115" s="37">
        <f>H115+J115+L115+N115+P115+R115+T115+V115+X115+Z115+AB115+AD115</f>
        <v>356607.75999999995</v>
      </c>
      <c r="C115" s="37">
        <f t="shared" si="104"/>
        <v>0</v>
      </c>
      <c r="D115" s="37">
        <f t="shared" si="102"/>
        <v>180</v>
      </c>
      <c r="E115" s="37">
        <f t="shared" si="102"/>
        <v>180</v>
      </c>
      <c r="F115" s="34">
        <f t="shared" si="105"/>
        <v>5.0475626217444065E-2</v>
      </c>
      <c r="G115" s="34">
        <f t="shared" si="106"/>
        <v>0</v>
      </c>
      <c r="H115" s="37">
        <f t="shared" si="103"/>
        <v>0</v>
      </c>
      <c r="I115" s="37">
        <f t="shared" si="103"/>
        <v>0</v>
      </c>
      <c r="J115" s="37">
        <f t="shared" si="103"/>
        <v>0</v>
      </c>
      <c r="K115" s="37">
        <f t="shared" si="103"/>
        <v>0</v>
      </c>
      <c r="L115" s="37">
        <f t="shared" si="103"/>
        <v>0</v>
      </c>
      <c r="M115" s="37">
        <f t="shared" si="103"/>
        <v>0</v>
      </c>
      <c r="N115" s="37">
        <f t="shared" si="103"/>
        <v>180</v>
      </c>
      <c r="O115" s="37">
        <f t="shared" si="103"/>
        <v>180</v>
      </c>
      <c r="P115" s="37">
        <f t="shared" si="103"/>
        <v>0</v>
      </c>
      <c r="Q115" s="37">
        <f t="shared" si="103"/>
        <v>0</v>
      </c>
      <c r="R115" s="37">
        <f t="shared" si="103"/>
        <v>0</v>
      </c>
      <c r="S115" s="37">
        <f t="shared" si="103"/>
        <v>0</v>
      </c>
      <c r="T115" s="37">
        <f t="shared" si="103"/>
        <v>11225.16</v>
      </c>
      <c r="U115" s="37">
        <f t="shared" si="103"/>
        <v>0</v>
      </c>
      <c r="V115" s="37">
        <f t="shared" si="103"/>
        <v>0</v>
      </c>
      <c r="W115" s="37">
        <f t="shared" si="103"/>
        <v>0</v>
      </c>
      <c r="X115" s="37">
        <f t="shared" si="103"/>
        <v>225725.5</v>
      </c>
      <c r="Y115" s="37">
        <f t="shared" si="103"/>
        <v>0</v>
      </c>
      <c r="Z115" s="37">
        <f t="shared" si="103"/>
        <v>99052.459999999992</v>
      </c>
      <c r="AA115" s="37">
        <f t="shared" si="103"/>
        <v>0</v>
      </c>
      <c r="AB115" s="37">
        <f t="shared" si="103"/>
        <v>1147.3499999999999</v>
      </c>
      <c r="AC115" s="37">
        <f t="shared" si="103"/>
        <v>0</v>
      </c>
      <c r="AD115" s="37">
        <f t="shared" si="103"/>
        <v>19277.29</v>
      </c>
      <c r="AE115" s="37">
        <f t="shared" si="103"/>
        <v>0</v>
      </c>
      <c r="AF115" s="57"/>
    </row>
    <row r="116" spans="1:32" x14ac:dyDescent="0.25">
      <c r="A116" s="61" t="s">
        <v>50</v>
      </c>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3"/>
      <c r="AF116" s="7"/>
    </row>
    <row r="117" spans="1:32" x14ac:dyDescent="0.25">
      <c r="A117" s="8" t="s">
        <v>22</v>
      </c>
      <c r="B117" s="24"/>
      <c r="C117" s="24"/>
      <c r="D117" s="24"/>
      <c r="E117" s="24"/>
      <c r="F117" s="24"/>
      <c r="G117" s="24"/>
      <c r="H117" s="24"/>
      <c r="I117" s="24"/>
      <c r="J117" s="24"/>
      <c r="K117" s="24"/>
      <c r="L117" s="24"/>
      <c r="M117" s="24"/>
      <c r="N117" s="24"/>
      <c r="O117" s="24"/>
      <c r="P117" s="24"/>
      <c r="Q117" s="24"/>
      <c r="R117" s="24"/>
      <c r="S117" s="24"/>
      <c r="T117" s="24"/>
      <c r="U117" s="24"/>
      <c r="V117" s="24"/>
      <c r="W117" s="24"/>
      <c r="X117" s="25"/>
      <c r="Y117" s="15"/>
      <c r="Z117" s="15"/>
      <c r="AA117" s="15"/>
      <c r="AB117" s="15"/>
      <c r="AC117" s="15"/>
      <c r="AD117" s="15"/>
      <c r="AE117" s="15"/>
      <c r="AF117" s="16"/>
    </row>
    <row r="118" spans="1:32" x14ac:dyDescent="0.25">
      <c r="A118" s="64" t="s">
        <v>51</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6"/>
      <c r="AF118" s="26"/>
    </row>
    <row r="119" spans="1:32" x14ac:dyDescent="0.25">
      <c r="A119" s="27" t="s">
        <v>30</v>
      </c>
      <c r="B119" s="28">
        <f>B120+B121+B123</f>
        <v>9358.1959999999999</v>
      </c>
      <c r="C119" s="28">
        <f t="shared" ref="C119:E119" si="107">C120+C121+C123</f>
        <v>1869.0569999999998</v>
      </c>
      <c r="D119" s="28">
        <f t="shared" si="107"/>
        <v>1190.08</v>
      </c>
      <c r="E119" s="28">
        <f t="shared" si="107"/>
        <v>1190.08</v>
      </c>
      <c r="F119" s="28">
        <f>E119/B119*100</f>
        <v>12.716980922391452</v>
      </c>
      <c r="G119" s="28">
        <f>E119/C119*100</f>
        <v>63.672750483265098</v>
      </c>
      <c r="H119" s="28">
        <f>H120+H121+H123</f>
        <v>309.10599999999999</v>
      </c>
      <c r="I119" s="28">
        <f t="shared" ref="I119:AE119" si="108">I120+I121+I123</f>
        <v>290.38</v>
      </c>
      <c r="J119" s="28">
        <f t="shared" si="108"/>
        <v>520.11699999999996</v>
      </c>
      <c r="K119" s="28">
        <f t="shared" si="108"/>
        <v>297.3</v>
      </c>
      <c r="L119" s="28">
        <f t="shared" si="108"/>
        <v>519.91700000000003</v>
      </c>
      <c r="M119" s="28">
        <f t="shared" si="108"/>
        <v>298.05</v>
      </c>
      <c r="N119" s="28">
        <f t="shared" si="108"/>
        <v>519.91700000000003</v>
      </c>
      <c r="O119" s="28">
        <f t="shared" si="108"/>
        <v>304.35000000000002</v>
      </c>
      <c r="P119" s="28">
        <f t="shared" si="108"/>
        <v>519.91700000000003</v>
      </c>
      <c r="Q119" s="28">
        <f t="shared" si="108"/>
        <v>0</v>
      </c>
      <c r="R119" s="28">
        <f t="shared" si="108"/>
        <v>645.81700000000001</v>
      </c>
      <c r="S119" s="28">
        <f t="shared" si="108"/>
        <v>0</v>
      </c>
      <c r="T119" s="28">
        <f t="shared" si="108"/>
        <v>519.91600000000005</v>
      </c>
      <c r="U119" s="28">
        <f t="shared" si="108"/>
        <v>0</v>
      </c>
      <c r="V119" s="28">
        <f t="shared" si="108"/>
        <v>519.91600000000005</v>
      </c>
      <c r="W119" s="28">
        <f t="shared" si="108"/>
        <v>0</v>
      </c>
      <c r="X119" s="28">
        <f t="shared" si="108"/>
        <v>519.91600000000005</v>
      </c>
      <c r="Y119" s="28">
        <f t="shared" si="108"/>
        <v>0</v>
      </c>
      <c r="Z119" s="28">
        <f t="shared" si="108"/>
        <v>3700.4160000000002</v>
      </c>
      <c r="AA119" s="28">
        <f t="shared" si="108"/>
        <v>0</v>
      </c>
      <c r="AB119" s="28">
        <f t="shared" si="108"/>
        <v>519.91700000000003</v>
      </c>
      <c r="AC119" s="28">
        <f t="shared" si="108"/>
        <v>0</v>
      </c>
      <c r="AD119" s="28">
        <f t="shared" si="108"/>
        <v>543.32399999999996</v>
      </c>
      <c r="AE119" s="28">
        <f t="shared" si="108"/>
        <v>0</v>
      </c>
      <c r="AF119" s="58"/>
    </row>
    <row r="120" spans="1:32" x14ac:dyDescent="0.25">
      <c r="A120" s="19" t="s">
        <v>31</v>
      </c>
      <c r="B120" s="21">
        <f>H120+J120+L120+N120+P120+R120+T120+V120+X120+Z120+AB120+AD120</f>
        <v>0</v>
      </c>
      <c r="C120" s="21">
        <f>C126+C132</f>
        <v>0</v>
      </c>
      <c r="D120" s="21">
        <f>E120</f>
        <v>0</v>
      </c>
      <c r="E120" s="21">
        <f>I120+K120+M120+O120+Q120+S120+U120+W120+Y120+AA120+AC120+AE120</f>
        <v>0</v>
      </c>
      <c r="F120" s="34">
        <f>IFERROR(E120/B120*100,0)</f>
        <v>0</v>
      </c>
      <c r="G120" s="34">
        <f>IFERROR(E120/C120*100,0)</f>
        <v>0</v>
      </c>
      <c r="H120" s="21">
        <f>H126+H132</f>
        <v>0</v>
      </c>
      <c r="I120" s="21">
        <f t="shared" ref="I120:AE123" si="109">I126+I132</f>
        <v>0</v>
      </c>
      <c r="J120" s="21">
        <f t="shared" si="109"/>
        <v>0</v>
      </c>
      <c r="K120" s="21">
        <f t="shared" si="109"/>
        <v>0</v>
      </c>
      <c r="L120" s="21">
        <f t="shared" si="109"/>
        <v>0</v>
      </c>
      <c r="M120" s="21">
        <f t="shared" si="109"/>
        <v>0</v>
      </c>
      <c r="N120" s="21">
        <f t="shared" si="109"/>
        <v>0</v>
      </c>
      <c r="O120" s="21">
        <f t="shared" si="109"/>
        <v>0</v>
      </c>
      <c r="P120" s="21">
        <f t="shared" si="109"/>
        <v>0</v>
      </c>
      <c r="Q120" s="21">
        <f t="shared" si="109"/>
        <v>0</v>
      </c>
      <c r="R120" s="21">
        <f t="shared" si="109"/>
        <v>0</v>
      </c>
      <c r="S120" s="21">
        <f t="shared" si="109"/>
        <v>0</v>
      </c>
      <c r="T120" s="21">
        <f t="shared" si="109"/>
        <v>0</v>
      </c>
      <c r="U120" s="21">
        <f t="shared" si="109"/>
        <v>0</v>
      </c>
      <c r="V120" s="21">
        <f t="shared" si="109"/>
        <v>0</v>
      </c>
      <c r="W120" s="21">
        <f t="shared" si="109"/>
        <v>0</v>
      </c>
      <c r="X120" s="21">
        <f t="shared" si="109"/>
        <v>0</v>
      </c>
      <c r="Y120" s="21">
        <f t="shared" si="109"/>
        <v>0</v>
      </c>
      <c r="Z120" s="21">
        <f t="shared" si="109"/>
        <v>0</v>
      </c>
      <c r="AA120" s="21">
        <f t="shared" si="109"/>
        <v>0</v>
      </c>
      <c r="AB120" s="21">
        <f t="shared" si="109"/>
        <v>0</v>
      </c>
      <c r="AC120" s="21">
        <f t="shared" si="109"/>
        <v>0</v>
      </c>
      <c r="AD120" s="21">
        <f t="shared" si="109"/>
        <v>0</v>
      </c>
      <c r="AE120" s="21">
        <f t="shared" si="109"/>
        <v>0</v>
      </c>
      <c r="AF120" s="59"/>
    </row>
    <row r="121" spans="1:32" x14ac:dyDescent="0.25">
      <c r="A121" s="19" t="s">
        <v>25</v>
      </c>
      <c r="B121" s="21">
        <f>H121+J121+L121+N121+P121+R121+T121+V121+X121+Z121+AB121+AD121</f>
        <v>9358.1959999999999</v>
      </c>
      <c r="C121" s="21">
        <f>C127+C133</f>
        <v>1869.0569999999998</v>
      </c>
      <c r="D121" s="21">
        <f>E121</f>
        <v>1190.08</v>
      </c>
      <c r="E121" s="21">
        <f>I121+K121+M121+O121+Q121+S121+U121+W121+Y121+AA121+AC121+AE121</f>
        <v>1190.08</v>
      </c>
      <c r="F121" s="34">
        <f>IFERROR(E121/B121*100,0)</f>
        <v>12.716980922391452</v>
      </c>
      <c r="G121" s="34">
        <f>IFERROR(E121/C121*100,0)</f>
        <v>63.672750483265098</v>
      </c>
      <c r="H121" s="21">
        <f>H127+H133</f>
        <v>309.10599999999999</v>
      </c>
      <c r="I121" s="21">
        <f t="shared" si="109"/>
        <v>290.38</v>
      </c>
      <c r="J121" s="21">
        <f t="shared" si="109"/>
        <v>520.11699999999996</v>
      </c>
      <c r="K121" s="21">
        <f t="shared" si="109"/>
        <v>297.3</v>
      </c>
      <c r="L121" s="21">
        <f t="shared" si="109"/>
        <v>519.91700000000003</v>
      </c>
      <c r="M121" s="21">
        <f t="shared" si="109"/>
        <v>298.05</v>
      </c>
      <c r="N121" s="21">
        <f t="shared" si="109"/>
        <v>519.91700000000003</v>
      </c>
      <c r="O121" s="21">
        <f t="shared" si="109"/>
        <v>304.35000000000002</v>
      </c>
      <c r="P121" s="21">
        <f t="shared" si="109"/>
        <v>519.91700000000003</v>
      </c>
      <c r="Q121" s="21">
        <f t="shared" si="109"/>
        <v>0</v>
      </c>
      <c r="R121" s="21">
        <f t="shared" si="109"/>
        <v>645.81700000000001</v>
      </c>
      <c r="S121" s="21">
        <f t="shared" si="109"/>
        <v>0</v>
      </c>
      <c r="T121" s="21">
        <f t="shared" si="109"/>
        <v>519.91600000000005</v>
      </c>
      <c r="U121" s="21">
        <f t="shared" si="109"/>
        <v>0</v>
      </c>
      <c r="V121" s="21">
        <f t="shared" si="109"/>
        <v>519.91600000000005</v>
      </c>
      <c r="W121" s="21">
        <f t="shared" si="109"/>
        <v>0</v>
      </c>
      <c r="X121" s="21">
        <f t="shared" si="109"/>
        <v>519.91600000000005</v>
      </c>
      <c r="Y121" s="21">
        <f t="shared" si="109"/>
        <v>0</v>
      </c>
      <c r="Z121" s="21">
        <f t="shared" si="109"/>
        <v>3700.4160000000002</v>
      </c>
      <c r="AA121" s="21">
        <f t="shared" si="109"/>
        <v>0</v>
      </c>
      <c r="AB121" s="21">
        <f t="shared" si="109"/>
        <v>519.91700000000003</v>
      </c>
      <c r="AC121" s="21">
        <f t="shared" si="109"/>
        <v>0</v>
      </c>
      <c r="AD121" s="21">
        <f t="shared" si="109"/>
        <v>543.32399999999996</v>
      </c>
      <c r="AE121" s="21">
        <f t="shared" si="109"/>
        <v>0</v>
      </c>
      <c r="AF121" s="59"/>
    </row>
    <row r="122" spans="1:32" ht="31.5" x14ac:dyDescent="0.25">
      <c r="A122" s="32" t="s">
        <v>32</v>
      </c>
      <c r="B122" s="21">
        <f t="shared" ref="B122:B123" si="110">H122+J122+L122+N122+P122+R122+T122+V122+X122+Z122+AB122+AD122</f>
        <v>0</v>
      </c>
      <c r="C122" s="21">
        <f t="shared" ref="C122:C123" si="111">C128+C134</f>
        <v>0</v>
      </c>
      <c r="D122" s="21">
        <f t="shared" ref="D122:D123" si="112">E122</f>
        <v>0</v>
      </c>
      <c r="E122" s="21">
        <f>I122+K122+M122+O122+Q122+S122+U122+W122+Y122+AA122+AC122+AE122</f>
        <v>0</v>
      </c>
      <c r="F122" s="34">
        <f t="shared" ref="F122:F123" si="113">IFERROR(E122/B122*100,0)</f>
        <v>0</v>
      </c>
      <c r="G122" s="34">
        <f t="shared" ref="G122:G123" si="114">IFERROR(E122/C122*100,0)</f>
        <v>0</v>
      </c>
      <c r="H122" s="21">
        <f t="shared" ref="H122:W123" si="115">H128+H134</f>
        <v>0</v>
      </c>
      <c r="I122" s="21">
        <f t="shared" si="115"/>
        <v>0</v>
      </c>
      <c r="J122" s="21">
        <f t="shared" si="115"/>
        <v>0</v>
      </c>
      <c r="K122" s="21">
        <f t="shared" si="115"/>
        <v>0</v>
      </c>
      <c r="L122" s="21">
        <f t="shared" si="115"/>
        <v>0</v>
      </c>
      <c r="M122" s="21">
        <f t="shared" si="115"/>
        <v>0</v>
      </c>
      <c r="N122" s="21">
        <f t="shared" si="115"/>
        <v>0</v>
      </c>
      <c r="O122" s="21">
        <f t="shared" si="115"/>
        <v>0</v>
      </c>
      <c r="P122" s="21">
        <f t="shared" si="115"/>
        <v>0</v>
      </c>
      <c r="Q122" s="21">
        <f t="shared" si="115"/>
        <v>0</v>
      </c>
      <c r="R122" s="21">
        <f t="shared" si="115"/>
        <v>0</v>
      </c>
      <c r="S122" s="21">
        <f t="shared" si="115"/>
        <v>0</v>
      </c>
      <c r="T122" s="21">
        <f t="shared" si="115"/>
        <v>0</v>
      </c>
      <c r="U122" s="21">
        <f t="shared" si="115"/>
        <v>0</v>
      </c>
      <c r="V122" s="21">
        <f t="shared" si="115"/>
        <v>0</v>
      </c>
      <c r="W122" s="21">
        <f t="shared" si="115"/>
        <v>0</v>
      </c>
      <c r="X122" s="21">
        <f t="shared" si="109"/>
        <v>0</v>
      </c>
      <c r="Y122" s="21">
        <f t="shared" si="109"/>
        <v>0</v>
      </c>
      <c r="Z122" s="21">
        <f t="shared" si="109"/>
        <v>0</v>
      </c>
      <c r="AA122" s="21">
        <f t="shared" si="109"/>
        <v>0</v>
      </c>
      <c r="AB122" s="21">
        <f t="shared" si="109"/>
        <v>0</v>
      </c>
      <c r="AC122" s="21">
        <f t="shared" si="109"/>
        <v>0</v>
      </c>
      <c r="AD122" s="21">
        <f t="shared" si="109"/>
        <v>0</v>
      </c>
      <c r="AE122" s="21">
        <f t="shared" si="109"/>
        <v>0</v>
      </c>
      <c r="AF122" s="59"/>
    </row>
    <row r="123" spans="1:32" x14ac:dyDescent="0.25">
      <c r="A123" s="19" t="s">
        <v>33</v>
      </c>
      <c r="B123" s="21">
        <f t="shared" si="110"/>
        <v>0</v>
      </c>
      <c r="C123" s="21">
        <f t="shared" si="111"/>
        <v>0</v>
      </c>
      <c r="D123" s="21">
        <f t="shared" si="112"/>
        <v>0</v>
      </c>
      <c r="E123" s="21">
        <f>I123+K123+M123+O123+Q123+S123+U123+W123+Y123+AA123+AC123+AE123</f>
        <v>0</v>
      </c>
      <c r="F123" s="34">
        <f t="shared" si="113"/>
        <v>0</v>
      </c>
      <c r="G123" s="34">
        <f t="shared" si="114"/>
        <v>0</v>
      </c>
      <c r="H123" s="21">
        <f t="shared" si="115"/>
        <v>0</v>
      </c>
      <c r="I123" s="21">
        <f t="shared" si="115"/>
        <v>0</v>
      </c>
      <c r="J123" s="21">
        <f t="shared" si="115"/>
        <v>0</v>
      </c>
      <c r="K123" s="21">
        <f t="shared" si="115"/>
        <v>0</v>
      </c>
      <c r="L123" s="21">
        <f t="shared" si="115"/>
        <v>0</v>
      </c>
      <c r="M123" s="21">
        <f t="shared" si="115"/>
        <v>0</v>
      </c>
      <c r="N123" s="21">
        <f t="shared" si="115"/>
        <v>0</v>
      </c>
      <c r="O123" s="21">
        <f t="shared" si="115"/>
        <v>0</v>
      </c>
      <c r="P123" s="21">
        <f t="shared" si="115"/>
        <v>0</v>
      </c>
      <c r="Q123" s="21">
        <f t="shared" si="115"/>
        <v>0</v>
      </c>
      <c r="R123" s="21">
        <f t="shared" si="115"/>
        <v>0</v>
      </c>
      <c r="S123" s="21">
        <f t="shared" si="115"/>
        <v>0</v>
      </c>
      <c r="T123" s="21">
        <f t="shared" si="115"/>
        <v>0</v>
      </c>
      <c r="U123" s="21">
        <f t="shared" si="115"/>
        <v>0</v>
      </c>
      <c r="V123" s="21">
        <f t="shared" si="115"/>
        <v>0</v>
      </c>
      <c r="W123" s="21">
        <f t="shared" si="115"/>
        <v>0</v>
      </c>
      <c r="X123" s="21">
        <f t="shared" si="109"/>
        <v>0</v>
      </c>
      <c r="Y123" s="21">
        <f t="shared" si="109"/>
        <v>0</v>
      </c>
      <c r="Z123" s="21">
        <f t="shared" si="109"/>
        <v>0</v>
      </c>
      <c r="AA123" s="21">
        <f t="shared" si="109"/>
        <v>0</v>
      </c>
      <c r="AB123" s="21">
        <f t="shared" si="109"/>
        <v>0</v>
      </c>
      <c r="AC123" s="21">
        <f t="shared" si="109"/>
        <v>0</v>
      </c>
      <c r="AD123" s="21">
        <f t="shared" si="109"/>
        <v>0</v>
      </c>
      <c r="AE123" s="21">
        <f t="shared" si="109"/>
        <v>0</v>
      </c>
      <c r="AF123" s="60"/>
    </row>
    <row r="124" spans="1:32" x14ac:dyDescent="0.25">
      <c r="A124" s="67" t="s">
        <v>52</v>
      </c>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9"/>
      <c r="AF124" s="46"/>
    </row>
    <row r="125" spans="1:32" x14ac:dyDescent="0.25">
      <c r="A125" s="19" t="s">
        <v>30</v>
      </c>
      <c r="B125" s="34">
        <f>B126+B127+B129</f>
        <v>6177.6959999999999</v>
      </c>
      <c r="C125" s="34">
        <f t="shared" ref="C125:E125" si="116">C126+C127+C129</f>
        <v>1869.0569999999998</v>
      </c>
      <c r="D125" s="34">
        <f t="shared" si="116"/>
        <v>1190.08</v>
      </c>
      <c r="E125" s="34">
        <f t="shared" si="116"/>
        <v>1190.08</v>
      </c>
      <c r="F125" s="21">
        <f>IFERROR(E125/B125*100,0)</f>
        <v>19.264139899405862</v>
      </c>
      <c r="G125" s="21">
        <f>IFERROR(E125/C125*100,0)</f>
        <v>63.672750483265098</v>
      </c>
      <c r="H125" s="21">
        <f>H126+H127+H129</f>
        <v>309.10599999999999</v>
      </c>
      <c r="I125" s="21">
        <f t="shared" ref="I125:AE125" si="117">I126+I127+I129</f>
        <v>290.38</v>
      </c>
      <c r="J125" s="21">
        <f t="shared" si="117"/>
        <v>520.11699999999996</v>
      </c>
      <c r="K125" s="21">
        <f t="shared" si="117"/>
        <v>297.3</v>
      </c>
      <c r="L125" s="21">
        <f t="shared" si="117"/>
        <v>519.91700000000003</v>
      </c>
      <c r="M125" s="21">
        <f t="shared" si="117"/>
        <v>298.05</v>
      </c>
      <c r="N125" s="21">
        <f t="shared" si="117"/>
        <v>519.91700000000003</v>
      </c>
      <c r="O125" s="21">
        <f t="shared" si="117"/>
        <v>304.35000000000002</v>
      </c>
      <c r="P125" s="21">
        <f t="shared" si="117"/>
        <v>519.91700000000003</v>
      </c>
      <c r="Q125" s="21">
        <f t="shared" si="117"/>
        <v>0</v>
      </c>
      <c r="R125" s="21">
        <f t="shared" si="117"/>
        <v>645.81700000000001</v>
      </c>
      <c r="S125" s="21">
        <f t="shared" si="117"/>
        <v>0</v>
      </c>
      <c r="T125" s="21">
        <f t="shared" si="117"/>
        <v>519.91600000000005</v>
      </c>
      <c r="U125" s="21">
        <f t="shared" si="117"/>
        <v>0</v>
      </c>
      <c r="V125" s="21">
        <f t="shared" si="117"/>
        <v>519.91600000000005</v>
      </c>
      <c r="W125" s="21">
        <f t="shared" si="117"/>
        <v>0</v>
      </c>
      <c r="X125" s="21">
        <f t="shared" si="117"/>
        <v>519.91600000000005</v>
      </c>
      <c r="Y125" s="21">
        <f t="shared" si="117"/>
        <v>0</v>
      </c>
      <c r="Z125" s="21">
        <f t="shared" si="117"/>
        <v>519.91600000000005</v>
      </c>
      <c r="AA125" s="21">
        <f t="shared" si="117"/>
        <v>0</v>
      </c>
      <c r="AB125" s="21">
        <f t="shared" si="117"/>
        <v>519.91700000000003</v>
      </c>
      <c r="AC125" s="21">
        <f t="shared" si="117"/>
        <v>0</v>
      </c>
      <c r="AD125" s="21">
        <f t="shared" si="117"/>
        <v>543.32399999999996</v>
      </c>
      <c r="AE125" s="21">
        <f t="shared" si="117"/>
        <v>0</v>
      </c>
      <c r="AF125" s="70" t="s">
        <v>53</v>
      </c>
    </row>
    <row r="126" spans="1:32" x14ac:dyDescent="0.25">
      <c r="A126" s="19" t="s">
        <v>31</v>
      </c>
      <c r="B126" s="21"/>
      <c r="C126" s="20"/>
      <c r="D126" s="21"/>
      <c r="E126" s="21"/>
      <c r="F126" s="21"/>
      <c r="G126" s="21"/>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71"/>
    </row>
    <row r="127" spans="1:32" x14ac:dyDescent="0.25">
      <c r="A127" s="19" t="s">
        <v>25</v>
      </c>
      <c r="B127" s="21">
        <f>H127+J127+L127+N127+P127+R127+T127+V127+X127+Z127+AB127+AD127</f>
        <v>6177.6959999999999</v>
      </c>
      <c r="C127" s="20">
        <f>H127+J127+L127+N127</f>
        <v>1869.0569999999998</v>
      </c>
      <c r="D127" s="21">
        <f>E127</f>
        <v>1190.08</v>
      </c>
      <c r="E127" s="21">
        <f>I127+K127+M127+O127+Q127+S127+U127+W127+Y127+AA127+AC127+AE127</f>
        <v>1190.08</v>
      </c>
      <c r="F127" s="21">
        <f>IFERROR(E127/B127*100,0)</f>
        <v>19.264139899405862</v>
      </c>
      <c r="G127" s="21">
        <f>IFERROR(E127/C127*100,0)</f>
        <v>63.672750483265098</v>
      </c>
      <c r="H127" s="20">
        <v>309.10599999999999</v>
      </c>
      <c r="I127" s="20">
        <v>290.38</v>
      </c>
      <c r="J127" s="20">
        <v>520.11699999999996</v>
      </c>
      <c r="K127" s="20">
        <v>297.3</v>
      </c>
      <c r="L127" s="20">
        <v>519.91700000000003</v>
      </c>
      <c r="M127" s="20">
        <v>298.05</v>
      </c>
      <c r="N127" s="20">
        <v>519.91700000000003</v>
      </c>
      <c r="O127" s="20">
        <v>304.35000000000002</v>
      </c>
      <c r="P127" s="20">
        <v>519.91700000000003</v>
      </c>
      <c r="Q127" s="20"/>
      <c r="R127" s="20">
        <v>645.81700000000001</v>
      </c>
      <c r="S127" s="20"/>
      <c r="T127" s="20">
        <v>519.91600000000005</v>
      </c>
      <c r="U127" s="20"/>
      <c r="V127" s="20">
        <v>519.91600000000005</v>
      </c>
      <c r="W127" s="20"/>
      <c r="X127" s="20">
        <v>519.91600000000005</v>
      </c>
      <c r="Y127" s="20"/>
      <c r="Z127" s="20">
        <v>519.91600000000005</v>
      </c>
      <c r="AA127" s="20"/>
      <c r="AB127" s="20">
        <v>519.91700000000003</v>
      </c>
      <c r="AC127" s="20">
        <v>0</v>
      </c>
      <c r="AD127" s="20">
        <v>543.32399999999996</v>
      </c>
      <c r="AE127" s="20"/>
      <c r="AF127" s="71"/>
    </row>
    <row r="128" spans="1:32" ht="31.5" x14ac:dyDescent="0.25">
      <c r="A128" s="32" t="s">
        <v>32</v>
      </c>
      <c r="B128" s="21"/>
      <c r="C128" s="20"/>
      <c r="D128" s="21"/>
      <c r="E128" s="21"/>
      <c r="F128" s="21"/>
      <c r="G128" s="21"/>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71"/>
    </row>
    <row r="129" spans="1:32" x14ac:dyDescent="0.25">
      <c r="A129" s="19" t="s">
        <v>33</v>
      </c>
      <c r="B129" s="21"/>
      <c r="C129" s="20"/>
      <c r="D129" s="21"/>
      <c r="E129" s="21"/>
      <c r="F129" s="21"/>
      <c r="G129" s="21"/>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72"/>
    </row>
    <row r="130" spans="1:32" ht="19.5" customHeight="1" x14ac:dyDescent="0.25">
      <c r="A130" s="67" t="s">
        <v>54</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9"/>
      <c r="AF130" s="47"/>
    </row>
    <row r="131" spans="1:32" x14ac:dyDescent="0.25">
      <c r="A131" s="19" t="s">
        <v>30</v>
      </c>
      <c r="B131" s="34">
        <f>B132+B133+B135</f>
        <v>3180.5</v>
      </c>
      <c r="C131" s="34">
        <f t="shared" ref="C131:E131" si="118">C132+C133+C135</f>
        <v>0</v>
      </c>
      <c r="D131" s="34">
        <f t="shared" si="118"/>
        <v>0</v>
      </c>
      <c r="E131" s="34">
        <f t="shared" si="118"/>
        <v>0</v>
      </c>
      <c r="F131" s="21">
        <f>IFERROR(E131/B131*100,0)</f>
        <v>0</v>
      </c>
      <c r="G131" s="21">
        <f>IFERROR(E131/C131*100,0)</f>
        <v>0</v>
      </c>
      <c r="H131" s="21">
        <f>H132+H133+H135</f>
        <v>0</v>
      </c>
      <c r="I131" s="21">
        <f t="shared" ref="I131:AE131" si="119">I132+I133+I135</f>
        <v>0</v>
      </c>
      <c r="J131" s="21">
        <f t="shared" si="119"/>
        <v>0</v>
      </c>
      <c r="K131" s="21">
        <f t="shared" si="119"/>
        <v>0</v>
      </c>
      <c r="L131" s="21">
        <f t="shared" si="119"/>
        <v>0</v>
      </c>
      <c r="M131" s="21">
        <f t="shared" si="119"/>
        <v>0</v>
      </c>
      <c r="N131" s="21">
        <f t="shared" si="119"/>
        <v>0</v>
      </c>
      <c r="O131" s="21">
        <f t="shared" si="119"/>
        <v>0</v>
      </c>
      <c r="P131" s="21">
        <f t="shared" si="119"/>
        <v>0</v>
      </c>
      <c r="Q131" s="21">
        <f t="shared" si="119"/>
        <v>0</v>
      </c>
      <c r="R131" s="21">
        <f t="shared" si="119"/>
        <v>0</v>
      </c>
      <c r="S131" s="21">
        <f t="shared" si="119"/>
        <v>0</v>
      </c>
      <c r="T131" s="21">
        <f t="shared" si="119"/>
        <v>0</v>
      </c>
      <c r="U131" s="21">
        <f t="shared" si="119"/>
        <v>0</v>
      </c>
      <c r="V131" s="21">
        <f t="shared" si="119"/>
        <v>0</v>
      </c>
      <c r="W131" s="21">
        <f t="shared" si="119"/>
        <v>0</v>
      </c>
      <c r="X131" s="21">
        <f t="shared" si="119"/>
        <v>0</v>
      </c>
      <c r="Y131" s="21">
        <f t="shared" si="119"/>
        <v>0</v>
      </c>
      <c r="Z131" s="21">
        <f t="shared" si="119"/>
        <v>3180.5</v>
      </c>
      <c r="AA131" s="21">
        <f t="shared" si="119"/>
        <v>0</v>
      </c>
      <c r="AB131" s="21">
        <f t="shared" si="119"/>
        <v>0</v>
      </c>
      <c r="AC131" s="21">
        <f t="shared" si="119"/>
        <v>0</v>
      </c>
      <c r="AD131" s="21">
        <f t="shared" si="119"/>
        <v>0</v>
      </c>
      <c r="AE131" s="21">
        <f t="shared" si="119"/>
        <v>0</v>
      </c>
      <c r="AF131" s="77" t="s">
        <v>76</v>
      </c>
    </row>
    <row r="132" spans="1:32" x14ac:dyDescent="0.25">
      <c r="A132" s="19" t="s">
        <v>31</v>
      </c>
      <c r="B132" s="21"/>
      <c r="C132" s="20"/>
      <c r="D132" s="21"/>
      <c r="E132" s="21"/>
      <c r="F132" s="21"/>
      <c r="G132" s="2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71"/>
    </row>
    <row r="133" spans="1:32" ht="51.75" customHeight="1" x14ac:dyDescent="0.25">
      <c r="A133" s="19" t="s">
        <v>25</v>
      </c>
      <c r="B133" s="21">
        <f>H133+J133+L133+N133+P133+R133+T133+V133+X133+Z133+AB133+AD133</f>
        <v>3180.5</v>
      </c>
      <c r="C133" s="20">
        <f>H133+J133+L133+N133</f>
        <v>0</v>
      </c>
      <c r="D133" s="21">
        <f>E133</f>
        <v>0</v>
      </c>
      <c r="E133" s="21">
        <f>I133+K133+M133+O133+Q133+S133+U133+W133+Y133+AA133+AC133+AE133</f>
        <v>0</v>
      </c>
      <c r="F133" s="21">
        <f>IFERROR(E133/B133*100,0)</f>
        <v>0</v>
      </c>
      <c r="G133" s="21">
        <f>IFERROR(E133/C133*100,0)</f>
        <v>0</v>
      </c>
      <c r="H133" s="20"/>
      <c r="I133" s="20"/>
      <c r="J133" s="20"/>
      <c r="K133" s="20"/>
      <c r="L133" s="20"/>
      <c r="M133" s="20"/>
      <c r="N133" s="20"/>
      <c r="O133" s="20"/>
      <c r="P133" s="20"/>
      <c r="Q133" s="20"/>
      <c r="R133" s="20"/>
      <c r="S133" s="20"/>
      <c r="T133" s="20"/>
      <c r="U133" s="20"/>
      <c r="V133" s="20"/>
      <c r="W133" s="20"/>
      <c r="X133" s="20"/>
      <c r="Y133" s="20"/>
      <c r="Z133" s="20">
        <v>3180.5</v>
      </c>
      <c r="AA133" s="20"/>
      <c r="AB133" s="20"/>
      <c r="AC133" s="20"/>
      <c r="AD133" s="20"/>
      <c r="AE133" s="20"/>
      <c r="AF133" s="71"/>
    </row>
    <row r="134" spans="1:32" ht="31.5" x14ac:dyDescent="0.25">
      <c r="A134" s="32" t="s">
        <v>32</v>
      </c>
      <c r="B134" s="21"/>
      <c r="C134" s="20"/>
      <c r="D134" s="21"/>
      <c r="E134" s="21"/>
      <c r="F134" s="21"/>
      <c r="G134" s="2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71"/>
    </row>
    <row r="135" spans="1:32" x14ac:dyDescent="0.25">
      <c r="A135" s="19" t="s">
        <v>33</v>
      </c>
      <c r="B135" s="21"/>
      <c r="C135" s="20"/>
      <c r="D135" s="21"/>
      <c r="E135" s="21"/>
      <c r="F135" s="21"/>
      <c r="G135" s="2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72"/>
    </row>
    <row r="136" spans="1:32" x14ac:dyDescent="0.25">
      <c r="A136" s="22" t="s">
        <v>55</v>
      </c>
      <c r="B136" s="28">
        <f>B137+B138+B140</f>
        <v>9358.1959999999999</v>
      </c>
      <c r="C136" s="28">
        <f t="shared" ref="C136:E136" si="120">C137+C138+C140</f>
        <v>1869.0569999999998</v>
      </c>
      <c r="D136" s="28">
        <f t="shared" si="120"/>
        <v>1190.08</v>
      </c>
      <c r="E136" s="28">
        <f t="shared" si="120"/>
        <v>1190.08</v>
      </c>
      <c r="F136" s="28">
        <f>IFERROR(E136/B136*100,0)</f>
        <v>12.716980922391452</v>
      </c>
      <c r="G136" s="28">
        <f>IFERROR(E136/C136*100,0)</f>
        <v>63.672750483265098</v>
      </c>
      <c r="H136" s="28">
        <f>H137+H138+H140</f>
        <v>309.10599999999999</v>
      </c>
      <c r="I136" s="28">
        <f t="shared" ref="I136:AE136" si="121">I137+I138+I140</f>
        <v>290.38</v>
      </c>
      <c r="J136" s="28">
        <f t="shared" si="121"/>
        <v>520.11699999999996</v>
      </c>
      <c r="K136" s="28">
        <f t="shared" si="121"/>
        <v>297.3</v>
      </c>
      <c r="L136" s="28">
        <f t="shared" si="121"/>
        <v>519.91700000000003</v>
      </c>
      <c r="M136" s="28">
        <f t="shared" si="121"/>
        <v>298.05</v>
      </c>
      <c r="N136" s="28">
        <f t="shared" si="121"/>
        <v>519.91700000000003</v>
      </c>
      <c r="O136" s="28">
        <f t="shared" si="121"/>
        <v>304.35000000000002</v>
      </c>
      <c r="P136" s="28">
        <f t="shared" si="121"/>
        <v>519.91700000000003</v>
      </c>
      <c r="Q136" s="28">
        <f t="shared" si="121"/>
        <v>0</v>
      </c>
      <c r="R136" s="28">
        <f t="shared" si="121"/>
        <v>645.81700000000001</v>
      </c>
      <c r="S136" s="28">
        <f t="shared" si="121"/>
        <v>0</v>
      </c>
      <c r="T136" s="28">
        <f t="shared" si="121"/>
        <v>519.91600000000005</v>
      </c>
      <c r="U136" s="28">
        <f t="shared" si="121"/>
        <v>0</v>
      </c>
      <c r="V136" s="28">
        <f t="shared" si="121"/>
        <v>519.91600000000005</v>
      </c>
      <c r="W136" s="28">
        <f t="shared" si="121"/>
        <v>0</v>
      </c>
      <c r="X136" s="28">
        <f t="shared" si="121"/>
        <v>519.91600000000005</v>
      </c>
      <c r="Y136" s="28">
        <f t="shared" si="121"/>
        <v>0</v>
      </c>
      <c r="Z136" s="28">
        <f t="shared" si="121"/>
        <v>3700.4160000000002</v>
      </c>
      <c r="AA136" s="28">
        <f t="shared" si="121"/>
        <v>0</v>
      </c>
      <c r="AB136" s="28">
        <f t="shared" si="121"/>
        <v>519.91700000000003</v>
      </c>
      <c r="AC136" s="28">
        <f t="shared" si="121"/>
        <v>0</v>
      </c>
      <c r="AD136" s="28">
        <f t="shared" si="121"/>
        <v>543.32399999999996</v>
      </c>
      <c r="AE136" s="28">
        <f t="shared" si="121"/>
        <v>0</v>
      </c>
      <c r="AF136" s="55"/>
    </row>
    <row r="137" spans="1:32" x14ac:dyDescent="0.25">
      <c r="A137" s="19" t="s">
        <v>31</v>
      </c>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56"/>
    </row>
    <row r="138" spans="1:32" x14ac:dyDescent="0.25">
      <c r="A138" s="19" t="s">
        <v>27</v>
      </c>
      <c r="B138" s="21">
        <f>H138+J138+L138+N138+P138+R138+T138+V138+X138+Z138+AB138+AD138</f>
        <v>9358.1959999999999</v>
      </c>
      <c r="C138" s="21">
        <f>C121</f>
        <v>1869.0569999999998</v>
      </c>
      <c r="D138" s="21">
        <f>E138</f>
        <v>1190.08</v>
      </c>
      <c r="E138" s="21">
        <f>I138+K138+M138+O138+Q138+S138+U138+W138+Y138+AA138+AC138+AE138</f>
        <v>1190.08</v>
      </c>
      <c r="F138" s="21">
        <f t="shared" ref="F138" si="122">IFERROR(E138/B138*100,0)</f>
        <v>12.716980922391452</v>
      </c>
      <c r="G138" s="21">
        <f t="shared" ref="G138" si="123">IFERROR(E138/C138*100,0)</f>
        <v>63.672750483265098</v>
      </c>
      <c r="H138" s="21">
        <f t="shared" ref="H138:AE138" si="124">H121</f>
        <v>309.10599999999999</v>
      </c>
      <c r="I138" s="21">
        <f t="shared" si="124"/>
        <v>290.38</v>
      </c>
      <c r="J138" s="21">
        <f t="shared" si="124"/>
        <v>520.11699999999996</v>
      </c>
      <c r="K138" s="21">
        <f t="shared" si="124"/>
        <v>297.3</v>
      </c>
      <c r="L138" s="21">
        <f t="shared" si="124"/>
        <v>519.91700000000003</v>
      </c>
      <c r="M138" s="21">
        <f t="shared" si="124"/>
        <v>298.05</v>
      </c>
      <c r="N138" s="21">
        <f t="shared" si="124"/>
        <v>519.91700000000003</v>
      </c>
      <c r="O138" s="21">
        <f t="shared" si="124"/>
        <v>304.35000000000002</v>
      </c>
      <c r="P138" s="21">
        <f t="shared" si="124"/>
        <v>519.91700000000003</v>
      </c>
      <c r="Q138" s="21">
        <f t="shared" si="124"/>
        <v>0</v>
      </c>
      <c r="R138" s="21">
        <f t="shared" si="124"/>
        <v>645.81700000000001</v>
      </c>
      <c r="S138" s="21">
        <f t="shared" si="124"/>
        <v>0</v>
      </c>
      <c r="T138" s="21">
        <f t="shared" si="124"/>
        <v>519.91600000000005</v>
      </c>
      <c r="U138" s="21">
        <f t="shared" si="124"/>
        <v>0</v>
      </c>
      <c r="V138" s="21">
        <f t="shared" si="124"/>
        <v>519.91600000000005</v>
      </c>
      <c r="W138" s="21">
        <f t="shared" si="124"/>
        <v>0</v>
      </c>
      <c r="X138" s="21">
        <f t="shared" si="124"/>
        <v>519.91600000000005</v>
      </c>
      <c r="Y138" s="21">
        <f t="shared" si="124"/>
        <v>0</v>
      </c>
      <c r="Z138" s="21">
        <f t="shared" si="124"/>
        <v>3700.4160000000002</v>
      </c>
      <c r="AA138" s="21">
        <f t="shared" si="124"/>
        <v>0</v>
      </c>
      <c r="AB138" s="21">
        <f t="shared" si="124"/>
        <v>519.91700000000003</v>
      </c>
      <c r="AC138" s="21">
        <f t="shared" si="124"/>
        <v>0</v>
      </c>
      <c r="AD138" s="21">
        <f t="shared" si="124"/>
        <v>543.32399999999996</v>
      </c>
      <c r="AE138" s="21">
        <f t="shared" si="124"/>
        <v>0</v>
      </c>
      <c r="AF138" s="56"/>
    </row>
    <row r="139" spans="1:32" ht="31.5" x14ac:dyDescent="0.25">
      <c r="A139" s="32" t="s">
        <v>32</v>
      </c>
      <c r="B139" s="20"/>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56"/>
    </row>
    <row r="140" spans="1:32" x14ac:dyDescent="0.25">
      <c r="A140" s="19" t="s">
        <v>33</v>
      </c>
      <c r="B140" s="20"/>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56"/>
    </row>
    <row r="141" spans="1:32" ht="31.5" x14ac:dyDescent="0.25">
      <c r="A141" s="22" t="s">
        <v>56</v>
      </c>
      <c r="B141" s="38">
        <f>B142+B143+B145</f>
        <v>890217.21900000004</v>
      </c>
      <c r="C141" s="38">
        <f t="shared" ref="C141:E141" si="125">C142+C143+C145</f>
        <v>95688.049000000014</v>
      </c>
      <c r="D141" s="38">
        <f t="shared" si="125"/>
        <v>101877.76000000001</v>
      </c>
      <c r="E141" s="38">
        <f t="shared" si="125"/>
        <v>101877.76000000001</v>
      </c>
      <c r="F141" s="38">
        <f>E141/B141*100</f>
        <v>11.444146195514108</v>
      </c>
      <c r="G141" s="38">
        <f>E141/C141*100</f>
        <v>106.46863538831271</v>
      </c>
      <c r="H141" s="38">
        <f>H142+H143+H145</f>
        <v>37687.879000000001</v>
      </c>
      <c r="I141" s="38">
        <f t="shared" ref="I141:AE141" si="126">I142+I143+I145</f>
        <v>21641.969999999998</v>
      </c>
      <c r="J141" s="38">
        <f t="shared" si="126"/>
        <v>30920.217000000001</v>
      </c>
      <c r="K141" s="38">
        <f t="shared" si="126"/>
        <v>33857.420000000006</v>
      </c>
      <c r="L141" s="38">
        <f t="shared" si="126"/>
        <v>27079.953000000005</v>
      </c>
      <c r="M141" s="38">
        <f t="shared" si="126"/>
        <v>22549.989999999998</v>
      </c>
      <c r="N141" s="38">
        <f t="shared" si="126"/>
        <v>32433.851000000006</v>
      </c>
      <c r="O141" s="38">
        <f t="shared" si="126"/>
        <v>23828.379999999997</v>
      </c>
      <c r="P141" s="38">
        <f t="shared" si="126"/>
        <v>21759.444000000003</v>
      </c>
      <c r="Q141" s="38">
        <f t="shared" si="126"/>
        <v>0</v>
      </c>
      <c r="R141" s="38">
        <f t="shared" si="126"/>
        <v>21168.339</v>
      </c>
      <c r="S141" s="38">
        <f t="shared" si="126"/>
        <v>0</v>
      </c>
      <c r="T141" s="38">
        <f t="shared" si="126"/>
        <v>40216.904999999999</v>
      </c>
      <c r="U141" s="38">
        <f t="shared" si="126"/>
        <v>0</v>
      </c>
      <c r="V141" s="38">
        <f t="shared" si="126"/>
        <v>16152.05</v>
      </c>
      <c r="W141" s="38">
        <f t="shared" si="126"/>
        <v>0</v>
      </c>
      <c r="X141" s="38">
        <f t="shared" si="126"/>
        <v>353693.41099999996</v>
      </c>
      <c r="Y141" s="38">
        <f t="shared" si="126"/>
        <v>0</v>
      </c>
      <c r="Z141" s="38">
        <f t="shared" si="126"/>
        <v>215904.61499999999</v>
      </c>
      <c r="AA141" s="38">
        <f t="shared" si="126"/>
        <v>0</v>
      </c>
      <c r="AB141" s="38">
        <f t="shared" si="126"/>
        <v>26161.256999999998</v>
      </c>
      <c r="AC141" s="38">
        <f t="shared" si="126"/>
        <v>0</v>
      </c>
      <c r="AD141" s="38">
        <f t="shared" si="126"/>
        <v>67039.29800000001</v>
      </c>
      <c r="AE141" s="38">
        <f t="shared" si="126"/>
        <v>0</v>
      </c>
      <c r="AF141" s="56"/>
    </row>
    <row r="142" spans="1:32" x14ac:dyDescent="0.25">
      <c r="A142" s="19" t="s">
        <v>31</v>
      </c>
      <c r="B142" s="21">
        <f>H142+J142+L142+N142+P142+R142+T142+V142+X142+Z142+AB142+AD142</f>
        <v>210752.09600000002</v>
      </c>
      <c r="C142" s="21">
        <f>H142+J142+L142</f>
        <v>0</v>
      </c>
      <c r="D142" s="21">
        <f>E142</f>
        <v>0</v>
      </c>
      <c r="E142" s="21">
        <f>I142+K142+M142+O142+Q142+S142+U142+W142+Y142+AA142+AC142+AE142</f>
        <v>0</v>
      </c>
      <c r="F142" s="21">
        <f>IFERROR(E142/B142*100,0)</f>
        <v>0</v>
      </c>
      <c r="G142" s="21">
        <f>IFERROR(E142/C142*100,0)</f>
        <v>0</v>
      </c>
      <c r="H142" s="21">
        <f>H147</f>
        <v>0</v>
      </c>
      <c r="I142" s="21">
        <f t="shared" ref="I142:AE145" si="127">I147</f>
        <v>0</v>
      </c>
      <c r="J142" s="21">
        <f t="shared" si="127"/>
        <v>0</v>
      </c>
      <c r="K142" s="21">
        <f t="shared" si="127"/>
        <v>0</v>
      </c>
      <c r="L142" s="21">
        <f t="shared" si="127"/>
        <v>0</v>
      </c>
      <c r="M142" s="21">
        <f t="shared" si="127"/>
        <v>0</v>
      </c>
      <c r="N142" s="21">
        <f t="shared" si="127"/>
        <v>0</v>
      </c>
      <c r="O142" s="21">
        <f t="shared" si="127"/>
        <v>0</v>
      </c>
      <c r="P142" s="21">
        <f t="shared" si="127"/>
        <v>0</v>
      </c>
      <c r="Q142" s="21">
        <f t="shared" si="127"/>
        <v>0</v>
      </c>
      <c r="R142" s="21">
        <f t="shared" si="127"/>
        <v>0</v>
      </c>
      <c r="S142" s="21">
        <f t="shared" si="127"/>
        <v>0</v>
      </c>
      <c r="T142" s="21">
        <f t="shared" si="127"/>
        <v>5612.58</v>
      </c>
      <c r="U142" s="21">
        <f t="shared" si="127"/>
        <v>0</v>
      </c>
      <c r="V142" s="21">
        <f t="shared" si="127"/>
        <v>0</v>
      </c>
      <c r="W142" s="21">
        <f t="shared" si="127"/>
        <v>0</v>
      </c>
      <c r="X142" s="21">
        <f t="shared" si="127"/>
        <v>112862.75</v>
      </c>
      <c r="Y142" s="21">
        <f t="shared" si="127"/>
        <v>0</v>
      </c>
      <c r="Z142" s="21">
        <f t="shared" si="127"/>
        <v>76501.275999999998</v>
      </c>
      <c r="AA142" s="21">
        <f t="shared" si="127"/>
        <v>0</v>
      </c>
      <c r="AB142" s="21">
        <f t="shared" si="127"/>
        <v>573.66999999999996</v>
      </c>
      <c r="AC142" s="21">
        <f t="shared" si="127"/>
        <v>0</v>
      </c>
      <c r="AD142" s="21">
        <f t="shared" si="127"/>
        <v>15201.82</v>
      </c>
      <c r="AE142" s="21">
        <f t="shared" si="127"/>
        <v>0</v>
      </c>
      <c r="AF142" s="56"/>
    </row>
    <row r="143" spans="1:32" x14ac:dyDescent="0.25">
      <c r="A143" s="19" t="s">
        <v>25</v>
      </c>
      <c r="B143" s="21">
        <f t="shared" ref="B143:B145" si="128">H143+J143+L143+N143+P143+R143+T143+V143+X143+Z143+AB143+AD143</f>
        <v>322857.36300000007</v>
      </c>
      <c r="C143" s="21">
        <f>H143+J143+L143</f>
        <v>95688.049000000014</v>
      </c>
      <c r="D143" s="21">
        <f t="shared" ref="D143:D145" si="129">E143</f>
        <v>101697.76000000001</v>
      </c>
      <c r="E143" s="21">
        <f t="shared" ref="E143:E145" si="130">I143+K143+M143+O143+Q143+S143+U143+W143+Y143+AA143+AC143+AE143</f>
        <v>101697.76000000001</v>
      </c>
      <c r="F143" s="21">
        <f t="shared" ref="F143:F145" si="131">IFERROR(E143/B143*100,0)</f>
        <v>31.499284716638158</v>
      </c>
      <c r="G143" s="21">
        <f t="shared" ref="G143:G145" si="132">IFERROR(E143/C143*100,0)</f>
        <v>106.28052412271462</v>
      </c>
      <c r="H143" s="21">
        <f t="shared" ref="H143:W145" si="133">H148</f>
        <v>37687.879000000001</v>
      </c>
      <c r="I143" s="21">
        <f t="shared" si="133"/>
        <v>21641.969999999998</v>
      </c>
      <c r="J143" s="21">
        <f t="shared" si="133"/>
        <v>30920.217000000001</v>
      </c>
      <c r="K143" s="21">
        <f t="shared" si="133"/>
        <v>33857.420000000006</v>
      </c>
      <c r="L143" s="21">
        <f t="shared" si="133"/>
        <v>27079.953000000005</v>
      </c>
      <c r="M143" s="21">
        <f t="shared" si="133"/>
        <v>22549.989999999998</v>
      </c>
      <c r="N143" s="21">
        <f t="shared" si="133"/>
        <v>32253.851000000006</v>
      </c>
      <c r="O143" s="21">
        <f t="shared" si="133"/>
        <v>23648.379999999997</v>
      </c>
      <c r="P143" s="21">
        <f t="shared" si="133"/>
        <v>21759.444000000003</v>
      </c>
      <c r="Q143" s="21">
        <f t="shared" si="133"/>
        <v>0</v>
      </c>
      <c r="R143" s="21">
        <f t="shared" si="133"/>
        <v>21168.339</v>
      </c>
      <c r="S143" s="21">
        <f t="shared" si="133"/>
        <v>0</v>
      </c>
      <c r="T143" s="21">
        <f t="shared" si="133"/>
        <v>23379.165000000005</v>
      </c>
      <c r="U143" s="21">
        <f t="shared" si="133"/>
        <v>0</v>
      </c>
      <c r="V143" s="21">
        <f t="shared" si="133"/>
        <v>16152.05</v>
      </c>
      <c r="W143" s="21">
        <f t="shared" si="133"/>
        <v>0</v>
      </c>
      <c r="X143" s="21">
        <f t="shared" si="127"/>
        <v>15105.161</v>
      </c>
      <c r="Y143" s="21">
        <f t="shared" si="127"/>
        <v>0</v>
      </c>
      <c r="Z143" s="21">
        <f t="shared" si="127"/>
        <v>40350.879000000001</v>
      </c>
      <c r="AA143" s="21">
        <f t="shared" si="127"/>
        <v>0</v>
      </c>
      <c r="AB143" s="21">
        <f t="shared" si="127"/>
        <v>24440.237000000001</v>
      </c>
      <c r="AC143" s="21">
        <f t="shared" si="127"/>
        <v>0</v>
      </c>
      <c r="AD143" s="21">
        <f t="shared" si="127"/>
        <v>32560.187999999998</v>
      </c>
      <c r="AE143" s="21">
        <f t="shared" si="127"/>
        <v>0</v>
      </c>
      <c r="AF143" s="56"/>
    </row>
    <row r="144" spans="1:32" ht="31.5" x14ac:dyDescent="0.25">
      <c r="A144" s="32" t="s">
        <v>32</v>
      </c>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56"/>
    </row>
    <row r="145" spans="1:32" x14ac:dyDescent="0.25">
      <c r="A145" s="19" t="s">
        <v>33</v>
      </c>
      <c r="B145" s="21">
        <f t="shared" si="128"/>
        <v>356607.75999999995</v>
      </c>
      <c r="C145" s="21">
        <f>H145+J145+L145</f>
        <v>0</v>
      </c>
      <c r="D145" s="21">
        <f t="shared" si="129"/>
        <v>180</v>
      </c>
      <c r="E145" s="21">
        <f t="shared" si="130"/>
        <v>180</v>
      </c>
      <c r="F145" s="21">
        <f t="shared" si="131"/>
        <v>5.0475626217444065E-2</v>
      </c>
      <c r="G145" s="21">
        <f t="shared" si="132"/>
        <v>0</v>
      </c>
      <c r="H145" s="21">
        <f t="shared" si="133"/>
        <v>0</v>
      </c>
      <c r="I145" s="21">
        <f t="shared" si="133"/>
        <v>0</v>
      </c>
      <c r="J145" s="21">
        <f t="shared" si="133"/>
        <v>0</v>
      </c>
      <c r="K145" s="21">
        <f t="shared" si="133"/>
        <v>0</v>
      </c>
      <c r="L145" s="21">
        <f t="shared" si="133"/>
        <v>0</v>
      </c>
      <c r="M145" s="21">
        <f t="shared" si="133"/>
        <v>0</v>
      </c>
      <c r="N145" s="21">
        <f t="shared" si="133"/>
        <v>180</v>
      </c>
      <c r="O145" s="21">
        <f t="shared" si="133"/>
        <v>180</v>
      </c>
      <c r="P145" s="21">
        <f t="shared" si="133"/>
        <v>0</v>
      </c>
      <c r="Q145" s="21">
        <f t="shared" si="133"/>
        <v>0</v>
      </c>
      <c r="R145" s="21">
        <f t="shared" si="133"/>
        <v>0</v>
      </c>
      <c r="S145" s="21">
        <f t="shared" si="133"/>
        <v>0</v>
      </c>
      <c r="T145" s="21">
        <f t="shared" si="133"/>
        <v>11225.16</v>
      </c>
      <c r="U145" s="21">
        <f t="shared" si="133"/>
        <v>0</v>
      </c>
      <c r="V145" s="21">
        <f t="shared" si="133"/>
        <v>0</v>
      </c>
      <c r="W145" s="21">
        <f t="shared" si="133"/>
        <v>0</v>
      </c>
      <c r="X145" s="21">
        <f t="shared" si="127"/>
        <v>225725.5</v>
      </c>
      <c r="Y145" s="21">
        <f t="shared" si="127"/>
        <v>0</v>
      </c>
      <c r="Z145" s="21">
        <f t="shared" si="127"/>
        <v>99052.459999999992</v>
      </c>
      <c r="AA145" s="21">
        <f t="shared" si="127"/>
        <v>0</v>
      </c>
      <c r="AB145" s="21">
        <f t="shared" si="127"/>
        <v>1147.3499999999999</v>
      </c>
      <c r="AC145" s="21">
        <f t="shared" si="127"/>
        <v>0</v>
      </c>
      <c r="AD145" s="21">
        <f t="shared" si="127"/>
        <v>19277.29</v>
      </c>
      <c r="AE145" s="21">
        <f t="shared" si="127"/>
        <v>0</v>
      </c>
      <c r="AF145" s="57"/>
    </row>
    <row r="146" spans="1:32" ht="31.5" x14ac:dyDescent="0.25">
      <c r="A146" s="39" t="s">
        <v>57</v>
      </c>
      <c r="B146" s="40">
        <f>B147+B148+B150</f>
        <v>890217.21900000004</v>
      </c>
      <c r="C146" s="40">
        <f t="shared" ref="C146:E146" si="134">C147+C148+C150</f>
        <v>128121.9</v>
      </c>
      <c r="D146" s="40">
        <f t="shared" si="134"/>
        <v>101877.76000000001</v>
      </c>
      <c r="E146" s="40">
        <f t="shared" si="134"/>
        <v>101877.76000000001</v>
      </c>
      <c r="F146" s="40">
        <f>IFERROR(E146/B146%,0)</f>
        <v>11.444146195514108</v>
      </c>
      <c r="G146" s="40">
        <f>IFERROR(E146/C146%,0)</f>
        <v>79.516273174219251</v>
      </c>
      <c r="H146" s="40">
        <f>H147+H148+H150</f>
        <v>37687.879000000001</v>
      </c>
      <c r="I146" s="40">
        <f t="shared" ref="I146:AE146" si="135">I147+I148+I150</f>
        <v>21641.969999999998</v>
      </c>
      <c r="J146" s="40">
        <f t="shared" si="135"/>
        <v>30920.217000000001</v>
      </c>
      <c r="K146" s="40">
        <f t="shared" si="135"/>
        <v>33857.420000000006</v>
      </c>
      <c r="L146" s="40">
        <f t="shared" si="135"/>
        <v>27079.953000000005</v>
      </c>
      <c r="M146" s="40">
        <f t="shared" si="135"/>
        <v>22549.989999999998</v>
      </c>
      <c r="N146" s="40">
        <f t="shared" si="135"/>
        <v>32433.851000000006</v>
      </c>
      <c r="O146" s="40">
        <f t="shared" si="135"/>
        <v>23828.379999999997</v>
      </c>
      <c r="P146" s="40">
        <f t="shared" si="135"/>
        <v>21759.444000000003</v>
      </c>
      <c r="Q146" s="40">
        <f t="shared" si="135"/>
        <v>0</v>
      </c>
      <c r="R146" s="40">
        <f t="shared" si="135"/>
        <v>21168.339</v>
      </c>
      <c r="S146" s="40">
        <f t="shared" si="135"/>
        <v>0</v>
      </c>
      <c r="T146" s="40">
        <f t="shared" si="135"/>
        <v>40216.904999999999</v>
      </c>
      <c r="U146" s="40">
        <f t="shared" si="135"/>
        <v>0</v>
      </c>
      <c r="V146" s="40">
        <f t="shared" si="135"/>
        <v>16152.05</v>
      </c>
      <c r="W146" s="40">
        <f t="shared" si="135"/>
        <v>0</v>
      </c>
      <c r="X146" s="40">
        <f t="shared" si="135"/>
        <v>353693.41099999996</v>
      </c>
      <c r="Y146" s="40">
        <f t="shared" si="135"/>
        <v>0</v>
      </c>
      <c r="Z146" s="40">
        <f t="shared" si="135"/>
        <v>215904.61499999999</v>
      </c>
      <c r="AA146" s="40">
        <f t="shared" si="135"/>
        <v>0</v>
      </c>
      <c r="AB146" s="40">
        <f t="shared" si="135"/>
        <v>26161.256999999998</v>
      </c>
      <c r="AC146" s="40">
        <f t="shared" si="135"/>
        <v>0</v>
      </c>
      <c r="AD146" s="40">
        <f t="shared" si="135"/>
        <v>67039.29800000001</v>
      </c>
      <c r="AE146" s="40">
        <f t="shared" si="135"/>
        <v>0</v>
      </c>
      <c r="AF146" s="58"/>
    </row>
    <row r="147" spans="1:32" x14ac:dyDescent="0.25">
      <c r="A147" s="19" t="s">
        <v>31</v>
      </c>
      <c r="B147" s="21">
        <f>B17+B53+B101+B120</f>
        <v>210752.09600000002</v>
      </c>
      <c r="C147" s="21">
        <f>C17+C53+C101+C120</f>
        <v>0</v>
      </c>
      <c r="D147" s="21">
        <f>D17+D53+D101+D120</f>
        <v>0</v>
      </c>
      <c r="E147" s="21">
        <f>E17+E53+E101+E120</f>
        <v>0</v>
      </c>
      <c r="F147" s="21">
        <f t="shared" ref="F147:F150" si="136">IFERROR(E147/B147%,0)</f>
        <v>0</v>
      </c>
      <c r="G147" s="21">
        <f t="shared" ref="G147:G150" si="137">IFERROR(E147/C147%,0)</f>
        <v>0</v>
      </c>
      <c r="H147" s="21">
        <f t="shared" ref="H147:AE147" si="138">H17+H53+H101+H120</f>
        <v>0</v>
      </c>
      <c r="I147" s="21">
        <f t="shared" si="138"/>
        <v>0</v>
      </c>
      <c r="J147" s="21">
        <f t="shared" si="138"/>
        <v>0</v>
      </c>
      <c r="K147" s="21">
        <f t="shared" si="138"/>
        <v>0</v>
      </c>
      <c r="L147" s="21">
        <f t="shared" si="138"/>
        <v>0</v>
      </c>
      <c r="M147" s="21">
        <f t="shared" si="138"/>
        <v>0</v>
      </c>
      <c r="N147" s="21">
        <f t="shared" si="138"/>
        <v>0</v>
      </c>
      <c r="O147" s="21">
        <f t="shared" si="138"/>
        <v>0</v>
      </c>
      <c r="P147" s="21">
        <f t="shared" si="138"/>
        <v>0</v>
      </c>
      <c r="Q147" s="21">
        <f t="shared" si="138"/>
        <v>0</v>
      </c>
      <c r="R147" s="21">
        <f t="shared" si="138"/>
        <v>0</v>
      </c>
      <c r="S147" s="21">
        <f t="shared" si="138"/>
        <v>0</v>
      </c>
      <c r="T147" s="21">
        <f t="shared" si="138"/>
        <v>5612.58</v>
      </c>
      <c r="U147" s="21">
        <f t="shared" si="138"/>
        <v>0</v>
      </c>
      <c r="V147" s="21">
        <f t="shared" si="138"/>
        <v>0</v>
      </c>
      <c r="W147" s="21">
        <f t="shared" si="138"/>
        <v>0</v>
      </c>
      <c r="X147" s="21">
        <f t="shared" si="138"/>
        <v>112862.75</v>
      </c>
      <c r="Y147" s="21">
        <f t="shared" si="138"/>
        <v>0</v>
      </c>
      <c r="Z147" s="21">
        <f t="shared" si="138"/>
        <v>76501.275999999998</v>
      </c>
      <c r="AA147" s="21">
        <f t="shared" si="138"/>
        <v>0</v>
      </c>
      <c r="AB147" s="21">
        <f t="shared" si="138"/>
        <v>573.66999999999996</v>
      </c>
      <c r="AC147" s="21">
        <f t="shared" si="138"/>
        <v>0</v>
      </c>
      <c r="AD147" s="21">
        <f t="shared" si="138"/>
        <v>15201.82</v>
      </c>
      <c r="AE147" s="21">
        <f t="shared" si="138"/>
        <v>0</v>
      </c>
      <c r="AF147" s="59"/>
    </row>
    <row r="148" spans="1:32" x14ac:dyDescent="0.25">
      <c r="A148" s="19" t="s">
        <v>25</v>
      </c>
      <c r="B148" s="21">
        <f>B10+B18+B54+B102+B121</f>
        <v>322857.36299999995</v>
      </c>
      <c r="C148" s="21">
        <f>C10+C18+C54+C102+C121</f>
        <v>127941.9</v>
      </c>
      <c r="D148" s="21">
        <f>D10+D18+D54+D102+D121</f>
        <v>101697.76000000001</v>
      </c>
      <c r="E148" s="21">
        <f>E10+E18+E54+E102+E121</f>
        <v>101697.76000000001</v>
      </c>
      <c r="F148" s="21">
        <f t="shared" si="136"/>
        <v>31.499284716638172</v>
      </c>
      <c r="G148" s="21">
        <f t="shared" si="137"/>
        <v>79.48745485255418</v>
      </c>
      <c r="H148" s="45">
        <f t="shared" ref="H148:AE148" si="139">H10+H18+H54+H102+H121</f>
        <v>37687.879000000001</v>
      </c>
      <c r="I148" s="21">
        <f t="shared" si="139"/>
        <v>21641.969999999998</v>
      </c>
      <c r="J148" s="21">
        <f t="shared" si="139"/>
        <v>30920.217000000001</v>
      </c>
      <c r="K148" s="21">
        <f t="shared" si="139"/>
        <v>33857.420000000006</v>
      </c>
      <c r="L148" s="21">
        <f t="shared" si="139"/>
        <v>27079.953000000005</v>
      </c>
      <c r="M148" s="21">
        <f t="shared" si="139"/>
        <v>22549.989999999998</v>
      </c>
      <c r="N148" s="21">
        <f t="shared" si="139"/>
        <v>32253.851000000006</v>
      </c>
      <c r="O148" s="21">
        <f t="shared" si="139"/>
        <v>23648.379999999997</v>
      </c>
      <c r="P148" s="21">
        <f t="shared" si="139"/>
        <v>21759.444000000003</v>
      </c>
      <c r="Q148" s="21">
        <f t="shared" si="139"/>
        <v>0</v>
      </c>
      <c r="R148" s="21">
        <f t="shared" si="139"/>
        <v>21168.339</v>
      </c>
      <c r="S148" s="21">
        <f t="shared" si="139"/>
        <v>0</v>
      </c>
      <c r="T148" s="21">
        <f t="shared" si="139"/>
        <v>23379.165000000005</v>
      </c>
      <c r="U148" s="21">
        <f t="shared" si="139"/>
        <v>0</v>
      </c>
      <c r="V148" s="21">
        <f t="shared" si="139"/>
        <v>16152.05</v>
      </c>
      <c r="W148" s="21">
        <f t="shared" si="139"/>
        <v>0</v>
      </c>
      <c r="X148" s="21">
        <f t="shared" si="139"/>
        <v>15105.161</v>
      </c>
      <c r="Y148" s="21">
        <f t="shared" si="139"/>
        <v>0</v>
      </c>
      <c r="Z148" s="21">
        <f t="shared" si="139"/>
        <v>40350.879000000001</v>
      </c>
      <c r="AA148" s="21">
        <f t="shared" si="139"/>
        <v>0</v>
      </c>
      <c r="AB148" s="21">
        <f t="shared" si="139"/>
        <v>24440.237000000001</v>
      </c>
      <c r="AC148" s="21">
        <f t="shared" si="139"/>
        <v>0</v>
      </c>
      <c r="AD148" s="21">
        <f t="shared" si="139"/>
        <v>32560.187999999998</v>
      </c>
      <c r="AE148" s="21">
        <f t="shared" si="139"/>
        <v>0</v>
      </c>
      <c r="AF148" s="59"/>
    </row>
    <row r="149" spans="1:32" ht="31.5" x14ac:dyDescent="0.25">
      <c r="A149" s="32" t="s">
        <v>32</v>
      </c>
      <c r="B149" s="21">
        <f t="shared" ref="B149:E150" si="140">B19+B55++B103+B122</f>
        <v>0</v>
      </c>
      <c r="C149" s="21">
        <f t="shared" si="140"/>
        <v>0</v>
      </c>
      <c r="D149" s="21">
        <f t="shared" si="140"/>
        <v>0</v>
      </c>
      <c r="E149" s="21">
        <f t="shared" si="140"/>
        <v>0</v>
      </c>
      <c r="F149" s="21">
        <f t="shared" si="136"/>
        <v>0</v>
      </c>
      <c r="G149" s="21">
        <f t="shared" si="137"/>
        <v>0</v>
      </c>
      <c r="H149" s="21">
        <f t="shared" ref="H149:AE150" si="141">H19+H55++H103+H122</f>
        <v>0</v>
      </c>
      <c r="I149" s="21">
        <f t="shared" si="141"/>
        <v>0</v>
      </c>
      <c r="J149" s="21">
        <f t="shared" si="141"/>
        <v>0</v>
      </c>
      <c r="K149" s="21">
        <f t="shared" si="141"/>
        <v>0</v>
      </c>
      <c r="L149" s="21">
        <f t="shared" si="141"/>
        <v>0</v>
      </c>
      <c r="M149" s="21">
        <f t="shared" si="141"/>
        <v>0</v>
      </c>
      <c r="N149" s="21">
        <f t="shared" si="141"/>
        <v>0</v>
      </c>
      <c r="O149" s="21">
        <f t="shared" si="141"/>
        <v>0</v>
      </c>
      <c r="P149" s="21">
        <f t="shared" si="141"/>
        <v>0</v>
      </c>
      <c r="Q149" s="21">
        <f t="shared" si="141"/>
        <v>0</v>
      </c>
      <c r="R149" s="21">
        <f t="shared" si="141"/>
        <v>0</v>
      </c>
      <c r="S149" s="21">
        <f t="shared" si="141"/>
        <v>0</v>
      </c>
      <c r="T149" s="21">
        <f t="shared" si="141"/>
        <v>0</v>
      </c>
      <c r="U149" s="21">
        <f t="shared" si="141"/>
        <v>0</v>
      </c>
      <c r="V149" s="21">
        <f t="shared" si="141"/>
        <v>0</v>
      </c>
      <c r="W149" s="21">
        <f t="shared" si="141"/>
        <v>0</v>
      </c>
      <c r="X149" s="21">
        <f t="shared" si="141"/>
        <v>0</v>
      </c>
      <c r="Y149" s="21">
        <f t="shared" si="141"/>
        <v>0</v>
      </c>
      <c r="Z149" s="21">
        <f t="shared" si="141"/>
        <v>0</v>
      </c>
      <c r="AA149" s="21">
        <f t="shared" si="141"/>
        <v>0</v>
      </c>
      <c r="AB149" s="21">
        <f t="shared" si="141"/>
        <v>0</v>
      </c>
      <c r="AC149" s="21">
        <f t="shared" si="141"/>
        <v>0</v>
      </c>
      <c r="AD149" s="21">
        <f t="shared" si="141"/>
        <v>0</v>
      </c>
      <c r="AE149" s="21">
        <f t="shared" si="141"/>
        <v>0</v>
      </c>
      <c r="AF149" s="59"/>
    </row>
    <row r="150" spans="1:32" x14ac:dyDescent="0.25">
      <c r="A150" s="19" t="s">
        <v>33</v>
      </c>
      <c r="B150" s="21">
        <f t="shared" si="140"/>
        <v>356607.75999999995</v>
      </c>
      <c r="C150" s="21">
        <f t="shared" si="140"/>
        <v>180</v>
      </c>
      <c r="D150" s="21">
        <f t="shared" si="140"/>
        <v>180</v>
      </c>
      <c r="E150" s="21">
        <f t="shared" si="140"/>
        <v>180</v>
      </c>
      <c r="F150" s="21">
        <f t="shared" si="136"/>
        <v>5.0475626217444065E-2</v>
      </c>
      <c r="G150" s="21">
        <f t="shared" si="137"/>
        <v>100</v>
      </c>
      <c r="H150" s="21">
        <f t="shared" si="141"/>
        <v>0</v>
      </c>
      <c r="I150" s="21">
        <f t="shared" si="141"/>
        <v>0</v>
      </c>
      <c r="J150" s="21">
        <f t="shared" si="141"/>
        <v>0</v>
      </c>
      <c r="K150" s="21">
        <f t="shared" si="141"/>
        <v>0</v>
      </c>
      <c r="L150" s="21">
        <f t="shared" si="141"/>
        <v>0</v>
      </c>
      <c r="M150" s="21">
        <f t="shared" si="141"/>
        <v>0</v>
      </c>
      <c r="N150" s="21">
        <f t="shared" si="141"/>
        <v>180</v>
      </c>
      <c r="O150" s="21">
        <f t="shared" si="141"/>
        <v>180</v>
      </c>
      <c r="P150" s="21">
        <f t="shared" si="141"/>
        <v>0</v>
      </c>
      <c r="Q150" s="21">
        <f t="shared" si="141"/>
        <v>0</v>
      </c>
      <c r="R150" s="21">
        <f t="shared" si="141"/>
        <v>0</v>
      </c>
      <c r="S150" s="21">
        <f t="shared" si="141"/>
        <v>0</v>
      </c>
      <c r="T150" s="21">
        <f t="shared" si="141"/>
        <v>11225.16</v>
      </c>
      <c r="U150" s="21">
        <f t="shared" si="141"/>
        <v>0</v>
      </c>
      <c r="V150" s="21">
        <f t="shared" si="141"/>
        <v>0</v>
      </c>
      <c r="W150" s="21">
        <f t="shared" si="141"/>
        <v>0</v>
      </c>
      <c r="X150" s="21">
        <f t="shared" si="141"/>
        <v>225725.5</v>
      </c>
      <c r="Y150" s="21">
        <f t="shared" si="141"/>
        <v>0</v>
      </c>
      <c r="Z150" s="21">
        <f t="shared" si="141"/>
        <v>99052.459999999992</v>
      </c>
      <c r="AA150" s="21">
        <f t="shared" si="141"/>
        <v>0</v>
      </c>
      <c r="AB150" s="21">
        <f t="shared" si="141"/>
        <v>1147.3499999999999</v>
      </c>
      <c r="AC150" s="21">
        <f t="shared" si="141"/>
        <v>0</v>
      </c>
      <c r="AD150" s="21">
        <f t="shared" si="141"/>
        <v>19277.29</v>
      </c>
      <c r="AE150" s="21">
        <f t="shared" si="141"/>
        <v>0</v>
      </c>
      <c r="AF150" s="60"/>
    </row>
    <row r="153" spans="1:32" ht="16.5" x14ac:dyDescent="0.25">
      <c r="A153" s="41" t="s">
        <v>64</v>
      </c>
      <c r="B153" s="41"/>
      <c r="C153" s="41"/>
      <c r="D153" s="41"/>
      <c r="F153" s="41" t="s">
        <v>60</v>
      </c>
      <c r="G153" s="41"/>
      <c r="H153" s="41"/>
    </row>
    <row r="154" spans="1:32" ht="16.5" x14ac:dyDescent="0.25">
      <c r="A154" s="41"/>
      <c r="B154" s="41"/>
      <c r="C154" s="41"/>
      <c r="D154" s="41"/>
      <c r="F154" s="41"/>
      <c r="G154" s="41"/>
      <c r="H154" s="41"/>
    </row>
    <row r="155" spans="1:32" ht="16.5" x14ac:dyDescent="0.25">
      <c r="A155" s="41" t="s">
        <v>58</v>
      </c>
      <c r="B155" s="42"/>
      <c r="C155" s="42"/>
      <c r="D155" s="41"/>
      <c r="F155" s="41" t="s">
        <v>65</v>
      </c>
      <c r="G155" s="42"/>
      <c r="H155" s="42"/>
    </row>
    <row r="156" spans="1:32" ht="16.5" x14ac:dyDescent="0.25">
      <c r="A156" s="41" t="s">
        <v>59</v>
      </c>
      <c r="B156" s="41"/>
      <c r="C156" s="41"/>
      <c r="D156" s="41"/>
    </row>
    <row r="157" spans="1:32" ht="16.5" x14ac:dyDescent="0.25">
      <c r="A157" s="41"/>
      <c r="B157" s="41"/>
      <c r="C157" s="41"/>
      <c r="D157" s="41"/>
    </row>
    <row r="158" spans="1:32" ht="16.5" x14ac:dyDescent="0.25">
      <c r="A158" s="41"/>
      <c r="B158" s="41"/>
      <c r="C158" s="41"/>
      <c r="D158" s="41"/>
    </row>
    <row r="159" spans="1:32" ht="16.5" x14ac:dyDescent="0.25">
      <c r="A159" s="41"/>
      <c r="B159" s="41"/>
      <c r="C159" s="41"/>
      <c r="D159" s="41"/>
    </row>
    <row r="160" spans="1:32" ht="16.5" x14ac:dyDescent="0.25">
      <c r="D160" s="41"/>
    </row>
    <row r="161" spans="1:4" ht="16.5" x14ac:dyDescent="0.25">
      <c r="D161" s="41"/>
    </row>
    <row r="162" spans="1:4" ht="16.5" x14ac:dyDescent="0.25">
      <c r="D162" s="41"/>
    </row>
    <row r="163" spans="1:4" ht="16.5" x14ac:dyDescent="0.25">
      <c r="A163" s="41"/>
      <c r="B163" s="41"/>
      <c r="C163" s="41"/>
      <c r="D163" s="41"/>
    </row>
  </sheetData>
  <mergeCells count="64">
    <mergeCell ref="A1:AD1"/>
    <mergeCell ref="A3:A4"/>
    <mergeCell ref="B3:B4"/>
    <mergeCell ref="C3:C4"/>
    <mergeCell ref="D3:D4"/>
    <mergeCell ref="E3:E4"/>
    <mergeCell ref="F3:G3"/>
    <mergeCell ref="H3:I3"/>
    <mergeCell ref="J3:K3"/>
    <mergeCell ref="L3:M3"/>
    <mergeCell ref="AF8:AF12"/>
    <mergeCell ref="N3:O3"/>
    <mergeCell ref="P3:Q3"/>
    <mergeCell ref="R3:S3"/>
    <mergeCell ref="T3:U3"/>
    <mergeCell ref="V3:W3"/>
    <mergeCell ref="X3:Y3"/>
    <mergeCell ref="A27:AE27"/>
    <mergeCell ref="Z3:AA3"/>
    <mergeCell ref="AB3:AC3"/>
    <mergeCell ref="AD3:AE3"/>
    <mergeCell ref="A6:AE6"/>
    <mergeCell ref="A8:AE8"/>
    <mergeCell ref="A13:AE13"/>
    <mergeCell ref="A15:AE15"/>
    <mergeCell ref="AF16:AF20"/>
    <mergeCell ref="A21:AE21"/>
    <mergeCell ref="AF22:AF26"/>
    <mergeCell ref="A69:AE69"/>
    <mergeCell ref="AF28:AF32"/>
    <mergeCell ref="A33:AE33"/>
    <mergeCell ref="AF34:AF38"/>
    <mergeCell ref="A39:AE39"/>
    <mergeCell ref="AF40:AF44"/>
    <mergeCell ref="A45:AE45"/>
    <mergeCell ref="AF46:AF50"/>
    <mergeCell ref="A51:AE51"/>
    <mergeCell ref="AF52:AF68"/>
    <mergeCell ref="A57:AE57"/>
    <mergeCell ref="A63:AE63"/>
    <mergeCell ref="A105:AE105"/>
    <mergeCell ref="AF70:AF74"/>
    <mergeCell ref="A75:AE75"/>
    <mergeCell ref="AF76:AF80"/>
    <mergeCell ref="A81:AE81"/>
    <mergeCell ref="AF82:AF86"/>
    <mergeCell ref="A87:AE87"/>
    <mergeCell ref="AF88:AF92"/>
    <mergeCell ref="A93:AE93"/>
    <mergeCell ref="AF94:AF98"/>
    <mergeCell ref="A99:AE99"/>
    <mergeCell ref="AF100:AF104"/>
    <mergeCell ref="AF146:AF150"/>
    <mergeCell ref="AF106:AF110"/>
    <mergeCell ref="AF111:AF115"/>
    <mergeCell ref="A116:AE116"/>
    <mergeCell ref="A118:AE118"/>
    <mergeCell ref="AF119:AF123"/>
    <mergeCell ref="A124:AE124"/>
    <mergeCell ref="AF125:AF129"/>
    <mergeCell ref="A130:AE130"/>
    <mergeCell ref="AF131:AF135"/>
    <mergeCell ref="AF136:AF140"/>
    <mergeCell ref="AF141:AF145"/>
  </mergeCells>
  <hyperlinks>
    <hyperlink ref="A1:AD1" location="Оглавление!A1" display="Отчет о ходе реализации (сетевой график) муниципальной программы «Развитие транспортной системы города Когалыма» "/>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2024-05-06T06:26:28Z</dcterms:modified>
</cp:coreProperties>
</file>