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1"/>
  </bookViews>
  <sheets>
    <sheet name="Титульный лист" sheetId="1" r:id="rId1"/>
    <sheet name="июль 2021" sheetId="2" r:id="rId2"/>
  </sheets>
  <definedNames>
    <definedName name="_xlnm.Print_Titles" localSheetId="1">'июль 2021'!$A:$A</definedName>
    <definedName name="_xlnm.Print_Area" localSheetId="1">'июль 2021'!$A$1:$AF$90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<sst xmlns="http://schemas.openxmlformats.org/spreadsheetml/2006/main" count="137" uniqueCount="61">
  <si>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</si>
  <si>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</si>
  <si>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</si>
  <si>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</si>
  <si>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</si>
  <si>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</si>
  <si>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</si>
  <si>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</si>
  <si>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</si>
  <si>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</si>
  <si>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</si>
  <si>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</si>
  <si>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</si>
  <si>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</si>
  <si>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</si>
  <si>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</si>
  <si>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</si>
  <si>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</si>
  <si>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</si>
  <si>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</si>
  <si>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</si>
  <si>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</si>
  <si>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</si>
  <si>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</si>
  <si>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</si>
  <si>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</si>
  <si>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>Основное мероприятие "Дополнительное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(1)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</si>
  <si>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</si>
  <si>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</si>
  <si>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</si>
  <si>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</si>
  <si>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</si>
  <si>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</si>
  <si>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</si>
  <si>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</si>
  <si>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</si>
  <si>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</si>
  <si>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</si>
  <si>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</si>
  <si>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</si>
  <si>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</si>
  <si>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</si>
  <si>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</si>
  <si>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</si>
  <si>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</si>
  <si>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</si>
  <si>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</si>
  <si>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</si>
  <si>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2021 год</t>
  </si>
  <si>
    <t>"Развитие муниципальной службы в городе  Когалыме"</t>
  </si>
  <si>
    <t>План на 2021 год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</si>
  <si>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</si>
  <si>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</si>
  <si>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Экономия денежных средств сложилась  в связи  с использованием видеоконференцсвязи при проведении совещаний, конференций и других мероприятий, которая не требует личного присутствия муниципальных служащих в других городах.</t>
  </si>
  <si>
    <t xml:space="preserve"> </t>
  </si>
  <si>
    <t>Экономия денежных средств сложилась в связи изменением сроков  мероприятий, проводимых органами местного самоуправления города Когалыма</t>
  </si>
  <si>
    <t>Начальник управления по общим вопросам                                                                А.В.Косолапов</t>
  </si>
  <si>
    <t xml:space="preserve">Экономия денежных средств сложилась по итогам проведения электронного аукциона на заключение муниципального  контракта  на оказание услуг по подписке на периодические печатные издания  </t>
  </si>
  <si>
    <t>План с 01.01.2021 по 31.07.2021</t>
  </si>
  <si>
    <t>Профинан-сировано с 01.01.2021 по 31.07.2021</t>
  </si>
  <si>
    <t>Кассовый расход с 01.01.2021 по 31.07.2021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</si>
</sst>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4" borderId="10" xfId="53" applyFont="1" applyFill="1" applyBorder="1" applyAlignment="1">
      <alignment horizontal="justify" vertical="center" wrapText="1"/>
      <protection/>
    </xf>
    <xf numFmtId="2" fontId="4" fillId="4" borderId="10" xfId="53" applyNumberFormat="1" applyFont="1" applyFill="1" applyBorder="1" applyAlignment="1" applyProtection="1">
      <alignment horizontal="center" vertical="center" wrapText="1"/>
      <protection/>
    </xf>
    <xf numFmtId="0" fontId="10" fillId="4" borderId="10" xfId="53" applyFont="1" applyFill="1" applyBorder="1" applyAlignment="1">
      <alignment horizontal="left" vertical="center" wrapText="1"/>
      <protection/>
    </xf>
    <xf numFmtId="0" fontId="3" fillId="0" borderId="0" xfId="53" applyNumberFormat="1" applyFont="1" applyFill="1" applyBorder="1" applyAlignment="1">
      <alignment horizontal="justify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7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8" fillId="33" borderId="15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selection activeCell="L19" sqref="L19"/>
    </sheetView>
  </sheetViews>
  <sheetFormatPr defaultColWidth="9.140625" defaultRowHeight="12.75"/>
  <cols>
    <col min="1" max="16384" width="9.140625" style="1" customWidth="1"/>
  </cols>
  <sheetData>
    <row r="1" spans="1:2" ht="18.75">
      <c r="A1" s="71"/>
      <c r="B1" s="71"/>
    </row>
    <row r="10" spans="1:9" ht="23.25">
      <c r="A10" s="72" t="s">
        <v>19</v>
      </c>
      <c r="B10" s="72"/>
      <c r="C10" s="72"/>
      <c r="D10" s="72"/>
      <c r="E10" s="72"/>
      <c r="F10" s="72"/>
      <c r="G10" s="72"/>
      <c r="H10" s="72"/>
      <c r="I10" s="72"/>
    </row>
    <row r="11" spans="1:9" ht="23.25">
      <c r="A11" s="72" t="s">
        <v>14</v>
      </c>
      <c r="B11" s="72"/>
      <c r="C11" s="72"/>
      <c r="D11" s="72"/>
      <c r="E11" s="72"/>
      <c r="F11" s="72"/>
      <c r="G11" s="72"/>
      <c r="H11" s="72"/>
      <c r="I11" s="72"/>
    </row>
    <row r="13" spans="1:9" ht="27" customHeight="1">
      <c r="A13" s="73" t="s">
        <v>24</v>
      </c>
      <c r="B13" s="73"/>
      <c r="C13" s="73"/>
      <c r="D13" s="73"/>
      <c r="E13" s="73"/>
      <c r="F13" s="73"/>
      <c r="G13" s="73"/>
      <c r="H13" s="73"/>
      <c r="I13" s="73"/>
    </row>
    <row r="14" spans="1:9" ht="27" customHeight="1">
      <c r="A14" s="73" t="s">
        <v>15</v>
      </c>
      <c r="B14" s="73"/>
      <c r="C14" s="73"/>
      <c r="D14" s="73"/>
      <c r="E14" s="73"/>
      <c r="F14" s="73"/>
      <c r="G14" s="73"/>
      <c r="H14" s="73"/>
      <c r="I14" s="73"/>
    </row>
    <row r="15" spans="1:9" ht="78.75" customHeight="1">
      <c r="A15" s="74" t="s">
        <v>49</v>
      </c>
      <c r="B15" s="74"/>
      <c r="C15" s="74"/>
      <c r="D15" s="74"/>
      <c r="E15" s="74"/>
      <c r="F15" s="74"/>
      <c r="G15" s="74"/>
      <c r="H15" s="74"/>
      <c r="I15" s="74"/>
    </row>
    <row r="46" spans="1:9" ht="16.5">
      <c r="A46" s="70" t="s">
        <v>16</v>
      </c>
      <c r="B46" s="70"/>
      <c r="C46" s="70"/>
      <c r="D46" s="70"/>
      <c r="E46" s="70"/>
      <c r="F46" s="70"/>
      <c r="G46" s="70"/>
      <c r="H46" s="70"/>
      <c r="I46" s="70"/>
    </row>
    <row r="47" spans="1:9" ht="16.5">
      <c r="A47" s="70" t="s">
        <v>48</v>
      </c>
      <c r="B47" s="70"/>
      <c r="C47" s="70"/>
      <c r="D47" s="70"/>
      <c r="E47" s="70"/>
      <c r="F47" s="70"/>
      <c r="G47" s="70"/>
      <c r="H47" s="70"/>
      <c r="I47" s="70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3"/>
  <sheetViews>
    <sheetView showGridLines="0" tabSelected="1" view="pageBreakPreview" zoomScale="86" zoomScaleNormal="70" zoomScaleSheetLayoutView="86" zoomScalePageLayoutView="0" workbookViewId="0" topLeftCell="U46">
      <selection activeCell="AB51" sqref="AB51"/>
    </sheetView>
  </sheetViews>
  <sheetFormatPr defaultColWidth="9.140625" defaultRowHeight="12.75"/>
  <cols>
    <col min="1" max="1" width="66.8515625" style="46" customWidth="1"/>
    <col min="2" max="5" width="15.140625" style="55" customWidth="1"/>
    <col min="6" max="6" width="16.140625" style="8" customWidth="1"/>
    <col min="7" max="7" width="19.421875" style="8" customWidth="1"/>
    <col min="8" max="19" width="16.140625" style="8" customWidth="1"/>
    <col min="20" max="31" width="16.140625" style="49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5"/>
      <c r="AC2" s="75"/>
      <c r="AD2" s="75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6"/>
      <c r="Y3" s="76"/>
      <c r="Z3" s="76"/>
      <c r="AA3" s="76"/>
      <c r="AB3" s="76"/>
      <c r="AC3" s="76"/>
      <c r="AD3" s="76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6"/>
      <c r="Y4" s="76"/>
      <c r="Z4" s="76"/>
      <c r="AA4" s="76"/>
      <c r="AB4" s="76"/>
      <c r="AC4" s="76"/>
      <c r="AD4" s="76"/>
      <c r="AE4" s="14"/>
    </row>
    <row r="5" spans="1:31" ht="32.25" customHeight="1">
      <c r="A5" s="77" t="s">
        <v>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16"/>
    </row>
    <row r="6" spans="1:31" ht="51" customHeight="1">
      <c r="A6" s="78" t="s">
        <v>51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79" t="s">
        <v>22</v>
      </c>
      <c r="AC7" s="79"/>
      <c r="AD7" s="79"/>
      <c r="AE7" s="20"/>
    </row>
    <row r="8" spans="1:32" s="21" customFormat="1" ht="18.75" customHeight="1">
      <c r="A8" s="80" t="s">
        <v>20</v>
      </c>
      <c r="B8" s="81" t="s">
        <v>50</v>
      </c>
      <c r="C8" s="82" t="s">
        <v>58</v>
      </c>
      <c r="D8" s="82" t="s">
        <v>59</v>
      </c>
      <c r="E8" s="84" t="s">
        <v>60</v>
      </c>
      <c r="F8" s="86" t="s">
        <v>38</v>
      </c>
      <c r="G8" s="86"/>
      <c r="H8" s="86" t="s">
        <v>0</v>
      </c>
      <c r="I8" s="86"/>
      <c r="J8" s="87" t="s">
        <v>1</v>
      </c>
      <c r="K8" s="88"/>
      <c r="L8" s="87" t="s">
        <v>2</v>
      </c>
      <c r="M8" s="88"/>
      <c r="N8" s="87" t="s">
        <v>3</v>
      </c>
      <c r="O8" s="88"/>
      <c r="P8" s="87" t="s">
        <v>4</v>
      </c>
      <c r="Q8" s="88"/>
      <c r="R8" s="87" t="s">
        <v>5</v>
      </c>
      <c r="S8" s="88"/>
      <c r="T8" s="87" t="s">
        <v>6</v>
      </c>
      <c r="U8" s="88"/>
      <c r="V8" s="87" t="s">
        <v>7</v>
      </c>
      <c r="W8" s="88"/>
      <c r="X8" s="87" t="s">
        <v>8</v>
      </c>
      <c r="Y8" s="88"/>
      <c r="Z8" s="87" t="s">
        <v>9</v>
      </c>
      <c r="AA8" s="88"/>
      <c r="AB8" s="87" t="s">
        <v>10</v>
      </c>
      <c r="AC8" s="88"/>
      <c r="AD8" s="87" t="s">
        <v>11</v>
      </c>
      <c r="AE8" s="88"/>
      <c r="AF8" s="89" t="s">
        <v>42</v>
      </c>
    </row>
    <row r="9" spans="1:32" s="22" customFormat="1" ht="76.5" customHeight="1">
      <c r="A9" s="80"/>
      <c r="B9" s="81"/>
      <c r="C9" s="83"/>
      <c r="D9" s="83"/>
      <c r="E9" s="85"/>
      <c r="F9" s="2" t="s">
        <v>39</v>
      </c>
      <c r="G9" s="2" t="s">
        <v>40</v>
      </c>
      <c r="H9" s="3" t="s">
        <v>12</v>
      </c>
      <c r="I9" s="3" t="s">
        <v>41</v>
      </c>
      <c r="J9" s="3" t="s">
        <v>12</v>
      </c>
      <c r="K9" s="3" t="s">
        <v>41</v>
      </c>
      <c r="L9" s="3" t="s">
        <v>12</v>
      </c>
      <c r="M9" s="3" t="s">
        <v>41</v>
      </c>
      <c r="N9" s="3" t="s">
        <v>12</v>
      </c>
      <c r="O9" s="3" t="s">
        <v>41</v>
      </c>
      <c r="P9" s="3" t="s">
        <v>12</v>
      </c>
      <c r="Q9" s="3" t="s">
        <v>41</v>
      </c>
      <c r="R9" s="3" t="s">
        <v>12</v>
      </c>
      <c r="S9" s="3" t="s">
        <v>41</v>
      </c>
      <c r="T9" s="3" t="s">
        <v>12</v>
      </c>
      <c r="U9" s="3" t="s">
        <v>41</v>
      </c>
      <c r="V9" s="3" t="s">
        <v>12</v>
      </c>
      <c r="W9" s="3" t="s">
        <v>41</v>
      </c>
      <c r="X9" s="3" t="s">
        <v>12</v>
      </c>
      <c r="Y9" s="3" t="s">
        <v>41</v>
      </c>
      <c r="Z9" s="3" t="s">
        <v>12</v>
      </c>
      <c r="AA9" s="3" t="s">
        <v>41</v>
      </c>
      <c r="AB9" s="3" t="s">
        <v>12</v>
      </c>
      <c r="AC9" s="3" t="s">
        <v>41</v>
      </c>
      <c r="AD9" s="3" t="s">
        <v>12</v>
      </c>
      <c r="AE9" s="3" t="s">
        <v>41</v>
      </c>
      <c r="AF9" s="90"/>
    </row>
    <row r="10" spans="1:32" s="25" customFormat="1" ht="15.75" customHeight="1">
      <c r="A10" s="23">
        <v>1</v>
      </c>
      <c r="B10" s="24">
        <v>2</v>
      </c>
      <c r="C10" s="24">
        <v>3</v>
      </c>
      <c r="D10" s="24" t="s">
        <v>54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U12">B12</f>
        <v>546.2</v>
      </c>
      <c r="C11" s="27">
        <f t="shared" si="0"/>
        <v>190.4</v>
      </c>
      <c r="D11" s="27">
        <f t="shared" si="0"/>
        <v>190.4</v>
      </c>
      <c r="E11" s="27">
        <f t="shared" si="0"/>
        <v>190.4</v>
      </c>
      <c r="F11" s="28">
        <f t="shared" si="0"/>
        <v>34.859025997803</v>
      </c>
      <c r="G11" s="28">
        <f t="shared" si="0"/>
        <v>100</v>
      </c>
      <c r="H11" s="27">
        <f t="shared" si="0"/>
        <v>0</v>
      </c>
      <c r="I11" s="27">
        <f t="shared" si="0"/>
        <v>0</v>
      </c>
      <c r="J11" s="27">
        <f t="shared" si="0"/>
        <v>52</v>
      </c>
      <c r="K11" s="27">
        <f t="shared" si="0"/>
        <v>39</v>
      </c>
      <c r="L11" s="27">
        <f>L12</f>
        <v>42.4</v>
      </c>
      <c r="M11" s="27">
        <f t="shared" si="0"/>
        <v>27.7</v>
      </c>
      <c r="N11" s="27">
        <f>N12</f>
        <v>5.6</v>
      </c>
      <c r="O11" s="27">
        <f t="shared" si="0"/>
        <v>27.7</v>
      </c>
      <c r="P11" s="27">
        <f>P12</f>
        <v>66.4</v>
      </c>
      <c r="Q11" s="27">
        <f t="shared" si="0"/>
        <v>72</v>
      </c>
      <c r="R11" s="27">
        <f>R12</f>
        <v>24</v>
      </c>
      <c r="S11" s="27">
        <f t="shared" si="0"/>
        <v>24</v>
      </c>
      <c r="T11" s="27">
        <f>T12</f>
        <v>0</v>
      </c>
      <c r="U11" s="27">
        <f t="shared" si="0"/>
        <v>0</v>
      </c>
      <c r="V11" s="27">
        <f>V12</f>
        <v>0</v>
      </c>
      <c r="W11" s="27"/>
      <c r="X11" s="27">
        <f>X12</f>
        <v>33.6</v>
      </c>
      <c r="Y11" s="27"/>
      <c r="Z11" s="27">
        <f>Z12</f>
        <v>0</v>
      </c>
      <c r="AA11" s="27"/>
      <c r="AB11" s="27">
        <f>AB12</f>
        <v>322.2</v>
      </c>
      <c r="AC11" s="27"/>
      <c r="AD11" s="27">
        <f>AD12</f>
        <v>0</v>
      </c>
      <c r="AE11" s="27"/>
      <c r="AF11" s="29"/>
    </row>
    <row r="12" spans="1:32" s="30" customFormat="1" ht="93.75" customHeight="1">
      <c r="A12" s="64" t="s">
        <v>26</v>
      </c>
      <c r="B12" s="31">
        <f t="shared" si="0"/>
        <v>546.2</v>
      </c>
      <c r="C12" s="32">
        <f>C13</f>
        <v>190.4</v>
      </c>
      <c r="D12" s="32">
        <f t="shared" si="0"/>
        <v>190.4</v>
      </c>
      <c r="E12" s="31">
        <f t="shared" si="0"/>
        <v>190.4</v>
      </c>
      <c r="F12" s="33">
        <f t="shared" si="0"/>
        <v>34.859025997803</v>
      </c>
      <c r="G12" s="33">
        <f t="shared" si="0"/>
        <v>100</v>
      </c>
      <c r="H12" s="31">
        <f t="shared" si="0"/>
        <v>0</v>
      </c>
      <c r="I12" s="31">
        <f t="shared" si="0"/>
        <v>0</v>
      </c>
      <c r="J12" s="31">
        <f t="shared" si="0"/>
        <v>52</v>
      </c>
      <c r="K12" s="31">
        <f t="shared" si="0"/>
        <v>39</v>
      </c>
      <c r="L12" s="31">
        <f>L13</f>
        <v>42.4</v>
      </c>
      <c r="M12" s="31">
        <f t="shared" si="0"/>
        <v>27.7</v>
      </c>
      <c r="N12" s="31">
        <f>N13</f>
        <v>5.6</v>
      </c>
      <c r="O12" s="31">
        <f t="shared" si="0"/>
        <v>27.7</v>
      </c>
      <c r="P12" s="31">
        <f>P13</f>
        <v>66.4</v>
      </c>
      <c r="Q12" s="31">
        <f t="shared" si="0"/>
        <v>72</v>
      </c>
      <c r="R12" s="31">
        <f>R13</f>
        <v>24</v>
      </c>
      <c r="S12" s="31">
        <f t="shared" si="0"/>
        <v>24</v>
      </c>
      <c r="T12" s="31">
        <f>T13</f>
        <v>0</v>
      </c>
      <c r="U12" s="31">
        <f t="shared" si="0"/>
        <v>0</v>
      </c>
      <c r="V12" s="31">
        <f>V13</f>
        <v>0</v>
      </c>
      <c r="W12" s="4"/>
      <c r="X12" s="31">
        <f>X13</f>
        <v>33.6</v>
      </c>
      <c r="Y12" s="4"/>
      <c r="Z12" s="31">
        <f>Z13</f>
        <v>0</v>
      </c>
      <c r="AA12" s="4"/>
      <c r="AB12" s="31">
        <f>AB13</f>
        <v>322.2</v>
      </c>
      <c r="AC12" s="4"/>
      <c r="AD12" s="31">
        <f>AD13</f>
        <v>0</v>
      </c>
      <c r="AE12" s="5"/>
      <c r="AF12" s="91"/>
    </row>
    <row r="13" spans="1:32" s="30" customFormat="1" ht="18.75">
      <c r="A13" s="65" t="s">
        <v>17</v>
      </c>
      <c r="B13" s="34">
        <f>B14+B15+B16+B17</f>
        <v>546.2</v>
      </c>
      <c r="C13" s="32">
        <f>C14+C15+C16+C17</f>
        <v>190.4</v>
      </c>
      <c r="D13" s="32">
        <f>D14+D15+D16+D17</f>
        <v>190.4</v>
      </c>
      <c r="E13" s="34">
        <f aca="true" t="shared" si="1" ref="E13:J13">E14+E15+E16+E17</f>
        <v>190.4</v>
      </c>
      <c r="F13" s="35">
        <f t="shared" si="1"/>
        <v>34.859025997803</v>
      </c>
      <c r="G13" s="35">
        <f t="shared" si="1"/>
        <v>100</v>
      </c>
      <c r="H13" s="34">
        <f t="shared" si="1"/>
        <v>0</v>
      </c>
      <c r="I13" s="34">
        <f t="shared" si="1"/>
        <v>0</v>
      </c>
      <c r="J13" s="34">
        <f t="shared" si="1"/>
        <v>52</v>
      </c>
      <c r="K13" s="34">
        <f aca="true" t="shared" si="2" ref="K13:P13">K14+K15+K16+K17</f>
        <v>39</v>
      </c>
      <c r="L13" s="34">
        <f t="shared" si="2"/>
        <v>42.4</v>
      </c>
      <c r="M13" s="34">
        <f t="shared" si="2"/>
        <v>27.7</v>
      </c>
      <c r="N13" s="34">
        <f t="shared" si="2"/>
        <v>5.6</v>
      </c>
      <c r="O13" s="34">
        <f t="shared" si="2"/>
        <v>27.7</v>
      </c>
      <c r="P13" s="34">
        <f t="shared" si="2"/>
        <v>66.4</v>
      </c>
      <c r="Q13" s="34">
        <f aca="true" t="shared" si="3" ref="Q13:V13">Q14+Q15+Q16+Q17</f>
        <v>72</v>
      </c>
      <c r="R13" s="34">
        <f t="shared" si="3"/>
        <v>24</v>
      </c>
      <c r="S13" s="34">
        <f t="shared" si="3"/>
        <v>24</v>
      </c>
      <c r="T13" s="34">
        <f t="shared" si="3"/>
        <v>0</v>
      </c>
      <c r="U13" s="34">
        <f t="shared" si="3"/>
        <v>0</v>
      </c>
      <c r="V13" s="34">
        <f t="shared" si="3"/>
        <v>0</v>
      </c>
      <c r="W13" s="34"/>
      <c r="X13" s="34">
        <f>X14+X15+X16+X17</f>
        <v>33.6</v>
      </c>
      <c r="Y13" s="34"/>
      <c r="Z13" s="34">
        <f>Z14+Z15+Z16+Z17</f>
        <v>0</v>
      </c>
      <c r="AA13" s="34"/>
      <c r="AB13" s="34">
        <f>AB14+AB15+AB16+AB17</f>
        <v>322.2</v>
      </c>
      <c r="AC13" s="34"/>
      <c r="AD13" s="34">
        <f>AD14+AD15+AD16+AD17</f>
        <v>0</v>
      </c>
      <c r="AE13" s="34"/>
      <c r="AF13" s="92"/>
    </row>
    <row r="14" spans="1:32" s="30" customFormat="1" ht="18.75">
      <c r="A14" s="66" t="s">
        <v>23</v>
      </c>
      <c r="B14" s="31">
        <f>H14+J14+L14+N14+P14+R14+T14+V14+X14+Z14+AB14+AD14</f>
        <v>0</v>
      </c>
      <c r="C14" s="32">
        <f aca="true" t="shared" si="4" ref="C14:D17">H14</f>
        <v>0</v>
      </c>
      <c r="D14" s="32">
        <f t="shared" si="4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/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2"/>
    </row>
    <row r="15" spans="1:32" s="30" customFormat="1" ht="18.75">
      <c r="A15" s="66" t="s">
        <v>21</v>
      </c>
      <c r="B15" s="31">
        <f>H15+J15+L15+N15+P15+R15+T15+V15+X15+Z15+AB15+AD15</f>
        <v>0</v>
      </c>
      <c r="C15" s="32">
        <f t="shared" si="4"/>
        <v>0</v>
      </c>
      <c r="D15" s="32">
        <f t="shared" si="4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/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2"/>
    </row>
    <row r="16" spans="1:32" s="36" customFormat="1" ht="18.75">
      <c r="A16" s="66" t="s">
        <v>13</v>
      </c>
      <c r="B16" s="31">
        <f>H16+J16+L16+N16+P16+R16+T16+V16+X16+Z16+AB16+AD16</f>
        <v>546.2</v>
      </c>
      <c r="C16" s="32">
        <f>H16+J16+L16+N16+P16+R16+T16</f>
        <v>190.4</v>
      </c>
      <c r="D16" s="32">
        <f>E16</f>
        <v>190.4</v>
      </c>
      <c r="E16" s="4">
        <f>I16+K16+M16+O16+Q16+S16+U16</f>
        <v>190.4</v>
      </c>
      <c r="F16" s="35">
        <f>E16/B16*100</f>
        <v>34.859025997803</v>
      </c>
      <c r="G16" s="28">
        <f>E16/C16*100</f>
        <v>100</v>
      </c>
      <c r="H16" s="4">
        <v>0</v>
      </c>
      <c r="I16" s="4">
        <v>0</v>
      </c>
      <c r="J16" s="4">
        <v>52</v>
      </c>
      <c r="K16" s="4">
        <v>39</v>
      </c>
      <c r="L16" s="4">
        <v>42.4</v>
      </c>
      <c r="M16" s="4">
        <v>27.7</v>
      </c>
      <c r="N16" s="4">
        <v>5.6</v>
      </c>
      <c r="O16" s="4">
        <v>27.7</v>
      </c>
      <c r="P16" s="4">
        <v>66.4</v>
      </c>
      <c r="Q16" s="4">
        <v>72</v>
      </c>
      <c r="R16" s="4">
        <v>24</v>
      </c>
      <c r="S16" s="4">
        <v>24</v>
      </c>
      <c r="T16" s="4">
        <v>0</v>
      </c>
      <c r="U16" s="4">
        <v>0</v>
      </c>
      <c r="V16" s="4">
        <v>0</v>
      </c>
      <c r="W16" s="4"/>
      <c r="X16" s="5">
        <v>33.6</v>
      </c>
      <c r="Y16" s="4"/>
      <c r="Z16" s="4">
        <v>0</v>
      </c>
      <c r="AA16" s="4"/>
      <c r="AB16" s="4">
        <v>322.2</v>
      </c>
      <c r="AC16" s="4"/>
      <c r="AD16" s="5">
        <v>0</v>
      </c>
      <c r="AE16" s="5"/>
      <c r="AF16" s="92"/>
    </row>
    <row r="17" spans="1:32" s="30" customFormat="1" ht="18.75">
      <c r="A17" s="66" t="s">
        <v>29</v>
      </c>
      <c r="B17" s="31">
        <f>H17+J17+L17+N17+P17+R17+T17+V17+X17+Z17+AB17+AD17</f>
        <v>0</v>
      </c>
      <c r="C17" s="32">
        <f t="shared" si="4"/>
        <v>0</v>
      </c>
      <c r="D17" s="32">
        <f t="shared" si="4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/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3"/>
    </row>
    <row r="18" spans="1:32" s="30" customFormat="1" ht="79.5" customHeight="1">
      <c r="A18" s="37" t="s">
        <v>27</v>
      </c>
      <c r="B18" s="38">
        <f>B20+B26+B32+B62+B68+B74</f>
        <v>124313.48873999999</v>
      </c>
      <c r="C18" s="38">
        <f>C20+C26+C32+C62+C68+C74</f>
        <v>77849.22773999999</v>
      </c>
      <c r="D18" s="38">
        <f>D19+D25+D31+D61+D67+D73</f>
        <v>70192.8838</v>
      </c>
      <c r="E18" s="38">
        <f>E19+E25+E31+E61+E67+E73</f>
        <v>69923.582391</v>
      </c>
      <c r="F18" s="35">
        <f>E18/B18*100</f>
        <v>56.24778380827542</v>
      </c>
      <c r="G18" s="28">
        <f>E18/C18*100</f>
        <v>89.81923703152205</v>
      </c>
      <c r="H18" s="38">
        <f aca="true" t="shared" si="5" ref="H18:N18">H20+H26+H32+H62+H68+H74</f>
        <v>12515.086</v>
      </c>
      <c r="I18" s="38">
        <f t="shared" si="5"/>
        <v>9375.981130000002</v>
      </c>
      <c r="J18" s="38">
        <f t="shared" si="5"/>
        <v>10346.206999999999</v>
      </c>
      <c r="K18" s="38">
        <f t="shared" si="5"/>
        <v>9153.820490999999</v>
      </c>
      <c r="L18" s="38">
        <f t="shared" si="5"/>
        <v>6198.817999999999</v>
      </c>
      <c r="M18" s="38">
        <f t="shared" si="5"/>
        <v>5190.3531</v>
      </c>
      <c r="N18" s="38">
        <f t="shared" si="5"/>
        <v>16311.461999999998</v>
      </c>
      <c r="O18" s="38">
        <f aca="true" t="shared" si="6" ref="O18:T18">O20+O26+O32+O62+O68+O74</f>
        <v>12859.210360000001</v>
      </c>
      <c r="P18" s="38">
        <f t="shared" si="6"/>
        <v>8809.212</v>
      </c>
      <c r="Q18" s="38">
        <f t="shared" si="6"/>
        <v>10339.36671</v>
      </c>
      <c r="R18" s="38">
        <f t="shared" si="6"/>
        <v>6617.058000000001</v>
      </c>
      <c r="S18" s="38">
        <f t="shared" si="6"/>
        <v>8076.03378</v>
      </c>
      <c r="T18" s="38">
        <f t="shared" si="6"/>
        <v>17140.88474</v>
      </c>
      <c r="U18" s="38">
        <f>U20+U26+U32+U62+U68+U74</f>
        <v>14928.81682</v>
      </c>
      <c r="V18" s="38">
        <f>V20+V26+V32+V62+V68+V74</f>
        <v>6954.498</v>
      </c>
      <c r="W18" s="38"/>
      <c r="X18" s="38">
        <f>X20+X26+X32+X62+X68+X74</f>
        <v>5188.449</v>
      </c>
      <c r="Y18" s="38"/>
      <c r="Z18" s="38">
        <f>Z20+Z26+Z32+Z62+Z68+Z74</f>
        <v>13671.659</v>
      </c>
      <c r="AA18" s="38"/>
      <c r="AB18" s="38">
        <f>AB20+AB26+AB32+AB62+AB68+AB74</f>
        <v>7398.155000000001</v>
      </c>
      <c r="AC18" s="38"/>
      <c r="AD18" s="38">
        <f>AD20+AD26+AD32+AD62+AD68+AD74</f>
        <v>13341</v>
      </c>
      <c r="AE18" s="38"/>
      <c r="AF18" s="39"/>
    </row>
    <row r="19" spans="1:32" s="30" customFormat="1" ht="74.25" customHeight="1">
      <c r="A19" s="67" t="s">
        <v>28</v>
      </c>
      <c r="B19" s="31">
        <f aca="true" t="shared" si="7" ref="B19:H19">B20</f>
        <v>0</v>
      </c>
      <c r="C19" s="32">
        <f t="shared" si="7"/>
        <v>0</v>
      </c>
      <c r="D19" s="32">
        <f t="shared" si="7"/>
        <v>0</v>
      </c>
      <c r="E19" s="4">
        <f>E20</f>
        <v>0</v>
      </c>
      <c r="F19" s="40">
        <f t="shared" si="7"/>
        <v>0</v>
      </c>
      <c r="G19" s="40">
        <f t="shared" si="7"/>
        <v>0</v>
      </c>
      <c r="H19" s="31">
        <f t="shared" si="7"/>
        <v>0</v>
      </c>
      <c r="I19" s="4">
        <f aca="true" t="shared" si="8" ref="I19:U19">I20</f>
        <v>0</v>
      </c>
      <c r="J19" s="31">
        <f t="shared" si="8"/>
        <v>0</v>
      </c>
      <c r="K19" s="4">
        <f t="shared" si="8"/>
        <v>0</v>
      </c>
      <c r="L19" s="31">
        <f t="shared" si="8"/>
        <v>0</v>
      </c>
      <c r="M19" s="4">
        <f t="shared" si="8"/>
        <v>0</v>
      </c>
      <c r="N19" s="31">
        <f t="shared" si="8"/>
        <v>0</v>
      </c>
      <c r="O19" s="4">
        <f t="shared" si="8"/>
        <v>0</v>
      </c>
      <c r="P19" s="31">
        <f>P20</f>
        <v>0</v>
      </c>
      <c r="Q19" s="4">
        <f t="shared" si="8"/>
        <v>0</v>
      </c>
      <c r="R19" s="31">
        <f>R20</f>
        <v>0</v>
      </c>
      <c r="S19" s="4">
        <f t="shared" si="8"/>
        <v>0</v>
      </c>
      <c r="T19" s="31">
        <f>T20</f>
        <v>0</v>
      </c>
      <c r="U19" s="4">
        <f t="shared" si="8"/>
        <v>0</v>
      </c>
      <c r="V19" s="31">
        <f>V20</f>
        <v>0</v>
      </c>
      <c r="W19" s="4"/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4" t="s">
        <v>52</v>
      </c>
    </row>
    <row r="20" spans="1:32" s="30" customFormat="1" ht="19.5" customHeight="1">
      <c r="A20" s="65" t="s">
        <v>17</v>
      </c>
      <c r="B20" s="34">
        <f aca="true" t="shared" si="9" ref="B20:J20">B21+B22+B23+B24</f>
        <v>0</v>
      </c>
      <c r="C20" s="34">
        <f t="shared" si="9"/>
        <v>0</v>
      </c>
      <c r="D20" s="34">
        <f t="shared" si="9"/>
        <v>0</v>
      </c>
      <c r="E20" s="34">
        <f>E21+E22+E23+E24</f>
        <v>0</v>
      </c>
      <c r="F20" s="35">
        <f t="shared" si="9"/>
        <v>0</v>
      </c>
      <c r="G20" s="35">
        <f t="shared" si="9"/>
        <v>0</v>
      </c>
      <c r="H20" s="34">
        <f t="shared" si="9"/>
        <v>0</v>
      </c>
      <c r="I20" s="34">
        <f t="shared" si="9"/>
        <v>0</v>
      </c>
      <c r="J20" s="34">
        <f t="shared" si="9"/>
        <v>0</v>
      </c>
      <c r="K20" s="34">
        <f aca="true" t="shared" si="10" ref="K20:P20">K21+K22+K23+K24</f>
        <v>0</v>
      </c>
      <c r="L20" s="34">
        <f t="shared" si="10"/>
        <v>0</v>
      </c>
      <c r="M20" s="34">
        <f t="shared" si="10"/>
        <v>0</v>
      </c>
      <c r="N20" s="34">
        <f t="shared" si="10"/>
        <v>0</v>
      </c>
      <c r="O20" s="34">
        <f t="shared" si="10"/>
        <v>0</v>
      </c>
      <c r="P20" s="34">
        <f t="shared" si="10"/>
        <v>0</v>
      </c>
      <c r="Q20" s="34">
        <f aca="true" t="shared" si="11" ref="Q20:V20">Q21+Q22+Q23+Q24</f>
        <v>0</v>
      </c>
      <c r="R20" s="34">
        <f t="shared" si="11"/>
        <v>0</v>
      </c>
      <c r="S20" s="34">
        <f t="shared" si="11"/>
        <v>0</v>
      </c>
      <c r="T20" s="34">
        <f t="shared" si="11"/>
        <v>0</v>
      </c>
      <c r="U20" s="34">
        <f t="shared" si="11"/>
        <v>0</v>
      </c>
      <c r="V20" s="34">
        <f t="shared" si="11"/>
        <v>0</v>
      </c>
      <c r="W20" s="34"/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5"/>
    </row>
    <row r="21" spans="1:32" s="30" customFormat="1" ht="21.75" customHeight="1">
      <c r="A21" s="66" t="s">
        <v>23</v>
      </c>
      <c r="B21" s="31">
        <f>H21+J21+L21+N21+P21+R21+T21+V21+X21+Z21+AB21+AD21</f>
        <v>0</v>
      </c>
      <c r="C21" s="58">
        <v>0</v>
      </c>
      <c r="D21" s="58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/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5"/>
    </row>
    <row r="22" spans="1:32" s="30" customFormat="1" ht="21.75" customHeight="1">
      <c r="A22" s="66" t="s">
        <v>21</v>
      </c>
      <c r="B22" s="31">
        <f>H22+J22+L22+N22+P22+R22+T22+V22+X22+Z22+AB22+AD22</f>
        <v>0</v>
      </c>
      <c r="C22" s="58">
        <v>0</v>
      </c>
      <c r="D22" s="58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/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5"/>
    </row>
    <row r="23" spans="1:32" s="30" customFormat="1" ht="21.75" customHeight="1">
      <c r="A23" s="66" t="s">
        <v>13</v>
      </c>
      <c r="B23" s="31">
        <f>H23+J23+L23+N23+P23+R23+T23+V23+X23+Z23+AB23+AD23</f>
        <v>0</v>
      </c>
      <c r="C23" s="32">
        <f>H23+J23+L23+N23+P23+R23+T23</f>
        <v>0</v>
      </c>
      <c r="D23" s="32">
        <f>E23</f>
        <v>0</v>
      </c>
      <c r="E23" s="4">
        <f>I23+K23+M23+O23+Q23+S23+U23</f>
        <v>0</v>
      </c>
      <c r="F23" s="33">
        <v>0</v>
      </c>
      <c r="G23" s="33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/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5"/>
    </row>
    <row r="24" spans="1:32" s="30" customFormat="1" ht="21.75" customHeight="1">
      <c r="A24" s="66" t="s">
        <v>29</v>
      </c>
      <c r="B24" s="31">
        <f>H24+J24+L24+N24+P24+R24+T24+V24+X24+Z24+AB24+AD24</f>
        <v>0</v>
      </c>
      <c r="C24" s="58">
        <v>0</v>
      </c>
      <c r="D24" s="58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/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6"/>
    </row>
    <row r="25" spans="1:32" s="30" customFormat="1" ht="74.25" customHeight="1">
      <c r="A25" s="67" t="s">
        <v>30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40">
        <f>F26</f>
        <v>0</v>
      </c>
      <c r="G25" s="33">
        <v>0</v>
      </c>
      <c r="H25" s="31">
        <f aca="true" t="shared" si="12" ref="H25:U25">H26</f>
        <v>0</v>
      </c>
      <c r="I25" s="31">
        <f t="shared" si="12"/>
        <v>0</v>
      </c>
      <c r="J25" s="31">
        <f t="shared" si="12"/>
        <v>0</v>
      </c>
      <c r="K25" s="31">
        <f t="shared" si="12"/>
        <v>0</v>
      </c>
      <c r="L25" s="31">
        <f t="shared" si="12"/>
        <v>0</v>
      </c>
      <c r="M25" s="31">
        <f t="shared" si="12"/>
        <v>0</v>
      </c>
      <c r="N25" s="31">
        <f t="shared" si="12"/>
        <v>0</v>
      </c>
      <c r="O25" s="31">
        <f t="shared" si="12"/>
        <v>0</v>
      </c>
      <c r="P25" s="31">
        <f>P26</f>
        <v>0</v>
      </c>
      <c r="Q25" s="31">
        <f t="shared" si="12"/>
        <v>0</v>
      </c>
      <c r="R25" s="31">
        <f>R26</f>
        <v>0</v>
      </c>
      <c r="S25" s="31">
        <f t="shared" si="12"/>
        <v>0</v>
      </c>
      <c r="T25" s="31">
        <f>T26</f>
        <v>0</v>
      </c>
      <c r="U25" s="31">
        <f t="shared" si="12"/>
        <v>0</v>
      </c>
      <c r="V25" s="31">
        <f>V26</f>
        <v>0</v>
      </c>
      <c r="W25" s="4"/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4" t="s">
        <v>46</v>
      </c>
    </row>
    <row r="26" spans="1:32" s="30" customFormat="1" ht="19.5" customHeight="1">
      <c r="A26" s="65" t="s">
        <v>17</v>
      </c>
      <c r="B26" s="34">
        <f aca="true" t="shared" si="13" ref="B26:J26">B27+B28+B29+B30</f>
        <v>0</v>
      </c>
      <c r="C26" s="34">
        <f t="shared" si="13"/>
        <v>0</v>
      </c>
      <c r="D26" s="34">
        <f t="shared" si="13"/>
        <v>0</v>
      </c>
      <c r="E26" s="34">
        <f>E27+E28+E29+E30</f>
        <v>0</v>
      </c>
      <c r="F26" s="35">
        <f t="shared" si="13"/>
        <v>0</v>
      </c>
      <c r="G26" s="35">
        <f t="shared" si="13"/>
        <v>0</v>
      </c>
      <c r="H26" s="34">
        <f t="shared" si="13"/>
        <v>0</v>
      </c>
      <c r="I26" s="34">
        <f t="shared" si="13"/>
        <v>0</v>
      </c>
      <c r="J26" s="34">
        <f t="shared" si="13"/>
        <v>0</v>
      </c>
      <c r="K26" s="34">
        <f aca="true" t="shared" si="14" ref="K26:P26">K27+K28+K29+K30</f>
        <v>0</v>
      </c>
      <c r="L26" s="34">
        <f t="shared" si="14"/>
        <v>0</v>
      </c>
      <c r="M26" s="34">
        <f t="shared" si="14"/>
        <v>0</v>
      </c>
      <c r="N26" s="34">
        <f t="shared" si="14"/>
        <v>0</v>
      </c>
      <c r="O26" s="34">
        <f t="shared" si="14"/>
        <v>0</v>
      </c>
      <c r="P26" s="34">
        <f t="shared" si="14"/>
        <v>0</v>
      </c>
      <c r="Q26" s="34">
        <f aca="true" t="shared" si="15" ref="Q26:V26">Q27+Q28+Q29+Q30</f>
        <v>0</v>
      </c>
      <c r="R26" s="34">
        <f t="shared" si="15"/>
        <v>0</v>
      </c>
      <c r="S26" s="34">
        <f t="shared" si="15"/>
        <v>0</v>
      </c>
      <c r="T26" s="34">
        <f t="shared" si="15"/>
        <v>0</v>
      </c>
      <c r="U26" s="34">
        <f t="shared" si="15"/>
        <v>0</v>
      </c>
      <c r="V26" s="34">
        <f t="shared" si="15"/>
        <v>0</v>
      </c>
      <c r="W26" s="34"/>
      <c r="X26" s="34">
        <f>X27+X28+X29+X30</f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5"/>
    </row>
    <row r="27" spans="1:32" s="30" customFormat="1" ht="21.75" customHeight="1">
      <c r="A27" s="66" t="s">
        <v>23</v>
      </c>
      <c r="B27" s="31">
        <f>H27+J27+L27+N27+P27+R27+T27+V27+X27+Z27+AB27+AD27</f>
        <v>0</v>
      </c>
      <c r="C27" s="58">
        <v>0</v>
      </c>
      <c r="D27" s="58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/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5"/>
    </row>
    <row r="28" spans="1:32" s="30" customFormat="1" ht="21.75" customHeight="1">
      <c r="A28" s="66" t="s">
        <v>21</v>
      </c>
      <c r="B28" s="31">
        <f>H28+J28+L28+N28+P28+R28+T28+V28+X28+Z28+AB28+AD28</f>
        <v>0</v>
      </c>
      <c r="C28" s="58">
        <v>0</v>
      </c>
      <c r="D28" s="58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/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5"/>
    </row>
    <row r="29" spans="1:32" s="30" customFormat="1" ht="21.75" customHeight="1">
      <c r="A29" s="66" t="s">
        <v>13</v>
      </c>
      <c r="B29" s="31">
        <f>H29+J29+L29+N29+P29+R29+T29+V29+X29+Z29+AB29+AD29</f>
        <v>0</v>
      </c>
      <c r="C29" s="32">
        <f>H29+J29+L29+N29+P29+R29+T29</f>
        <v>0</v>
      </c>
      <c r="D29" s="32">
        <f>E29</f>
        <v>0</v>
      </c>
      <c r="E29" s="4">
        <f>I29+K29+M29+O29+Q29+S29+U29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/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5"/>
    </row>
    <row r="30" spans="1:32" s="30" customFormat="1" ht="21.75" customHeight="1">
      <c r="A30" s="66" t="s">
        <v>29</v>
      </c>
      <c r="B30" s="31">
        <f>H30+J30+L30+N30+P30+R30+T30+V30+X30+Z30+AB30+AD30</f>
        <v>0</v>
      </c>
      <c r="C30" s="58">
        <v>0</v>
      </c>
      <c r="D30" s="58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/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6"/>
    </row>
    <row r="31" spans="1:32" s="36" customFormat="1" ht="66.75" customHeight="1">
      <c r="A31" s="59" t="s">
        <v>31</v>
      </c>
      <c r="B31" s="60">
        <f>B32</f>
        <v>23234.5</v>
      </c>
      <c r="C31" s="60">
        <f>C32</f>
        <v>13783.692000000001</v>
      </c>
      <c r="D31" s="60">
        <f>E31</f>
        <v>9477.49689</v>
      </c>
      <c r="E31" s="60">
        <f>E32</f>
        <v>9477.49689</v>
      </c>
      <c r="F31" s="35">
        <f>F32</f>
        <v>40.79062123135854</v>
      </c>
      <c r="G31" s="28">
        <f>G32</f>
        <v>68.7587686230946</v>
      </c>
      <c r="H31" s="60">
        <f>H32</f>
        <v>1165.62</v>
      </c>
      <c r="I31" s="60">
        <f>I32</f>
        <v>551.216</v>
      </c>
      <c r="J31" s="60">
        <f aca="true" t="shared" si="16" ref="J31:AD31">J32</f>
        <v>1099.22</v>
      </c>
      <c r="K31" s="60">
        <f>K32</f>
        <v>727.29999</v>
      </c>
      <c r="L31" s="60">
        <f t="shared" si="16"/>
        <v>593.3199999999999</v>
      </c>
      <c r="M31" s="60">
        <f>M32</f>
        <v>766.4647600000001</v>
      </c>
      <c r="N31" s="60">
        <f t="shared" si="16"/>
        <v>4452.697</v>
      </c>
      <c r="O31" s="60">
        <f>O32</f>
        <v>1781.89388</v>
      </c>
      <c r="P31" s="60">
        <f t="shared" si="16"/>
        <v>1691.92</v>
      </c>
      <c r="Q31" s="60">
        <f>Q32</f>
        <v>1639.82872</v>
      </c>
      <c r="R31" s="60">
        <f t="shared" si="16"/>
        <v>1091.22</v>
      </c>
      <c r="S31" s="60">
        <f>S32</f>
        <v>1310.23354</v>
      </c>
      <c r="T31" s="60">
        <f t="shared" si="16"/>
        <v>3779.195</v>
      </c>
      <c r="U31" s="60">
        <f>U32</f>
        <v>2700.56</v>
      </c>
      <c r="V31" s="60">
        <f t="shared" si="16"/>
        <v>578.52</v>
      </c>
      <c r="W31" s="60"/>
      <c r="X31" s="60">
        <f t="shared" si="16"/>
        <v>550.62</v>
      </c>
      <c r="Y31" s="60"/>
      <c r="Z31" s="60">
        <f t="shared" si="16"/>
        <v>2807.8450000000003</v>
      </c>
      <c r="AA31" s="60"/>
      <c r="AB31" s="60">
        <f t="shared" si="16"/>
        <v>724.52</v>
      </c>
      <c r="AC31" s="60"/>
      <c r="AD31" s="60">
        <f t="shared" si="16"/>
        <v>4878.803</v>
      </c>
      <c r="AE31" s="60"/>
      <c r="AF31" s="44"/>
    </row>
    <row r="32" spans="1:32" s="36" customFormat="1" ht="18.75">
      <c r="A32" s="41" t="s">
        <v>17</v>
      </c>
      <c r="B32" s="42">
        <f>B33+B34+B35+B36</f>
        <v>23234.5</v>
      </c>
      <c r="C32" s="42">
        <f>C33+C34+C35+C36</f>
        <v>13783.692000000001</v>
      </c>
      <c r="D32" s="60">
        <f aca="true" t="shared" si="17" ref="D32:D72">E32</f>
        <v>9477.49689</v>
      </c>
      <c r="E32" s="42">
        <f>E33+E34+E35+E36</f>
        <v>9477.49689</v>
      </c>
      <c r="F32" s="35">
        <f>F33+F34+F35+F36</f>
        <v>40.79062123135854</v>
      </c>
      <c r="G32" s="28">
        <f>E32/C32*100</f>
        <v>68.7587686230946</v>
      </c>
      <c r="H32" s="42">
        <f>H33+H34+H35+H36</f>
        <v>1165.62</v>
      </c>
      <c r="I32" s="42">
        <f>I33+I34+I35+I36</f>
        <v>551.216</v>
      </c>
      <c r="J32" s="42">
        <f aca="true" t="shared" si="18" ref="J32:AD32">J33+J34+J35+J36</f>
        <v>1099.22</v>
      </c>
      <c r="K32" s="42">
        <f>K33+K34+K35+K36</f>
        <v>727.29999</v>
      </c>
      <c r="L32" s="42">
        <f t="shared" si="18"/>
        <v>593.3199999999999</v>
      </c>
      <c r="M32" s="42">
        <f>M33+M34+M35+M36</f>
        <v>766.4647600000001</v>
      </c>
      <c r="N32" s="42">
        <f t="shared" si="18"/>
        <v>4452.697</v>
      </c>
      <c r="O32" s="42">
        <f>O33+O34+O35+O36</f>
        <v>1781.89388</v>
      </c>
      <c r="P32" s="42">
        <f t="shared" si="18"/>
        <v>1691.92</v>
      </c>
      <c r="Q32" s="42">
        <f>Q33+Q34+Q35+Q36</f>
        <v>1639.82872</v>
      </c>
      <c r="R32" s="42">
        <f t="shared" si="18"/>
        <v>1091.22</v>
      </c>
      <c r="S32" s="42">
        <f>S33+S34+S35+S36</f>
        <v>1310.23354</v>
      </c>
      <c r="T32" s="42">
        <f t="shared" si="18"/>
        <v>3779.195</v>
      </c>
      <c r="U32" s="42">
        <f>U33+U34+U35+U36</f>
        <v>2700.56</v>
      </c>
      <c r="V32" s="42">
        <f t="shared" si="18"/>
        <v>578.52</v>
      </c>
      <c r="W32" s="42"/>
      <c r="X32" s="42">
        <f t="shared" si="18"/>
        <v>550.62</v>
      </c>
      <c r="Y32" s="42"/>
      <c r="Z32" s="42">
        <f t="shared" si="18"/>
        <v>2807.8450000000003</v>
      </c>
      <c r="AA32" s="42"/>
      <c r="AB32" s="42">
        <f t="shared" si="18"/>
        <v>724.52</v>
      </c>
      <c r="AC32" s="42"/>
      <c r="AD32" s="42">
        <f t="shared" si="18"/>
        <v>4878.803</v>
      </c>
      <c r="AE32" s="42"/>
      <c r="AF32" s="44"/>
    </row>
    <row r="33" spans="1:32" s="36" customFormat="1" ht="18.75">
      <c r="A33" s="61" t="s">
        <v>23</v>
      </c>
      <c r="B33" s="60">
        <f aca="true" t="shared" si="19" ref="B33:C36">B39+B45+B51+B57</f>
        <v>0</v>
      </c>
      <c r="C33" s="60">
        <f t="shared" si="19"/>
        <v>0</v>
      </c>
      <c r="D33" s="60">
        <f t="shared" si="17"/>
        <v>0</v>
      </c>
      <c r="E33" s="60">
        <f>E39+E45+E51+E57</f>
        <v>0</v>
      </c>
      <c r="F33" s="28">
        <v>0</v>
      </c>
      <c r="G33" s="28">
        <v>0</v>
      </c>
      <c r="H33" s="60">
        <f>H38+H45+H51+H57</f>
        <v>0</v>
      </c>
      <c r="I33" s="60">
        <f>I39+I45+I51+I57</f>
        <v>0</v>
      </c>
      <c r="J33" s="60">
        <f aca="true" t="shared" si="20" ref="J33:AD33">J38+J45+J51+J57</f>
        <v>0</v>
      </c>
      <c r="K33" s="60">
        <f>K39+K45+K51+K57</f>
        <v>0</v>
      </c>
      <c r="L33" s="60">
        <f t="shared" si="20"/>
        <v>0</v>
      </c>
      <c r="M33" s="60">
        <f>M39+M45+M51+M57</f>
        <v>0</v>
      </c>
      <c r="N33" s="60">
        <f t="shared" si="20"/>
        <v>0</v>
      </c>
      <c r="O33" s="60">
        <f>O39+O45+O51+O57</f>
        <v>0</v>
      </c>
      <c r="P33" s="60">
        <f t="shared" si="20"/>
        <v>0</v>
      </c>
      <c r="Q33" s="60">
        <f>Q39+Q45+Q51+Q57</f>
        <v>0</v>
      </c>
      <c r="R33" s="60">
        <f t="shared" si="20"/>
        <v>89.5</v>
      </c>
      <c r="S33" s="60">
        <f>S39+S45+S51+S57</f>
        <v>0</v>
      </c>
      <c r="T33" s="60">
        <f t="shared" si="20"/>
        <v>0</v>
      </c>
      <c r="U33" s="60">
        <f>U39+U45+U51+U57</f>
        <v>0</v>
      </c>
      <c r="V33" s="60">
        <f t="shared" si="20"/>
        <v>0</v>
      </c>
      <c r="W33" s="60"/>
      <c r="X33" s="60">
        <f t="shared" si="20"/>
        <v>0</v>
      </c>
      <c r="Y33" s="60"/>
      <c r="Z33" s="60">
        <f t="shared" si="20"/>
        <v>0</v>
      </c>
      <c r="AA33" s="60"/>
      <c r="AB33" s="60">
        <f t="shared" si="20"/>
        <v>89.5</v>
      </c>
      <c r="AC33" s="60"/>
      <c r="AD33" s="60">
        <f t="shared" si="20"/>
        <v>0</v>
      </c>
      <c r="AE33" s="60"/>
      <c r="AF33" s="44"/>
    </row>
    <row r="34" spans="1:32" s="36" customFormat="1" ht="18.75">
      <c r="A34" s="61" t="s">
        <v>21</v>
      </c>
      <c r="B34" s="60">
        <f t="shared" si="19"/>
        <v>0</v>
      </c>
      <c r="C34" s="60">
        <f t="shared" si="19"/>
        <v>0</v>
      </c>
      <c r="D34" s="60">
        <f t="shared" si="17"/>
        <v>0</v>
      </c>
      <c r="E34" s="60">
        <f>E40+E46+E52+E58</f>
        <v>0</v>
      </c>
      <c r="F34" s="28">
        <v>0</v>
      </c>
      <c r="G34" s="28">
        <v>0</v>
      </c>
      <c r="H34" s="60">
        <f>H40+H46+H52+H58</f>
        <v>0</v>
      </c>
      <c r="I34" s="60">
        <f>I40+I46+I52+I58</f>
        <v>0</v>
      </c>
      <c r="J34" s="60">
        <f aca="true" t="shared" si="21" ref="J34:AD36">J40+J46+J52+J58</f>
        <v>0</v>
      </c>
      <c r="K34" s="60">
        <f>K40+K46+K52+K58</f>
        <v>0</v>
      </c>
      <c r="L34" s="60">
        <f t="shared" si="21"/>
        <v>0</v>
      </c>
      <c r="M34" s="60">
        <f>M40+M46+M52+M58</f>
        <v>0</v>
      </c>
      <c r="N34" s="60">
        <f t="shared" si="21"/>
        <v>0</v>
      </c>
      <c r="O34" s="60">
        <f>O40+O46+O52+O58</f>
        <v>0</v>
      </c>
      <c r="P34" s="60">
        <f t="shared" si="21"/>
        <v>0</v>
      </c>
      <c r="Q34" s="60">
        <f>Q40+Q46+Q52+Q58</f>
        <v>0</v>
      </c>
      <c r="R34" s="60">
        <f t="shared" si="21"/>
        <v>0</v>
      </c>
      <c r="S34" s="60">
        <f>S40+S46+S52+S58</f>
        <v>0</v>
      </c>
      <c r="T34" s="60">
        <f t="shared" si="21"/>
        <v>0</v>
      </c>
      <c r="U34" s="60">
        <f>U40+U46+U52+U58</f>
        <v>0</v>
      </c>
      <c r="V34" s="60">
        <f t="shared" si="21"/>
        <v>0</v>
      </c>
      <c r="W34" s="60"/>
      <c r="X34" s="60">
        <f t="shared" si="21"/>
        <v>0</v>
      </c>
      <c r="Y34" s="60"/>
      <c r="Z34" s="60">
        <f t="shared" si="21"/>
        <v>0</v>
      </c>
      <c r="AA34" s="60"/>
      <c r="AB34" s="60">
        <f t="shared" si="21"/>
        <v>0</v>
      </c>
      <c r="AC34" s="60"/>
      <c r="AD34" s="60">
        <f t="shared" si="21"/>
        <v>0</v>
      </c>
      <c r="AE34" s="60"/>
      <c r="AF34" s="44"/>
    </row>
    <row r="35" spans="1:32" s="36" customFormat="1" ht="18.75">
      <c r="A35" s="61" t="s">
        <v>13</v>
      </c>
      <c r="B35" s="60">
        <f t="shared" si="19"/>
        <v>23234.5</v>
      </c>
      <c r="C35" s="60">
        <f t="shared" si="19"/>
        <v>13783.692000000001</v>
      </c>
      <c r="D35" s="60">
        <f t="shared" si="17"/>
        <v>9477.49689</v>
      </c>
      <c r="E35" s="60">
        <f>E41+E47+E53+E59</f>
        <v>9477.49689</v>
      </c>
      <c r="F35" s="35">
        <f>E35/B35*100</f>
        <v>40.79062123135854</v>
      </c>
      <c r="G35" s="28">
        <f>E35/C35*100</f>
        <v>68.7587686230946</v>
      </c>
      <c r="H35" s="60">
        <f>H41+H47+H53+H59</f>
        <v>1165.62</v>
      </c>
      <c r="I35" s="60">
        <f>I41+I47+I53+I59</f>
        <v>551.216</v>
      </c>
      <c r="J35" s="60">
        <f t="shared" si="21"/>
        <v>1099.22</v>
      </c>
      <c r="K35" s="60">
        <f>K41+K47+K53+K59</f>
        <v>727.29999</v>
      </c>
      <c r="L35" s="60">
        <f t="shared" si="21"/>
        <v>593.3199999999999</v>
      </c>
      <c r="M35" s="60">
        <f>M41+M47+M53+M59</f>
        <v>766.4647600000001</v>
      </c>
      <c r="N35" s="60">
        <f t="shared" si="21"/>
        <v>4452.697</v>
      </c>
      <c r="O35" s="60">
        <f>O41+O47+O53+O59</f>
        <v>1781.89388</v>
      </c>
      <c r="P35" s="60">
        <f t="shared" si="21"/>
        <v>1691.92</v>
      </c>
      <c r="Q35" s="60">
        <f>Q41+Q47+Q53+Q59</f>
        <v>1639.82872</v>
      </c>
      <c r="R35" s="60">
        <f t="shared" si="21"/>
        <v>1001.72</v>
      </c>
      <c r="S35" s="60">
        <f>S41+S47+S53+S59</f>
        <v>1310.23354</v>
      </c>
      <c r="T35" s="60">
        <f t="shared" si="21"/>
        <v>3779.195</v>
      </c>
      <c r="U35" s="60">
        <f>U41+U47+U53+U59</f>
        <v>2700.56</v>
      </c>
      <c r="V35" s="60">
        <f t="shared" si="21"/>
        <v>578.52</v>
      </c>
      <c r="W35" s="60"/>
      <c r="X35" s="60">
        <f t="shared" si="21"/>
        <v>550.62</v>
      </c>
      <c r="Y35" s="60"/>
      <c r="Z35" s="60">
        <f t="shared" si="21"/>
        <v>2807.8450000000003</v>
      </c>
      <c r="AA35" s="60"/>
      <c r="AB35" s="60">
        <f t="shared" si="21"/>
        <v>635.02</v>
      </c>
      <c r="AC35" s="60"/>
      <c r="AD35" s="60">
        <f t="shared" si="21"/>
        <v>4878.803</v>
      </c>
      <c r="AE35" s="60"/>
      <c r="AF35" s="44"/>
    </row>
    <row r="36" spans="1:32" s="36" customFormat="1" ht="18.75">
      <c r="A36" s="61" t="s">
        <v>29</v>
      </c>
      <c r="B36" s="60">
        <f t="shared" si="19"/>
        <v>0</v>
      </c>
      <c r="C36" s="60">
        <f t="shared" si="19"/>
        <v>0</v>
      </c>
      <c r="D36" s="60">
        <f t="shared" si="17"/>
        <v>0</v>
      </c>
      <c r="E36" s="60">
        <f>E42+E48+E54+E60</f>
        <v>0</v>
      </c>
      <c r="F36" s="28">
        <v>0</v>
      </c>
      <c r="G36" s="28">
        <v>0</v>
      </c>
      <c r="H36" s="60">
        <f>H42+H48+H54+H60</f>
        <v>0</v>
      </c>
      <c r="I36" s="60">
        <f>I42+I48+I54+I60</f>
        <v>0</v>
      </c>
      <c r="J36" s="60">
        <f t="shared" si="21"/>
        <v>0</v>
      </c>
      <c r="K36" s="60">
        <f>K42+K48+K54+K60</f>
        <v>0</v>
      </c>
      <c r="L36" s="60">
        <f t="shared" si="21"/>
        <v>0</v>
      </c>
      <c r="M36" s="60">
        <f>M42+M48+M54+M60</f>
        <v>0</v>
      </c>
      <c r="N36" s="60">
        <f t="shared" si="21"/>
        <v>0</v>
      </c>
      <c r="O36" s="60">
        <f>O42+O48+O54+O60</f>
        <v>0</v>
      </c>
      <c r="P36" s="60">
        <f t="shared" si="21"/>
        <v>0</v>
      </c>
      <c r="Q36" s="60">
        <f>Q42+Q48+Q54+Q60</f>
        <v>0</v>
      </c>
      <c r="R36" s="60">
        <f t="shared" si="21"/>
        <v>0</v>
      </c>
      <c r="S36" s="60">
        <f>S42+S48+S54+S60</f>
        <v>0</v>
      </c>
      <c r="T36" s="60">
        <f t="shared" si="21"/>
        <v>0</v>
      </c>
      <c r="U36" s="60">
        <f>U42+U48+U54+U60</f>
        <v>0</v>
      </c>
      <c r="V36" s="60">
        <f t="shared" si="21"/>
        <v>0</v>
      </c>
      <c r="W36" s="60"/>
      <c r="X36" s="60">
        <f t="shared" si="21"/>
        <v>0</v>
      </c>
      <c r="Y36" s="60"/>
      <c r="Z36" s="60">
        <f t="shared" si="21"/>
        <v>0</v>
      </c>
      <c r="AA36" s="60"/>
      <c r="AB36" s="60">
        <f t="shared" si="21"/>
        <v>0</v>
      </c>
      <c r="AC36" s="60"/>
      <c r="AD36" s="60">
        <f t="shared" si="21"/>
        <v>0</v>
      </c>
      <c r="AE36" s="60"/>
      <c r="AF36" s="44"/>
    </row>
    <row r="37" spans="1:32" s="30" customFormat="1" ht="37.5">
      <c r="A37" s="68" t="s">
        <v>32</v>
      </c>
      <c r="B37" s="31">
        <f>B38</f>
        <v>179</v>
      </c>
      <c r="C37" s="34">
        <f>C38</f>
        <v>89.5</v>
      </c>
      <c r="D37" s="31">
        <f t="shared" si="17"/>
        <v>72.5</v>
      </c>
      <c r="E37" s="4">
        <f>E38</f>
        <v>72.5</v>
      </c>
      <c r="F37" s="28">
        <v>0</v>
      </c>
      <c r="G37" s="28">
        <v>0</v>
      </c>
      <c r="H37" s="31">
        <f aca="true" t="shared" si="22" ref="H37:U37">H38</f>
        <v>0</v>
      </c>
      <c r="I37" s="4">
        <f t="shared" si="22"/>
        <v>0</v>
      </c>
      <c r="J37" s="31">
        <f t="shared" si="22"/>
        <v>0</v>
      </c>
      <c r="K37" s="4">
        <f t="shared" si="22"/>
        <v>0</v>
      </c>
      <c r="L37" s="31">
        <f t="shared" si="22"/>
        <v>0</v>
      </c>
      <c r="M37" s="4">
        <f t="shared" si="22"/>
        <v>0</v>
      </c>
      <c r="N37" s="31">
        <f t="shared" si="22"/>
        <v>0</v>
      </c>
      <c r="O37" s="4">
        <f t="shared" si="22"/>
        <v>0</v>
      </c>
      <c r="P37" s="31">
        <f>P38</f>
        <v>0</v>
      </c>
      <c r="Q37" s="4">
        <f t="shared" si="22"/>
        <v>0</v>
      </c>
      <c r="R37" s="31">
        <f>R38</f>
        <v>89.5</v>
      </c>
      <c r="S37" s="4">
        <f t="shared" si="22"/>
        <v>72.5</v>
      </c>
      <c r="T37" s="31">
        <f>T38</f>
        <v>0</v>
      </c>
      <c r="U37" s="4">
        <f t="shared" si="22"/>
        <v>0</v>
      </c>
      <c r="V37" s="31">
        <f>V38</f>
        <v>0</v>
      </c>
      <c r="W37" s="4"/>
      <c r="X37" s="31">
        <f>X38</f>
        <v>0</v>
      </c>
      <c r="Y37" s="4"/>
      <c r="Z37" s="31">
        <f>Z38</f>
        <v>0</v>
      </c>
      <c r="AA37" s="4"/>
      <c r="AB37" s="31">
        <f>AB38</f>
        <v>89.5</v>
      </c>
      <c r="AC37" s="4"/>
      <c r="AD37" s="31">
        <f>AD38</f>
        <v>0</v>
      </c>
      <c r="AE37" s="5"/>
      <c r="AF37" s="91" t="s">
        <v>57</v>
      </c>
    </row>
    <row r="38" spans="1:32" s="30" customFormat="1" ht="18.75">
      <c r="A38" s="56" t="s">
        <v>17</v>
      </c>
      <c r="B38" s="34">
        <f>B39+B40+B41+B42</f>
        <v>179</v>
      </c>
      <c r="C38" s="34">
        <f>C39+C40+C41+C42</f>
        <v>89.5</v>
      </c>
      <c r="D38" s="31">
        <f t="shared" si="17"/>
        <v>72.5</v>
      </c>
      <c r="E38" s="34">
        <f>E39+E40+E41+E42</f>
        <v>72.5</v>
      </c>
      <c r="F38" s="35">
        <v>0</v>
      </c>
      <c r="G38" s="28">
        <v>0</v>
      </c>
      <c r="H38" s="34">
        <f aca="true" t="shared" si="23" ref="H38:N38">H39+H40+H41+H42</f>
        <v>0</v>
      </c>
      <c r="I38" s="34">
        <f t="shared" si="23"/>
        <v>0</v>
      </c>
      <c r="J38" s="34">
        <f t="shared" si="23"/>
        <v>0</v>
      </c>
      <c r="K38" s="34">
        <f t="shared" si="23"/>
        <v>0</v>
      </c>
      <c r="L38" s="34">
        <f t="shared" si="23"/>
        <v>0</v>
      </c>
      <c r="M38" s="34">
        <f t="shared" si="23"/>
        <v>0</v>
      </c>
      <c r="N38" s="34">
        <f t="shared" si="23"/>
        <v>0</v>
      </c>
      <c r="O38" s="34">
        <f aca="true" t="shared" si="24" ref="O38:T38">O39+O40+O41+O42</f>
        <v>0</v>
      </c>
      <c r="P38" s="34">
        <f t="shared" si="24"/>
        <v>0</v>
      </c>
      <c r="Q38" s="34">
        <f t="shared" si="24"/>
        <v>0</v>
      </c>
      <c r="R38" s="34">
        <f t="shared" si="24"/>
        <v>89.5</v>
      </c>
      <c r="S38" s="34">
        <f t="shared" si="24"/>
        <v>72.5</v>
      </c>
      <c r="T38" s="34">
        <f t="shared" si="24"/>
        <v>0</v>
      </c>
      <c r="U38" s="34">
        <f>U39+U40+U41+U42</f>
        <v>0</v>
      </c>
      <c r="V38" s="34">
        <f>V39+V40+V41+V42</f>
        <v>0</v>
      </c>
      <c r="W38" s="34"/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89.5</v>
      </c>
      <c r="AC38" s="34"/>
      <c r="AD38" s="34">
        <f>AD39+AD40+AD41+AD42</f>
        <v>0</v>
      </c>
      <c r="AE38" s="34"/>
      <c r="AF38" s="92"/>
    </row>
    <row r="39" spans="1:32" s="30" customFormat="1" ht="18.75">
      <c r="A39" s="57" t="s">
        <v>23</v>
      </c>
      <c r="B39" s="31">
        <f>H39+J39+L39+N39+P39+R39+T39+V39+X39+Z39+AB39+AD39</f>
        <v>0</v>
      </c>
      <c r="C39" s="31">
        <f>H39</f>
        <v>0</v>
      </c>
      <c r="D39" s="31">
        <f t="shared" si="17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/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2"/>
    </row>
    <row r="40" spans="1:32" s="30" customFormat="1" ht="18.75">
      <c r="A40" s="57" t="s">
        <v>21</v>
      </c>
      <c r="B40" s="31">
        <f>H40+J40+L40+N40+P40+R40+T40+V40+X40+Z40+AB40+AD40</f>
        <v>0</v>
      </c>
      <c r="C40" s="31">
        <f>H40</f>
        <v>0</v>
      </c>
      <c r="D40" s="31">
        <f t="shared" si="17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/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2"/>
    </row>
    <row r="41" spans="1:32" s="30" customFormat="1" ht="18.75">
      <c r="A41" s="57" t="s">
        <v>13</v>
      </c>
      <c r="B41" s="31">
        <f>H41+J41+L41+N41+P41+R41+T41+V41+X41+Z41+AB41+AD41</f>
        <v>179</v>
      </c>
      <c r="C41" s="32">
        <f>H41+J41+L41+N41+P41+R41+T41</f>
        <v>89.5</v>
      </c>
      <c r="D41" s="32">
        <f>E41</f>
        <v>72.5</v>
      </c>
      <c r="E41" s="4">
        <f>I41+K41+M41+O41+Q41+S41+U41</f>
        <v>72.5</v>
      </c>
      <c r="F41" s="35">
        <f>E41/B41*100</f>
        <v>40.502793296089386</v>
      </c>
      <c r="G41" s="28">
        <f>E41/C41*100</f>
        <v>81.00558659217877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89.5</v>
      </c>
      <c r="S41" s="31">
        <v>72.5</v>
      </c>
      <c r="T41" s="31">
        <v>0</v>
      </c>
      <c r="U41" s="31">
        <v>0</v>
      </c>
      <c r="V41" s="31">
        <v>0</v>
      </c>
      <c r="W41" s="31"/>
      <c r="X41" s="31">
        <v>0</v>
      </c>
      <c r="Y41" s="31"/>
      <c r="Z41" s="31">
        <v>0</v>
      </c>
      <c r="AA41" s="31"/>
      <c r="AB41" s="31">
        <v>89.5</v>
      </c>
      <c r="AC41" s="31"/>
      <c r="AD41" s="31">
        <v>0</v>
      </c>
      <c r="AE41" s="31"/>
      <c r="AF41" s="92"/>
    </row>
    <row r="42" spans="1:32" s="30" customFormat="1" ht="18.75">
      <c r="A42" s="57" t="s">
        <v>29</v>
      </c>
      <c r="B42" s="31">
        <f>H42+J42+L42+N42+P42+R42+T42+V42+X42+Z42+AB42+AD42</f>
        <v>0</v>
      </c>
      <c r="C42" s="31">
        <f>H42</f>
        <v>0</v>
      </c>
      <c r="D42" s="31">
        <f t="shared" si="17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/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3"/>
    </row>
    <row r="43" spans="1:32" s="30" customFormat="1" ht="56.25">
      <c r="A43" s="63" t="s">
        <v>33</v>
      </c>
      <c r="B43" s="31">
        <f>B44</f>
        <v>1578.9999999999998</v>
      </c>
      <c r="C43" s="34">
        <f>C44</f>
        <v>1263.8999999999999</v>
      </c>
      <c r="D43" s="31">
        <f t="shared" si="17"/>
        <v>901.78432</v>
      </c>
      <c r="E43" s="4">
        <f aca="true" t="shared" si="25" ref="E43:U43">E44</f>
        <v>901.78432</v>
      </c>
      <c r="F43" s="35">
        <f t="shared" si="25"/>
        <v>57.11110322989234</v>
      </c>
      <c r="G43" s="28">
        <f t="shared" si="25"/>
        <v>71.34934092887096</v>
      </c>
      <c r="H43" s="31">
        <f t="shared" si="25"/>
        <v>54.3</v>
      </c>
      <c r="I43" s="4">
        <f t="shared" si="25"/>
        <v>0</v>
      </c>
      <c r="J43" s="31">
        <f t="shared" si="25"/>
        <v>59.4</v>
      </c>
      <c r="K43" s="4">
        <f t="shared" si="25"/>
        <v>36.51199</v>
      </c>
      <c r="L43" s="31">
        <f>L44</f>
        <v>76.8</v>
      </c>
      <c r="M43" s="4">
        <f t="shared" si="25"/>
        <v>66.57797</v>
      </c>
      <c r="N43" s="31">
        <f>N44</f>
        <v>226.4</v>
      </c>
      <c r="O43" s="4">
        <f t="shared" si="25"/>
        <v>62.85716</v>
      </c>
      <c r="P43" s="31">
        <f>P44</f>
        <v>701.7</v>
      </c>
      <c r="Q43" s="4">
        <f t="shared" si="25"/>
        <v>455.43385</v>
      </c>
      <c r="R43" s="31">
        <f>R44</f>
        <v>106</v>
      </c>
      <c r="S43" s="4">
        <f t="shared" si="25"/>
        <v>120.98135</v>
      </c>
      <c r="T43" s="31">
        <f>T44</f>
        <v>39.3</v>
      </c>
      <c r="U43" s="4">
        <f t="shared" si="25"/>
        <v>159.422</v>
      </c>
      <c r="V43" s="31">
        <f>V44</f>
        <v>87.3</v>
      </c>
      <c r="W43" s="4"/>
      <c r="X43" s="31">
        <f>X44</f>
        <v>59.4</v>
      </c>
      <c r="Y43" s="4"/>
      <c r="Z43" s="31">
        <f>Z44</f>
        <v>54.3</v>
      </c>
      <c r="AA43" s="4"/>
      <c r="AB43" s="31">
        <f>AB44</f>
        <v>54.3</v>
      </c>
      <c r="AC43" s="4"/>
      <c r="AD43" s="31">
        <f>AD44</f>
        <v>59.8</v>
      </c>
      <c r="AE43" s="5"/>
      <c r="AF43" s="91" t="s">
        <v>55</v>
      </c>
    </row>
    <row r="44" spans="1:32" s="30" customFormat="1" ht="18.75">
      <c r="A44" s="56" t="s">
        <v>17</v>
      </c>
      <c r="B44" s="34">
        <f>B45+B46+B47+B48</f>
        <v>1578.9999999999998</v>
      </c>
      <c r="C44" s="34">
        <f>C45+C46+C47+C48</f>
        <v>1263.8999999999999</v>
      </c>
      <c r="D44" s="31">
        <f t="shared" si="17"/>
        <v>901.78432</v>
      </c>
      <c r="E44" s="34">
        <f>E45+E46+E47+E48</f>
        <v>901.78432</v>
      </c>
      <c r="F44" s="35">
        <f>F45+F46+F47+F48</f>
        <v>57.11110322989234</v>
      </c>
      <c r="G44" s="28">
        <f>E44/C44*100</f>
        <v>71.34934092887096</v>
      </c>
      <c r="H44" s="34">
        <f aca="true" t="shared" si="26" ref="H44:N44">H45+H46+H47+H48</f>
        <v>54.3</v>
      </c>
      <c r="I44" s="34">
        <f t="shared" si="26"/>
        <v>0</v>
      </c>
      <c r="J44" s="34">
        <f t="shared" si="26"/>
        <v>59.4</v>
      </c>
      <c r="K44" s="34">
        <f t="shared" si="26"/>
        <v>36.51199</v>
      </c>
      <c r="L44" s="34">
        <f t="shared" si="26"/>
        <v>76.8</v>
      </c>
      <c r="M44" s="34">
        <f t="shared" si="26"/>
        <v>66.57797</v>
      </c>
      <c r="N44" s="34">
        <f t="shared" si="26"/>
        <v>226.4</v>
      </c>
      <c r="O44" s="34">
        <f aca="true" t="shared" si="27" ref="O44:T44">O45+O46+O47+O48</f>
        <v>62.85716</v>
      </c>
      <c r="P44" s="34">
        <f t="shared" si="27"/>
        <v>701.7</v>
      </c>
      <c r="Q44" s="34">
        <f t="shared" si="27"/>
        <v>455.43385</v>
      </c>
      <c r="R44" s="34">
        <f t="shared" si="27"/>
        <v>106</v>
      </c>
      <c r="S44" s="34">
        <f t="shared" si="27"/>
        <v>120.98135</v>
      </c>
      <c r="T44" s="34">
        <f t="shared" si="27"/>
        <v>39.3</v>
      </c>
      <c r="U44" s="34">
        <f>U45+U46+U47+U48</f>
        <v>159.422</v>
      </c>
      <c r="V44" s="34">
        <f>V45+V46+V47+V48</f>
        <v>87.3</v>
      </c>
      <c r="W44" s="34"/>
      <c r="X44" s="34">
        <f>X45+X46+X47+X48</f>
        <v>59.4</v>
      </c>
      <c r="Y44" s="34"/>
      <c r="Z44" s="34">
        <f>Z45+Z46+Z47+Z48</f>
        <v>54.3</v>
      </c>
      <c r="AA44" s="34"/>
      <c r="AB44" s="34">
        <f>AB45+AB46+AB47+AB48</f>
        <v>54.3</v>
      </c>
      <c r="AC44" s="34"/>
      <c r="AD44" s="34">
        <f>AD45+AD46+AD47+AD48</f>
        <v>59.8</v>
      </c>
      <c r="AE44" s="34"/>
      <c r="AF44" s="92"/>
    </row>
    <row r="45" spans="1:32" s="30" customFormat="1" ht="18.75">
      <c r="A45" s="57" t="s">
        <v>23</v>
      </c>
      <c r="B45" s="31">
        <f>H45+J45+L45+N45+P45+R45+T45+V45+X45+Z45+AB45+AD45</f>
        <v>0</v>
      </c>
      <c r="C45" s="31">
        <f>H45</f>
        <v>0</v>
      </c>
      <c r="D45" s="31">
        <f t="shared" si="17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/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2"/>
    </row>
    <row r="46" spans="1:32" s="30" customFormat="1" ht="18.75">
      <c r="A46" s="57" t="s">
        <v>21</v>
      </c>
      <c r="B46" s="31">
        <f>H46+J46+L46+N46+P46+R46+T46+V46+X46+Z46+AB46+AD46</f>
        <v>0</v>
      </c>
      <c r="C46" s="31">
        <f>H46</f>
        <v>0</v>
      </c>
      <c r="D46" s="31">
        <f t="shared" si="17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/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2"/>
    </row>
    <row r="47" spans="1:32" s="30" customFormat="1" ht="18.75">
      <c r="A47" s="57" t="s">
        <v>13</v>
      </c>
      <c r="B47" s="31">
        <f>H47+J47+L47+N47+P47+R47+T47+V47+X47+Z47+AB47+AD47</f>
        <v>1578.9999999999998</v>
      </c>
      <c r="C47" s="32">
        <f>H47+J47+L47+N47+P47+R47+T47</f>
        <v>1263.8999999999999</v>
      </c>
      <c r="D47" s="32">
        <f>E47</f>
        <v>901.78432</v>
      </c>
      <c r="E47" s="4">
        <f>I47+K47+M47+O47+Q47+S47+U47</f>
        <v>901.78432</v>
      </c>
      <c r="F47" s="35">
        <f>E47/B47*100</f>
        <v>57.11110322989234</v>
      </c>
      <c r="G47" s="28">
        <f>E47/C47*100</f>
        <v>71.34934092887096</v>
      </c>
      <c r="H47" s="31">
        <v>54.3</v>
      </c>
      <c r="I47" s="31">
        <v>0</v>
      </c>
      <c r="J47" s="31">
        <v>59.4</v>
      </c>
      <c r="K47" s="31">
        <v>36.51199</v>
      </c>
      <c r="L47" s="31">
        <v>76.8</v>
      </c>
      <c r="M47" s="31">
        <v>66.57797</v>
      </c>
      <c r="N47" s="31">
        <v>226.4</v>
      </c>
      <c r="O47" s="31">
        <v>62.85716</v>
      </c>
      <c r="P47" s="31">
        <v>701.7</v>
      </c>
      <c r="Q47" s="31">
        <v>455.43385</v>
      </c>
      <c r="R47" s="31">
        <v>106</v>
      </c>
      <c r="S47" s="31">
        <v>120.98135</v>
      </c>
      <c r="T47" s="31">
        <v>39.3</v>
      </c>
      <c r="U47" s="31">
        <v>159.422</v>
      </c>
      <c r="V47" s="31">
        <v>87.3</v>
      </c>
      <c r="W47" s="31"/>
      <c r="X47" s="31">
        <v>59.4</v>
      </c>
      <c r="Y47" s="31"/>
      <c r="Z47" s="31">
        <v>54.3</v>
      </c>
      <c r="AA47" s="31"/>
      <c r="AB47" s="31">
        <v>54.3</v>
      </c>
      <c r="AC47" s="31"/>
      <c r="AD47" s="31">
        <v>59.8</v>
      </c>
      <c r="AE47" s="31"/>
      <c r="AF47" s="92"/>
    </row>
    <row r="48" spans="1:32" s="30" customFormat="1" ht="18.75">
      <c r="A48" s="57" t="s">
        <v>29</v>
      </c>
      <c r="B48" s="31">
        <f>H48+J48+L48+N48+P48+R48+T48+V48+X48+Z48+AB48+AD48</f>
        <v>0</v>
      </c>
      <c r="C48" s="31">
        <f>H48</f>
        <v>0</v>
      </c>
      <c r="D48" s="31">
        <f t="shared" si="17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/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3"/>
    </row>
    <row r="49" spans="1:32" s="30" customFormat="1" ht="72" customHeight="1">
      <c r="A49" s="63" t="s">
        <v>34</v>
      </c>
      <c r="B49" s="31">
        <f>B50</f>
        <v>19631.3</v>
      </c>
      <c r="C49" s="34">
        <f>C50</f>
        <v>10685.092</v>
      </c>
      <c r="D49" s="31">
        <f t="shared" si="17"/>
        <v>7655.541569999999</v>
      </c>
      <c r="E49" s="4">
        <f aca="true" t="shared" si="28" ref="E49:U49">E50</f>
        <v>7655.541569999999</v>
      </c>
      <c r="F49" s="35">
        <f t="shared" si="28"/>
        <v>38.99661036202391</v>
      </c>
      <c r="G49" s="28">
        <f t="shared" si="28"/>
        <v>71.6469410838952</v>
      </c>
      <c r="H49" s="31">
        <f t="shared" si="28"/>
        <v>902.22</v>
      </c>
      <c r="I49" s="4">
        <f t="shared" si="28"/>
        <v>551.216</v>
      </c>
      <c r="J49" s="31">
        <f t="shared" si="28"/>
        <v>486.22</v>
      </c>
      <c r="K49" s="4">
        <f t="shared" si="28"/>
        <v>509.008</v>
      </c>
      <c r="L49" s="31">
        <f>L50</f>
        <v>486.22</v>
      </c>
      <c r="M49" s="4">
        <f t="shared" si="28"/>
        <v>527.59679</v>
      </c>
      <c r="N49" s="31">
        <f>N50</f>
        <v>3660.597</v>
      </c>
      <c r="O49" s="4">
        <f t="shared" si="28"/>
        <v>1518.49772</v>
      </c>
      <c r="P49" s="31">
        <f>P50</f>
        <v>826.22</v>
      </c>
      <c r="Q49" s="4">
        <f t="shared" si="28"/>
        <v>1058.03587</v>
      </c>
      <c r="R49" s="31">
        <f>R50</f>
        <v>806.22</v>
      </c>
      <c r="S49" s="4">
        <f t="shared" si="28"/>
        <v>1035.61819</v>
      </c>
      <c r="T49" s="31">
        <f>T50</f>
        <v>3517.395</v>
      </c>
      <c r="U49" s="4">
        <f t="shared" si="28"/>
        <v>2455.569</v>
      </c>
      <c r="V49" s="31">
        <f>V50</f>
        <v>491.22</v>
      </c>
      <c r="W49" s="4"/>
      <c r="X49" s="31">
        <f>X50</f>
        <v>491.22</v>
      </c>
      <c r="Y49" s="4"/>
      <c r="Z49" s="31">
        <f>Z50</f>
        <v>2653.545</v>
      </c>
      <c r="AA49" s="4"/>
      <c r="AB49" s="31">
        <f>AB50</f>
        <v>491.22</v>
      </c>
      <c r="AC49" s="4"/>
      <c r="AD49" s="31">
        <f>AD50</f>
        <v>4819.003</v>
      </c>
      <c r="AE49" s="5"/>
      <c r="AF49" s="98" t="s">
        <v>45</v>
      </c>
    </row>
    <row r="50" spans="1:32" s="30" customFormat="1" ht="20.25" customHeight="1">
      <c r="A50" s="56" t="s">
        <v>17</v>
      </c>
      <c r="B50" s="34">
        <f>B51+B52+B53+B54</f>
        <v>19631.3</v>
      </c>
      <c r="C50" s="34">
        <f>C51+C52+C53+C54</f>
        <v>10685.092</v>
      </c>
      <c r="D50" s="31">
        <f t="shared" si="17"/>
        <v>7655.541569999999</v>
      </c>
      <c r="E50" s="34">
        <f>E51+E52+E53+E54</f>
        <v>7655.541569999999</v>
      </c>
      <c r="F50" s="35">
        <f>F51+F52+F53+F54</f>
        <v>38.99661036202391</v>
      </c>
      <c r="G50" s="28">
        <f>E50/C50*100</f>
        <v>71.6469410838952</v>
      </c>
      <c r="H50" s="34">
        <f aca="true" t="shared" si="29" ref="H50:N50">H51+H52+H53+H54</f>
        <v>902.22</v>
      </c>
      <c r="I50" s="34">
        <f t="shared" si="29"/>
        <v>551.216</v>
      </c>
      <c r="J50" s="34">
        <f t="shared" si="29"/>
        <v>486.22</v>
      </c>
      <c r="K50" s="34">
        <f t="shared" si="29"/>
        <v>509.008</v>
      </c>
      <c r="L50" s="34">
        <f t="shared" si="29"/>
        <v>486.22</v>
      </c>
      <c r="M50" s="34">
        <f t="shared" si="29"/>
        <v>527.59679</v>
      </c>
      <c r="N50" s="34">
        <f t="shared" si="29"/>
        <v>3660.597</v>
      </c>
      <c r="O50" s="34">
        <f aca="true" t="shared" si="30" ref="O50:T50">O51+O52+O53+O54</f>
        <v>1518.49772</v>
      </c>
      <c r="P50" s="34">
        <f t="shared" si="30"/>
        <v>826.22</v>
      </c>
      <c r="Q50" s="34">
        <f t="shared" si="30"/>
        <v>1058.03587</v>
      </c>
      <c r="R50" s="34">
        <f t="shared" si="30"/>
        <v>806.22</v>
      </c>
      <c r="S50" s="34">
        <f t="shared" si="30"/>
        <v>1035.61819</v>
      </c>
      <c r="T50" s="34">
        <f t="shared" si="30"/>
        <v>3517.395</v>
      </c>
      <c r="U50" s="34">
        <f>U51+U52+U53+U54</f>
        <v>2455.569</v>
      </c>
      <c r="V50" s="34">
        <f>V51+V52+V53+V54</f>
        <v>491.22</v>
      </c>
      <c r="W50" s="34"/>
      <c r="X50" s="34">
        <f>X51+X52+X53+X54</f>
        <v>491.22</v>
      </c>
      <c r="Y50" s="34"/>
      <c r="Z50" s="34">
        <f>Z51+Z52+Z53+Z54</f>
        <v>2653.545</v>
      </c>
      <c r="AA50" s="34"/>
      <c r="AB50" s="34">
        <f>AB51+AB52+AB53+AB54</f>
        <v>491.22</v>
      </c>
      <c r="AC50" s="34"/>
      <c r="AD50" s="34">
        <f>AD51+AD52+AD53+AD54</f>
        <v>4819.003</v>
      </c>
      <c r="AE50" s="34"/>
      <c r="AF50" s="99"/>
    </row>
    <row r="51" spans="1:32" s="30" customFormat="1" ht="18.75">
      <c r="A51" s="57" t="s">
        <v>23</v>
      </c>
      <c r="B51" s="31">
        <f>H51+J51+L51+N51+P51+R51+T51+V51+X51+Z51+AB51+AD51</f>
        <v>0</v>
      </c>
      <c r="C51" s="31">
        <f>H51</f>
        <v>0</v>
      </c>
      <c r="D51" s="31">
        <f t="shared" si="17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/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99"/>
    </row>
    <row r="52" spans="1:32" s="30" customFormat="1" ht="18.75">
      <c r="A52" s="57" t="s">
        <v>21</v>
      </c>
      <c r="B52" s="31">
        <f>H52+J52+L52+N52+P52+R52+T52+V52+X52+Z52+AB52+AD52</f>
        <v>0</v>
      </c>
      <c r="C52" s="31">
        <f>H52</f>
        <v>0</v>
      </c>
      <c r="D52" s="31">
        <f t="shared" si="17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/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99"/>
    </row>
    <row r="53" spans="1:32" s="36" customFormat="1" ht="18.75">
      <c r="A53" s="57" t="s">
        <v>13</v>
      </c>
      <c r="B53" s="31">
        <f>H53+J53+L53+N53+P53+R53+T53+V53+X53+Z53+AB53+AD53</f>
        <v>19631.3</v>
      </c>
      <c r="C53" s="32">
        <f>H53+J53+L53+N53+P53+R53+T53</f>
        <v>10685.092</v>
      </c>
      <c r="D53" s="32">
        <f>E53</f>
        <v>7655.541569999999</v>
      </c>
      <c r="E53" s="4">
        <f>I53+K53+M53+O53+Q53+S53+U53</f>
        <v>7655.541569999999</v>
      </c>
      <c r="F53" s="35">
        <f>E53/B53*100</f>
        <v>38.99661036202391</v>
      </c>
      <c r="G53" s="28">
        <f>E53/C53*100</f>
        <v>71.6469410838952</v>
      </c>
      <c r="H53" s="31">
        <v>902.22</v>
      </c>
      <c r="I53" s="31">
        <v>551.216</v>
      </c>
      <c r="J53" s="31">
        <v>486.22</v>
      </c>
      <c r="K53" s="31">
        <v>509.008</v>
      </c>
      <c r="L53" s="31">
        <v>486.22</v>
      </c>
      <c r="M53" s="31">
        <v>527.59679</v>
      </c>
      <c r="N53" s="31">
        <v>3660.597</v>
      </c>
      <c r="O53" s="31">
        <v>1518.49772</v>
      </c>
      <c r="P53" s="31">
        <v>826.22</v>
      </c>
      <c r="Q53" s="31">
        <v>1058.03587</v>
      </c>
      <c r="R53" s="31">
        <v>806.22</v>
      </c>
      <c r="S53" s="31">
        <v>1035.61819</v>
      </c>
      <c r="T53" s="31">
        <v>3517.395</v>
      </c>
      <c r="U53" s="31">
        <v>2455.569</v>
      </c>
      <c r="V53" s="31">
        <v>491.22</v>
      </c>
      <c r="W53" s="31"/>
      <c r="X53" s="31">
        <v>491.22</v>
      </c>
      <c r="Y53" s="31"/>
      <c r="Z53" s="31">
        <v>2653.545</v>
      </c>
      <c r="AA53" s="31"/>
      <c r="AB53" s="31">
        <v>491.22</v>
      </c>
      <c r="AC53" s="31"/>
      <c r="AD53" s="31">
        <f>3665.203+773.8+380</f>
        <v>4819.003</v>
      </c>
      <c r="AE53" s="31"/>
      <c r="AF53" s="99"/>
    </row>
    <row r="54" spans="1:32" s="30" customFormat="1" ht="26.25" customHeight="1">
      <c r="A54" s="57" t="s">
        <v>29</v>
      </c>
      <c r="B54" s="31">
        <f>H54+J54+L54+N54+P54+R54+T54+V54+X54+Z54+AB54+AD54</f>
        <v>0</v>
      </c>
      <c r="C54" s="31">
        <f>H54</f>
        <v>0</v>
      </c>
      <c r="D54" s="31">
        <f t="shared" si="17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/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100"/>
    </row>
    <row r="55" spans="1:32" s="30" customFormat="1" ht="37.5" customHeight="1">
      <c r="A55" s="63" t="s">
        <v>35</v>
      </c>
      <c r="B55" s="31">
        <f>B56</f>
        <v>1845.2</v>
      </c>
      <c r="C55" s="34">
        <f>C56</f>
        <v>1745.2</v>
      </c>
      <c r="D55" s="31">
        <f t="shared" si="17"/>
        <v>847.6709999999999</v>
      </c>
      <c r="E55" s="4">
        <f aca="true" t="shared" si="31" ref="E55:U55">E56</f>
        <v>847.6709999999999</v>
      </c>
      <c r="F55" s="35">
        <f t="shared" si="31"/>
        <v>45.93924777801864</v>
      </c>
      <c r="G55" s="28">
        <f t="shared" si="31"/>
        <v>48.57156772862709</v>
      </c>
      <c r="H55" s="31">
        <f t="shared" si="31"/>
        <v>209.1</v>
      </c>
      <c r="I55" s="4">
        <f t="shared" si="31"/>
        <v>0</v>
      </c>
      <c r="J55" s="31">
        <f t="shared" si="31"/>
        <v>553.6</v>
      </c>
      <c r="K55" s="4">
        <f t="shared" si="31"/>
        <v>181.78</v>
      </c>
      <c r="L55" s="31">
        <f>L56</f>
        <v>30.3</v>
      </c>
      <c r="M55" s="4">
        <f t="shared" si="31"/>
        <v>172.29</v>
      </c>
      <c r="N55" s="31">
        <f>N56</f>
        <v>565.7</v>
      </c>
      <c r="O55" s="4">
        <f t="shared" si="31"/>
        <v>200.539</v>
      </c>
      <c r="P55" s="31">
        <f>P56</f>
        <v>164</v>
      </c>
      <c r="Q55" s="4">
        <f t="shared" si="31"/>
        <v>126.359</v>
      </c>
      <c r="R55" s="31">
        <f>R56</f>
        <v>0</v>
      </c>
      <c r="S55" s="4">
        <f t="shared" si="31"/>
        <v>81.134</v>
      </c>
      <c r="T55" s="31">
        <f>T56</f>
        <v>222.5</v>
      </c>
      <c r="U55" s="4">
        <f t="shared" si="31"/>
        <v>85.569</v>
      </c>
      <c r="V55" s="31">
        <f>V56</f>
        <v>0</v>
      </c>
      <c r="W55" s="4"/>
      <c r="X55" s="31">
        <f>X56</f>
        <v>0</v>
      </c>
      <c r="Y55" s="4"/>
      <c r="Z55" s="31">
        <f>Z56</f>
        <v>100</v>
      </c>
      <c r="AA55" s="4"/>
      <c r="AB55" s="31">
        <f>AB56</f>
        <v>0</v>
      </c>
      <c r="AC55" s="4"/>
      <c r="AD55" s="31">
        <f>AD56</f>
        <v>0</v>
      </c>
      <c r="AE55" s="5"/>
      <c r="AF55" s="91" t="s">
        <v>53</v>
      </c>
    </row>
    <row r="56" spans="1:32" s="30" customFormat="1" ht="18.75">
      <c r="A56" s="56" t="s">
        <v>17</v>
      </c>
      <c r="B56" s="34">
        <f>B57+B58+B59+B60</f>
        <v>1845.2</v>
      </c>
      <c r="C56" s="34">
        <f>C57+C58+C59+C60</f>
        <v>1745.2</v>
      </c>
      <c r="D56" s="31">
        <f t="shared" si="17"/>
        <v>847.6709999999999</v>
      </c>
      <c r="E56" s="34">
        <f>E57+E58+E59+E60</f>
        <v>847.6709999999999</v>
      </c>
      <c r="F56" s="35">
        <f>F57+F58+F59+F60</f>
        <v>45.93924777801864</v>
      </c>
      <c r="G56" s="28">
        <f>E56/C56*100</f>
        <v>48.57156772862709</v>
      </c>
      <c r="H56" s="34">
        <f aca="true" t="shared" si="32" ref="H56:N56">H57+H58+H59+H60</f>
        <v>209.1</v>
      </c>
      <c r="I56" s="34">
        <f t="shared" si="32"/>
        <v>0</v>
      </c>
      <c r="J56" s="34">
        <f t="shared" si="32"/>
        <v>553.6</v>
      </c>
      <c r="K56" s="34">
        <f t="shared" si="32"/>
        <v>181.78</v>
      </c>
      <c r="L56" s="34">
        <f t="shared" si="32"/>
        <v>30.3</v>
      </c>
      <c r="M56" s="34">
        <f t="shared" si="32"/>
        <v>172.29</v>
      </c>
      <c r="N56" s="34">
        <f t="shared" si="32"/>
        <v>565.7</v>
      </c>
      <c r="O56" s="34">
        <f aca="true" t="shared" si="33" ref="O56:T56">O57+O58+O59+O60</f>
        <v>200.539</v>
      </c>
      <c r="P56" s="34">
        <f t="shared" si="33"/>
        <v>164</v>
      </c>
      <c r="Q56" s="34">
        <f t="shared" si="33"/>
        <v>126.359</v>
      </c>
      <c r="R56" s="34">
        <f t="shared" si="33"/>
        <v>0</v>
      </c>
      <c r="S56" s="34">
        <f t="shared" si="33"/>
        <v>81.134</v>
      </c>
      <c r="T56" s="34">
        <f t="shared" si="33"/>
        <v>222.5</v>
      </c>
      <c r="U56" s="34">
        <f>U57+U58+U59+U60</f>
        <v>85.569</v>
      </c>
      <c r="V56" s="34">
        <f>V57+V58+V59+V60</f>
        <v>0</v>
      </c>
      <c r="W56" s="34"/>
      <c r="X56" s="34">
        <f>X57+X58+X59+X60</f>
        <v>0</v>
      </c>
      <c r="Y56" s="34"/>
      <c r="Z56" s="34">
        <f>Z57+Z58+Z59+Z60</f>
        <v>100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92"/>
    </row>
    <row r="57" spans="1:32" s="30" customFormat="1" ht="18.75">
      <c r="A57" s="57" t="s">
        <v>23</v>
      </c>
      <c r="B57" s="31">
        <f>H57+J57+L57+N57+P57+R57+T57+V57+X57+Z57+AB57+AD57</f>
        <v>0</v>
      </c>
      <c r="C57" s="31">
        <f>H57</f>
        <v>0</v>
      </c>
      <c r="D57" s="31">
        <f t="shared" si="17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/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92"/>
    </row>
    <row r="58" spans="1:32" s="30" customFormat="1" ht="18.75">
      <c r="A58" s="57" t="s">
        <v>21</v>
      </c>
      <c r="B58" s="31">
        <f>H58+J58+L58+N58+P58+R58+T58+V58+X58+Z58+AB58+AD58</f>
        <v>0</v>
      </c>
      <c r="C58" s="31">
        <f>H58</f>
        <v>0</v>
      </c>
      <c r="D58" s="31">
        <f t="shared" si="17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/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92"/>
    </row>
    <row r="59" spans="1:32" s="30" customFormat="1" ht="18.75">
      <c r="A59" s="57" t="s">
        <v>13</v>
      </c>
      <c r="B59" s="31">
        <f>H59+J59+L59+N59+P59+R59+T59+V59+X59+Z59+AB59+AD59</f>
        <v>1845.2</v>
      </c>
      <c r="C59" s="32">
        <f>H59+J59+L59+N59+P59+R59+T59</f>
        <v>1745.2</v>
      </c>
      <c r="D59" s="32">
        <f>E59</f>
        <v>847.6709999999999</v>
      </c>
      <c r="E59" s="4">
        <f>I59+K59+M59+O59+Q59+S59+U59</f>
        <v>847.6709999999999</v>
      </c>
      <c r="F59" s="35">
        <f>E59/B59*100</f>
        <v>45.93924777801864</v>
      </c>
      <c r="G59" s="28">
        <f>E59/C59*100</f>
        <v>48.57156772862709</v>
      </c>
      <c r="H59" s="31">
        <v>209.1</v>
      </c>
      <c r="I59" s="31">
        <v>0</v>
      </c>
      <c r="J59" s="31">
        <v>553.6</v>
      </c>
      <c r="K59" s="31">
        <v>181.78</v>
      </c>
      <c r="L59" s="31">
        <v>30.3</v>
      </c>
      <c r="M59" s="31">
        <v>172.29</v>
      </c>
      <c r="N59" s="31">
        <v>565.7</v>
      </c>
      <c r="O59" s="31">
        <v>200.539</v>
      </c>
      <c r="P59" s="31">
        <v>164</v>
      </c>
      <c r="Q59" s="31">
        <v>126.359</v>
      </c>
      <c r="R59" s="31">
        <v>0</v>
      </c>
      <c r="S59" s="31">
        <v>81.134</v>
      </c>
      <c r="T59" s="31">
        <v>222.5</v>
      </c>
      <c r="U59" s="31">
        <v>85.569</v>
      </c>
      <c r="V59" s="31">
        <v>0</v>
      </c>
      <c r="W59" s="31"/>
      <c r="X59" s="31">
        <v>0</v>
      </c>
      <c r="Y59" s="31"/>
      <c r="Z59" s="31">
        <v>100</v>
      </c>
      <c r="AA59" s="31"/>
      <c r="AB59" s="31">
        <v>0</v>
      </c>
      <c r="AC59" s="31"/>
      <c r="AD59" s="31">
        <v>0</v>
      </c>
      <c r="AE59" s="31"/>
      <c r="AF59" s="92"/>
    </row>
    <row r="60" spans="1:32" s="30" customFormat="1" ht="18.75">
      <c r="A60" s="57" t="s">
        <v>29</v>
      </c>
      <c r="B60" s="31">
        <f>H60+J60+L60+N60+P60+R60+T60+V60+X60+Z60+AB60+AD60</f>
        <v>0</v>
      </c>
      <c r="C60" s="31">
        <f>H60</f>
        <v>0</v>
      </c>
      <c r="D60" s="31">
        <f t="shared" si="17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/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93"/>
    </row>
    <row r="61" spans="1:32" s="30" customFormat="1" ht="69.75" customHeight="1">
      <c r="A61" s="63" t="s">
        <v>44</v>
      </c>
      <c r="B61" s="31">
        <f>B62</f>
        <v>538.1999999999999</v>
      </c>
      <c r="C61" s="34">
        <f>C62</f>
        <v>337.2</v>
      </c>
      <c r="D61" s="31">
        <f t="shared" si="17"/>
        <v>337.2</v>
      </c>
      <c r="E61" s="4">
        <f>E62</f>
        <v>337.2</v>
      </c>
      <c r="F61" s="35">
        <v>0</v>
      </c>
      <c r="G61" s="28">
        <v>0</v>
      </c>
      <c r="H61" s="31">
        <f aca="true" t="shared" si="34" ref="H61:U61">H62</f>
        <v>0</v>
      </c>
      <c r="I61" s="4">
        <f t="shared" si="34"/>
        <v>0</v>
      </c>
      <c r="J61" s="31">
        <f t="shared" si="34"/>
        <v>242</v>
      </c>
      <c r="K61" s="4">
        <f t="shared" si="34"/>
        <v>242</v>
      </c>
      <c r="L61" s="31">
        <f t="shared" si="34"/>
        <v>0</v>
      </c>
      <c r="M61" s="4">
        <f t="shared" si="34"/>
        <v>0</v>
      </c>
      <c r="N61" s="31">
        <f t="shared" si="34"/>
        <v>95.2</v>
      </c>
      <c r="O61" s="4">
        <f t="shared" si="34"/>
        <v>95.2</v>
      </c>
      <c r="P61" s="31">
        <f>P62</f>
        <v>0</v>
      </c>
      <c r="Q61" s="4">
        <f t="shared" si="34"/>
        <v>0</v>
      </c>
      <c r="R61" s="31">
        <f>R62</f>
        <v>0</v>
      </c>
      <c r="S61" s="4">
        <f t="shared" si="34"/>
        <v>0</v>
      </c>
      <c r="T61" s="31">
        <f>T62</f>
        <v>0</v>
      </c>
      <c r="U61" s="4">
        <f t="shared" si="34"/>
        <v>0</v>
      </c>
      <c r="V61" s="31">
        <f>V62</f>
        <v>0</v>
      </c>
      <c r="W61" s="4"/>
      <c r="X61" s="31">
        <f>X62</f>
        <v>0</v>
      </c>
      <c r="Y61" s="4"/>
      <c r="Z61" s="31">
        <f>Z62</f>
        <v>0</v>
      </c>
      <c r="AA61" s="4"/>
      <c r="AB61" s="31">
        <f>AB62</f>
        <v>200.2</v>
      </c>
      <c r="AC61" s="4"/>
      <c r="AD61" s="31">
        <f>AD62</f>
        <v>0.8</v>
      </c>
      <c r="AE61" s="5"/>
      <c r="AF61" s="101"/>
    </row>
    <row r="62" spans="1:32" s="30" customFormat="1" ht="20.25" customHeight="1">
      <c r="A62" s="56" t="s">
        <v>17</v>
      </c>
      <c r="B62" s="34">
        <f>B63+B64+B65+B66</f>
        <v>538.1999999999999</v>
      </c>
      <c r="C62" s="34">
        <f>C63+C64+C65+C66</f>
        <v>337.2</v>
      </c>
      <c r="D62" s="31">
        <f t="shared" si="17"/>
        <v>337.2</v>
      </c>
      <c r="E62" s="34">
        <f>E63+E64+E65+E66</f>
        <v>337.2</v>
      </c>
      <c r="F62" s="35">
        <v>0</v>
      </c>
      <c r="G62" s="28">
        <v>0</v>
      </c>
      <c r="H62" s="34">
        <f aca="true" t="shared" si="35" ref="H62:N62">H63+H64+H65+H66</f>
        <v>0</v>
      </c>
      <c r="I62" s="34">
        <f t="shared" si="35"/>
        <v>0</v>
      </c>
      <c r="J62" s="34">
        <f t="shared" si="35"/>
        <v>242</v>
      </c>
      <c r="K62" s="34">
        <f t="shared" si="35"/>
        <v>242</v>
      </c>
      <c r="L62" s="34">
        <f t="shared" si="35"/>
        <v>0</v>
      </c>
      <c r="M62" s="34">
        <f t="shared" si="35"/>
        <v>0</v>
      </c>
      <c r="N62" s="34">
        <f t="shared" si="35"/>
        <v>95.2</v>
      </c>
      <c r="O62" s="34">
        <f aca="true" t="shared" si="36" ref="O62:T62">O63+O64+O65+O66</f>
        <v>95.2</v>
      </c>
      <c r="P62" s="34">
        <f t="shared" si="36"/>
        <v>0</v>
      </c>
      <c r="Q62" s="34">
        <f t="shared" si="36"/>
        <v>0</v>
      </c>
      <c r="R62" s="34">
        <f t="shared" si="36"/>
        <v>0</v>
      </c>
      <c r="S62" s="34">
        <f t="shared" si="36"/>
        <v>0</v>
      </c>
      <c r="T62" s="34">
        <f t="shared" si="36"/>
        <v>0</v>
      </c>
      <c r="U62" s="34">
        <f>U63+U64+U65+U66</f>
        <v>0</v>
      </c>
      <c r="V62" s="34">
        <f>V63+V64+V65+V66</f>
        <v>0</v>
      </c>
      <c r="W62" s="34"/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200.2</v>
      </c>
      <c r="AC62" s="34"/>
      <c r="AD62" s="34">
        <f>AD63+AD64+AD65+AD66</f>
        <v>0.8</v>
      </c>
      <c r="AE62" s="34"/>
      <c r="AF62" s="95"/>
    </row>
    <row r="63" spans="1:32" s="30" customFormat="1" ht="24.75" customHeight="1">
      <c r="A63" s="57" t="s">
        <v>23</v>
      </c>
      <c r="B63" s="31">
        <f>H63+J63+L63+N63+P63+R63+T63+V63+X63+Z63+AB63+AD63</f>
        <v>0</v>
      </c>
      <c r="C63" s="31">
        <f>H63</f>
        <v>0</v>
      </c>
      <c r="D63" s="31">
        <f t="shared" si="17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/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5"/>
    </row>
    <row r="64" spans="1:32" s="30" customFormat="1" ht="18.75">
      <c r="A64" s="57" t="s">
        <v>21</v>
      </c>
      <c r="B64" s="31">
        <f>H64+J64+L64+N64+P64+R64+T64+V64+X64+Z64+AB64+AD64</f>
        <v>0</v>
      </c>
      <c r="C64" s="31">
        <f>H64</f>
        <v>0</v>
      </c>
      <c r="D64" s="31">
        <f t="shared" si="17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/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5"/>
    </row>
    <row r="65" spans="1:32" s="36" customFormat="1" ht="18.75">
      <c r="A65" s="57" t="s">
        <v>13</v>
      </c>
      <c r="B65" s="31">
        <f>H65+J65+L65+N65+P65+R65+T65+V65+X65+Z65+AB65+AD65</f>
        <v>538.1999999999999</v>
      </c>
      <c r="C65" s="32">
        <f>H65+J65+L65+N65+P65+R65+T65</f>
        <v>337.2</v>
      </c>
      <c r="D65" s="32">
        <f>E65</f>
        <v>337.2</v>
      </c>
      <c r="E65" s="4">
        <f>I65+K65+M65+O65+Q65+S65+U65</f>
        <v>337.2</v>
      </c>
      <c r="F65" s="35">
        <f>E65/B65*100</f>
        <v>62.65328874024527</v>
      </c>
      <c r="G65" s="28">
        <f>E65/C65*100</f>
        <v>100</v>
      </c>
      <c r="H65" s="31">
        <v>0</v>
      </c>
      <c r="I65" s="31">
        <v>0</v>
      </c>
      <c r="J65" s="31">
        <v>242</v>
      </c>
      <c r="K65" s="31">
        <v>242</v>
      </c>
      <c r="L65" s="31">
        <v>0</v>
      </c>
      <c r="M65" s="31">
        <v>0</v>
      </c>
      <c r="N65" s="31">
        <v>95.2</v>
      </c>
      <c r="O65" s="31">
        <v>95.2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0</v>
      </c>
      <c r="V65" s="31">
        <v>0</v>
      </c>
      <c r="W65" s="31"/>
      <c r="X65" s="31">
        <v>0</v>
      </c>
      <c r="Y65" s="31"/>
      <c r="Z65" s="31">
        <v>0</v>
      </c>
      <c r="AA65" s="31"/>
      <c r="AB65" s="31">
        <v>200.2</v>
      </c>
      <c r="AC65" s="31"/>
      <c r="AD65" s="31">
        <v>0.8</v>
      </c>
      <c r="AE65" s="31"/>
      <c r="AF65" s="95"/>
    </row>
    <row r="66" spans="1:32" s="30" customFormat="1" ht="18.75">
      <c r="A66" s="57" t="s">
        <v>29</v>
      </c>
      <c r="B66" s="31">
        <f>H66+J66+L66+N66+P66+R66+T66+V66+X66+Z66+AB66+AD66</f>
        <v>0</v>
      </c>
      <c r="C66" s="31">
        <f>H66</f>
        <v>0</v>
      </c>
      <c r="D66" s="31">
        <f t="shared" si="17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/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6"/>
    </row>
    <row r="67" spans="1:32" s="36" customFormat="1" ht="79.5" customHeight="1">
      <c r="A67" s="63" t="s">
        <v>36</v>
      </c>
      <c r="B67" s="34">
        <f>B68</f>
        <v>93654.28521999999</v>
      </c>
      <c r="C67" s="34">
        <f>C68</f>
        <v>59219.90521999999</v>
      </c>
      <c r="D67" s="31">
        <f t="shared" si="17"/>
        <v>55799.40361</v>
      </c>
      <c r="E67" s="34">
        <f>E68</f>
        <v>55799.40361</v>
      </c>
      <c r="F67" s="28">
        <f>E67/B67*100</f>
        <v>59.580192704395294</v>
      </c>
      <c r="G67" s="28">
        <f>E67/C67*100</f>
        <v>94.22406773990444</v>
      </c>
      <c r="H67" s="34">
        <f>H68</f>
        <v>10772.305</v>
      </c>
      <c r="I67" s="34">
        <f>I68</f>
        <v>8305.25328</v>
      </c>
      <c r="J67" s="34">
        <f aca="true" t="shared" si="37" ref="J67:AD67">J68</f>
        <v>8475.677</v>
      </c>
      <c r="K67" s="34">
        <f>K68</f>
        <v>7636.29436</v>
      </c>
      <c r="L67" s="34">
        <f t="shared" si="37"/>
        <v>5283.406</v>
      </c>
      <c r="M67" s="34">
        <f>M68</f>
        <v>4139.6201</v>
      </c>
      <c r="N67" s="34">
        <f t="shared" si="37"/>
        <v>10871.094</v>
      </c>
      <c r="O67" s="34">
        <f>O68</f>
        <v>10024.28492</v>
      </c>
      <c r="P67" s="34">
        <f t="shared" si="37"/>
        <v>6474.144</v>
      </c>
      <c r="Q67" s="34">
        <f>Q68</f>
        <v>8056.81471</v>
      </c>
      <c r="R67" s="34">
        <f t="shared" si="37"/>
        <v>5073.136</v>
      </c>
      <c r="S67" s="34">
        <f>S68</f>
        <v>6301.5234</v>
      </c>
      <c r="T67" s="34">
        <f t="shared" si="37"/>
        <v>12270.14322</v>
      </c>
      <c r="U67" s="34">
        <f>U68</f>
        <v>11335.61284</v>
      </c>
      <c r="V67" s="34">
        <f t="shared" si="37"/>
        <v>5932.211</v>
      </c>
      <c r="W67" s="34"/>
      <c r="X67" s="34">
        <f t="shared" si="37"/>
        <v>4371.276</v>
      </c>
      <c r="Y67" s="34"/>
      <c r="Z67" s="34">
        <f t="shared" si="37"/>
        <v>10238.407</v>
      </c>
      <c r="AA67" s="34"/>
      <c r="AB67" s="34">
        <f t="shared" si="37"/>
        <v>6139.621</v>
      </c>
      <c r="AC67" s="34"/>
      <c r="AD67" s="34">
        <f t="shared" si="37"/>
        <v>7752.865</v>
      </c>
      <c r="AE67" s="34"/>
      <c r="AF67" s="103" t="s">
        <v>47</v>
      </c>
    </row>
    <row r="68" spans="1:32" s="36" customFormat="1" ht="18.75" customHeight="1">
      <c r="A68" s="56" t="s">
        <v>17</v>
      </c>
      <c r="B68" s="34">
        <f>B69+B70+B71+B72</f>
        <v>93654.28521999999</v>
      </c>
      <c r="C68" s="34">
        <f>C69+C70+C71+C72</f>
        <v>59219.90521999999</v>
      </c>
      <c r="D68" s="31">
        <f t="shared" si="17"/>
        <v>55799.40361</v>
      </c>
      <c r="E68" s="34">
        <f>E69+E70+E71+E72</f>
        <v>55799.40361</v>
      </c>
      <c r="F68" s="35">
        <f>F69+F70+F71+F72</f>
        <v>59.580192704395294</v>
      </c>
      <c r="G68" s="28">
        <f>E68/C68*100</f>
        <v>94.22406773990444</v>
      </c>
      <c r="H68" s="34">
        <f>H69+H70+H71+H72</f>
        <v>10772.305</v>
      </c>
      <c r="I68" s="34">
        <f>I69+I70+I71+I72</f>
        <v>8305.25328</v>
      </c>
      <c r="J68" s="34">
        <f aca="true" t="shared" si="38" ref="J68:AD68">J69+J70+J71+J72</f>
        <v>8475.677</v>
      </c>
      <c r="K68" s="34">
        <f>K69+K70+K71+K72</f>
        <v>7636.29436</v>
      </c>
      <c r="L68" s="34">
        <f t="shared" si="38"/>
        <v>5283.406</v>
      </c>
      <c r="M68" s="34">
        <f>M69+M70+M71+M72</f>
        <v>4139.6201</v>
      </c>
      <c r="N68" s="34">
        <f t="shared" si="38"/>
        <v>10871.094</v>
      </c>
      <c r="O68" s="34">
        <f>O69+O70+O71+O72</f>
        <v>10024.28492</v>
      </c>
      <c r="P68" s="34">
        <f t="shared" si="38"/>
        <v>6474.144</v>
      </c>
      <c r="Q68" s="34">
        <f>Q69+Q70+Q71+Q72</f>
        <v>8056.81471</v>
      </c>
      <c r="R68" s="34">
        <f t="shared" si="38"/>
        <v>5073.136</v>
      </c>
      <c r="S68" s="34">
        <f>S69+S70+S71+S72</f>
        <v>6301.5234</v>
      </c>
      <c r="T68" s="34">
        <f t="shared" si="38"/>
        <v>12270.14322</v>
      </c>
      <c r="U68" s="34">
        <f>U69+U70+U71+U72</f>
        <v>11335.61284</v>
      </c>
      <c r="V68" s="34">
        <f t="shared" si="38"/>
        <v>5932.211</v>
      </c>
      <c r="W68" s="34"/>
      <c r="X68" s="34">
        <f t="shared" si="38"/>
        <v>4371.276</v>
      </c>
      <c r="Y68" s="34"/>
      <c r="Z68" s="34">
        <f t="shared" si="38"/>
        <v>10238.407</v>
      </c>
      <c r="AA68" s="34"/>
      <c r="AB68" s="34">
        <f t="shared" si="38"/>
        <v>6139.621</v>
      </c>
      <c r="AC68" s="34"/>
      <c r="AD68" s="34">
        <f t="shared" si="38"/>
        <v>7752.865</v>
      </c>
      <c r="AE68" s="34"/>
      <c r="AF68" s="104"/>
    </row>
    <row r="69" spans="1:32" s="36" customFormat="1" ht="18.75" customHeight="1">
      <c r="A69" s="57" t="s">
        <v>23</v>
      </c>
      <c r="B69" s="31">
        <f>H69+J69+L69+N69+P69+R69+T69+V69+X69+Z69+AB69+AD69</f>
        <v>0</v>
      </c>
      <c r="C69" s="31">
        <f>H69</f>
        <v>0</v>
      </c>
      <c r="D69" s="31">
        <f t="shared" si="17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/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4"/>
    </row>
    <row r="70" spans="1:32" s="36" customFormat="1" ht="18.75" customHeight="1">
      <c r="A70" s="57" t="s">
        <v>21</v>
      </c>
      <c r="B70" s="31">
        <f>H70+J70+L70+N70+P70+R70+T70+V70+X70+Z70+AB70+AD70</f>
        <v>0</v>
      </c>
      <c r="C70" s="31">
        <f>H70</f>
        <v>0</v>
      </c>
      <c r="D70" s="31">
        <f t="shared" si="17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/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4"/>
    </row>
    <row r="71" spans="1:32" s="36" customFormat="1" ht="18.75">
      <c r="A71" s="57" t="s">
        <v>13</v>
      </c>
      <c r="B71" s="31">
        <f>H71+J71+L71+N71+P71+R71+T71+V71+X71+Z71+AB71+AD71</f>
        <v>93654.28521999999</v>
      </c>
      <c r="C71" s="32">
        <f>H71+J71+L71+N71+P71+R71+T71</f>
        <v>59219.90521999999</v>
      </c>
      <c r="D71" s="32">
        <f>E71</f>
        <v>55799.40361</v>
      </c>
      <c r="E71" s="4">
        <f>I71+K71+M71+O71+Q71+S71+U71</f>
        <v>55799.40361</v>
      </c>
      <c r="F71" s="35">
        <f>E71/B71*100</f>
        <v>59.580192704395294</v>
      </c>
      <c r="G71" s="28">
        <f>E71/C71*100</f>
        <v>94.22406773990444</v>
      </c>
      <c r="H71" s="34">
        <v>10772.305</v>
      </c>
      <c r="I71" s="34">
        <v>8305.25328</v>
      </c>
      <c r="J71" s="34">
        <v>8475.677</v>
      </c>
      <c r="K71" s="34">
        <v>7636.29436</v>
      </c>
      <c r="L71" s="34">
        <v>5283.406</v>
      </c>
      <c r="M71" s="34">
        <v>4139.6201</v>
      </c>
      <c r="N71" s="34">
        <v>10871.094</v>
      </c>
      <c r="O71" s="34">
        <v>10024.28492</v>
      </c>
      <c r="P71" s="34">
        <v>6474.144</v>
      </c>
      <c r="Q71" s="34">
        <v>8056.81471</v>
      </c>
      <c r="R71" s="34">
        <v>5073.136</v>
      </c>
      <c r="S71" s="34">
        <v>6301.5234</v>
      </c>
      <c r="T71" s="34">
        <v>12270.14322</v>
      </c>
      <c r="U71" s="34">
        <v>11335.61284</v>
      </c>
      <c r="V71" s="34">
        <v>5932.211</v>
      </c>
      <c r="W71" s="34"/>
      <c r="X71" s="34">
        <v>4371.276</v>
      </c>
      <c r="Y71" s="34"/>
      <c r="Z71" s="34">
        <v>10238.407</v>
      </c>
      <c r="AA71" s="34"/>
      <c r="AB71" s="34">
        <v>6139.621</v>
      </c>
      <c r="AC71" s="34"/>
      <c r="AD71" s="34">
        <v>7752.865</v>
      </c>
      <c r="AE71" s="34"/>
      <c r="AF71" s="104"/>
    </row>
    <row r="72" spans="1:32" s="36" customFormat="1" ht="18.75" customHeight="1">
      <c r="A72" s="57" t="s">
        <v>29</v>
      </c>
      <c r="B72" s="31">
        <f>H72+J72+L72+N72+P72+R72+T72+V72+X72+Z72+AB72+AD72</f>
        <v>0</v>
      </c>
      <c r="C72" s="31">
        <f>H72</f>
        <v>0</v>
      </c>
      <c r="D72" s="31">
        <f t="shared" si="17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/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5"/>
    </row>
    <row r="73" spans="1:32" s="30" customFormat="1" ht="62.25" customHeight="1">
      <c r="A73" s="69" t="s">
        <v>37</v>
      </c>
      <c r="B73" s="34">
        <f aca="true" t="shared" si="39" ref="B73:AD73">B74</f>
        <v>6886.503519999999</v>
      </c>
      <c r="C73" s="34">
        <f t="shared" si="39"/>
        <v>4508.43052</v>
      </c>
      <c r="D73" s="34">
        <f t="shared" si="39"/>
        <v>4578.7833</v>
      </c>
      <c r="E73" s="34">
        <f t="shared" si="39"/>
        <v>4309.481890999999</v>
      </c>
      <c r="F73" s="28">
        <f>E73/B73*100</f>
        <v>62.57866388195791</v>
      </c>
      <c r="G73" s="28">
        <f>E73/C73*100</f>
        <v>95.58718653603648</v>
      </c>
      <c r="H73" s="34">
        <f t="shared" si="39"/>
        <v>577.1610000000001</v>
      </c>
      <c r="I73" s="34">
        <f t="shared" si="39"/>
        <v>519.5118500000001</v>
      </c>
      <c r="J73" s="34">
        <f t="shared" si="39"/>
        <v>529.31</v>
      </c>
      <c r="K73" s="34">
        <f t="shared" si="39"/>
        <v>548.226141</v>
      </c>
      <c r="L73" s="34">
        <f t="shared" si="39"/>
        <v>322.092</v>
      </c>
      <c r="M73" s="34">
        <f t="shared" si="39"/>
        <v>284.26824</v>
      </c>
      <c r="N73" s="34">
        <f t="shared" si="39"/>
        <v>892.471</v>
      </c>
      <c r="O73" s="34">
        <f t="shared" si="39"/>
        <v>957.83156</v>
      </c>
      <c r="P73" s="34">
        <f t="shared" si="39"/>
        <v>643.148</v>
      </c>
      <c r="Q73" s="34">
        <f t="shared" si="39"/>
        <v>642.72328</v>
      </c>
      <c r="R73" s="34">
        <f t="shared" si="39"/>
        <v>452.702</v>
      </c>
      <c r="S73" s="34">
        <f t="shared" si="39"/>
        <v>464.27684</v>
      </c>
      <c r="T73" s="34">
        <f t="shared" si="39"/>
        <v>1091.54652</v>
      </c>
      <c r="U73" s="34">
        <f t="shared" si="39"/>
        <v>892.64398</v>
      </c>
      <c r="V73" s="34">
        <f t="shared" si="39"/>
        <v>443.767</v>
      </c>
      <c r="W73" s="34"/>
      <c r="X73" s="34">
        <f t="shared" si="39"/>
        <v>266.553</v>
      </c>
      <c r="Y73" s="34"/>
      <c r="Z73" s="34">
        <f t="shared" si="39"/>
        <v>625.4069999999999</v>
      </c>
      <c r="AA73" s="34"/>
      <c r="AB73" s="34">
        <f t="shared" si="39"/>
        <v>333.814</v>
      </c>
      <c r="AC73" s="34"/>
      <c r="AD73" s="34">
        <f t="shared" si="39"/>
        <v>708.532</v>
      </c>
      <c r="AE73" s="34"/>
      <c r="AF73" s="94"/>
    </row>
    <row r="74" spans="1:32" s="30" customFormat="1" ht="18.75">
      <c r="A74" s="56" t="s">
        <v>17</v>
      </c>
      <c r="B74" s="34">
        <f>B75+B76+B77+B78</f>
        <v>6886.503519999999</v>
      </c>
      <c r="C74" s="34">
        <f>C75+C76+C77+C78</f>
        <v>4508.43052</v>
      </c>
      <c r="D74" s="34">
        <f>D75+D76+D77+D78</f>
        <v>4578.7833</v>
      </c>
      <c r="E74" s="34">
        <f>E75+E76+E77+E78</f>
        <v>4309.481890999999</v>
      </c>
      <c r="F74" s="28">
        <f>E74/B74*100</f>
        <v>62.57866388195791</v>
      </c>
      <c r="G74" s="28">
        <f>E74/C74*100</f>
        <v>95.58718653603648</v>
      </c>
      <c r="H74" s="34">
        <f>H75+H76+H77+H78</f>
        <v>577.1610000000001</v>
      </c>
      <c r="I74" s="34">
        <f aca="true" t="shared" si="40" ref="I74:AD74">I75+I76+I77+I78</f>
        <v>519.5118500000001</v>
      </c>
      <c r="J74" s="34">
        <f t="shared" si="40"/>
        <v>529.31</v>
      </c>
      <c r="K74" s="34">
        <f>K75+K76+K77+K78</f>
        <v>548.226141</v>
      </c>
      <c r="L74" s="34">
        <f t="shared" si="40"/>
        <v>322.092</v>
      </c>
      <c r="M74" s="34">
        <f>M75+M76+M77+M78</f>
        <v>284.26824</v>
      </c>
      <c r="N74" s="34">
        <f t="shared" si="40"/>
        <v>892.471</v>
      </c>
      <c r="O74" s="34">
        <f>O75+O76+O77+O78</f>
        <v>957.83156</v>
      </c>
      <c r="P74" s="34">
        <f t="shared" si="40"/>
        <v>643.148</v>
      </c>
      <c r="Q74" s="34">
        <f>Q75+Q76+Q77+Q78</f>
        <v>642.72328</v>
      </c>
      <c r="R74" s="34">
        <f t="shared" si="40"/>
        <v>452.702</v>
      </c>
      <c r="S74" s="34">
        <f>S75+S76+S77+S78</f>
        <v>464.27684</v>
      </c>
      <c r="T74" s="34">
        <f t="shared" si="40"/>
        <v>1091.54652</v>
      </c>
      <c r="U74" s="34">
        <f>U75+U76+U77+U78</f>
        <v>892.64398</v>
      </c>
      <c r="V74" s="34">
        <f t="shared" si="40"/>
        <v>443.767</v>
      </c>
      <c r="W74" s="34"/>
      <c r="X74" s="34">
        <f t="shared" si="40"/>
        <v>266.553</v>
      </c>
      <c r="Y74" s="34"/>
      <c r="Z74" s="34">
        <f t="shared" si="40"/>
        <v>625.4069999999999</v>
      </c>
      <c r="AA74" s="34"/>
      <c r="AB74" s="34">
        <f t="shared" si="40"/>
        <v>333.814</v>
      </c>
      <c r="AC74" s="34"/>
      <c r="AD74" s="34">
        <f t="shared" si="40"/>
        <v>708.532</v>
      </c>
      <c r="AE74" s="34"/>
      <c r="AF74" s="95"/>
    </row>
    <row r="75" spans="1:32" s="36" customFormat="1" ht="18.75">
      <c r="A75" s="57" t="s">
        <v>23</v>
      </c>
      <c r="B75" s="31">
        <f>H75+J75+L75+N75+P75+R75+T75+V75+X75+Z75+AB75+AD75</f>
        <v>5244.7</v>
      </c>
      <c r="C75" s="31">
        <f>H75+J75+L75+N75+P75+R75+T75</f>
        <v>3327.427</v>
      </c>
      <c r="D75" s="31">
        <f>329.761+377.00291+223.19609+682.53902+554.20495+322.07835+651.74098</f>
        <v>3140.5233000000003</v>
      </c>
      <c r="E75" s="31">
        <f>I75+K75+M75+O75+Q75+S75+U75</f>
        <v>3140.5233409999996</v>
      </c>
      <c r="F75" s="28">
        <f>E75/B75*100</f>
        <v>59.879942437127</v>
      </c>
      <c r="G75" s="28">
        <f>E75/C75*100</f>
        <v>94.38293735670233</v>
      </c>
      <c r="H75" s="31">
        <v>329.761</v>
      </c>
      <c r="I75" s="31">
        <v>329.761</v>
      </c>
      <c r="J75" s="31">
        <v>379.31</v>
      </c>
      <c r="K75" s="31">
        <v>377.002911</v>
      </c>
      <c r="L75" s="31">
        <v>222.092</v>
      </c>
      <c r="M75" s="31">
        <v>223.19609</v>
      </c>
      <c r="N75" s="31">
        <v>692.471</v>
      </c>
      <c r="O75" s="31">
        <v>682.53906</v>
      </c>
      <c r="P75" s="31">
        <v>543.148</v>
      </c>
      <c r="Q75" s="31">
        <v>554.20495</v>
      </c>
      <c r="R75" s="31">
        <v>322.002</v>
      </c>
      <c r="S75" s="31">
        <v>322.07835</v>
      </c>
      <c r="T75" s="31">
        <v>838.643</v>
      </c>
      <c r="U75" s="31">
        <v>651.74098</v>
      </c>
      <c r="V75" s="31">
        <v>343.767</v>
      </c>
      <c r="W75" s="31"/>
      <c r="X75" s="31">
        <v>166.553</v>
      </c>
      <c r="Y75" s="31"/>
      <c r="Z75" s="31">
        <v>425.407</v>
      </c>
      <c r="AA75" s="31"/>
      <c r="AB75" s="31">
        <v>273.014</v>
      </c>
      <c r="AC75" s="31"/>
      <c r="AD75" s="31">
        <v>708.532</v>
      </c>
      <c r="AE75" s="31"/>
      <c r="AF75" s="95"/>
    </row>
    <row r="76" spans="1:32" s="36" customFormat="1" ht="18.75">
      <c r="A76" s="57" t="s">
        <v>21</v>
      </c>
      <c r="B76" s="31">
        <f>H76+J76+L76+N76+P76+R76+T76+V76+X76+Z76+AB76+AD76</f>
        <v>1588.8999999999999</v>
      </c>
      <c r="C76" s="31">
        <f>H76+J76+L76+N76+P76+R76+T76</f>
        <v>1128.1</v>
      </c>
      <c r="D76" s="31">
        <f>247.4+150+100+450+0+100+350</f>
        <v>1397.4</v>
      </c>
      <c r="E76" s="31">
        <f>I76+K76+M76+O76+Q76+S76+U76</f>
        <v>1128.0985500000002</v>
      </c>
      <c r="F76" s="35">
        <f>E76/B76*100</f>
        <v>70.99871294606332</v>
      </c>
      <c r="G76" s="28">
        <f>E76/C76*100</f>
        <v>99.99987146529566</v>
      </c>
      <c r="H76" s="31">
        <v>247.4</v>
      </c>
      <c r="I76" s="31">
        <v>189.75085</v>
      </c>
      <c r="J76" s="31">
        <v>150</v>
      </c>
      <c r="K76" s="31">
        <v>171.22323</v>
      </c>
      <c r="L76" s="31">
        <v>100</v>
      </c>
      <c r="M76" s="31">
        <v>61.07215</v>
      </c>
      <c r="N76" s="31">
        <v>200</v>
      </c>
      <c r="O76" s="31">
        <v>275.2925</v>
      </c>
      <c r="P76" s="31">
        <v>100</v>
      </c>
      <c r="Q76" s="31">
        <v>88.51833</v>
      </c>
      <c r="R76" s="31">
        <v>130.7</v>
      </c>
      <c r="S76" s="31">
        <v>142.19849</v>
      </c>
      <c r="T76" s="31">
        <v>200</v>
      </c>
      <c r="U76" s="31">
        <v>200.043</v>
      </c>
      <c r="V76" s="31">
        <v>100</v>
      </c>
      <c r="W76" s="31"/>
      <c r="X76" s="31">
        <v>100</v>
      </c>
      <c r="Y76" s="31"/>
      <c r="Z76" s="31">
        <v>200</v>
      </c>
      <c r="AA76" s="31"/>
      <c r="AB76" s="31">
        <v>60.8</v>
      </c>
      <c r="AC76" s="31"/>
      <c r="AD76" s="31">
        <v>0</v>
      </c>
      <c r="AE76" s="31"/>
      <c r="AF76" s="95"/>
    </row>
    <row r="77" spans="1:32" s="36" customFormat="1" ht="18.75">
      <c r="A77" s="57" t="s">
        <v>13</v>
      </c>
      <c r="B77" s="31">
        <f>H77+J77+L77+N77+P77+R77+T77+V77+X77+Z77+AB77+AD77</f>
        <v>52.90352</v>
      </c>
      <c r="C77" s="31">
        <f>H77+J77+L77+N77+P77+R77+T77</f>
        <v>52.90352</v>
      </c>
      <c r="D77" s="34">
        <f>E77</f>
        <v>40.86</v>
      </c>
      <c r="E77" s="31">
        <f>I77+K77+M77+O77+Q77+S77+U77</f>
        <v>40.86</v>
      </c>
      <c r="F77" s="35">
        <f>E77/B77*100</f>
        <v>77.23493635206125</v>
      </c>
      <c r="G77" s="28">
        <f>E77/C77*100</f>
        <v>77.23493635206125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52.90352</v>
      </c>
      <c r="U77" s="34">
        <v>40.86</v>
      </c>
      <c r="V77" s="34">
        <v>0</v>
      </c>
      <c r="W77" s="34"/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5"/>
    </row>
    <row r="78" spans="1:32" s="36" customFormat="1" ht="18.75">
      <c r="A78" s="57" t="s">
        <v>29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/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6"/>
    </row>
    <row r="79" spans="1:32" s="30" customFormat="1" ht="18.75">
      <c r="A79" s="41" t="s">
        <v>18</v>
      </c>
      <c r="B79" s="42">
        <f>B80+B81+B82+B83</f>
        <v>124859.68874</v>
      </c>
      <c r="C79" s="42">
        <f>C80+C81+C82+C83</f>
        <v>78039.62774000001</v>
      </c>
      <c r="D79" s="42">
        <f>D80+D81+D82+D83</f>
        <v>70383.28379999999</v>
      </c>
      <c r="E79" s="42">
        <f>E80+E81+E82+E83</f>
        <v>70113.982391</v>
      </c>
      <c r="F79" s="35">
        <f>E79/B79*100</f>
        <v>56.15421846597821</v>
      </c>
      <c r="G79" s="28">
        <f>E79/C79*100</f>
        <v>89.84407591562915</v>
      </c>
      <c r="H79" s="42">
        <f>H80+H81+H82+H83</f>
        <v>12515.086</v>
      </c>
      <c r="I79" s="42">
        <f aca="true" t="shared" si="41" ref="I79:AD79">I80+I81+I82+I83</f>
        <v>9375.981130000002</v>
      </c>
      <c r="J79" s="42">
        <f t="shared" si="41"/>
        <v>10398.206999999999</v>
      </c>
      <c r="K79" s="42">
        <f>K80+K81+K82+K83</f>
        <v>9192.820490999999</v>
      </c>
      <c r="L79" s="42">
        <f t="shared" si="41"/>
        <v>6241.218</v>
      </c>
      <c r="M79" s="42">
        <f>M80+M81+M82+M83</f>
        <v>5218.0531</v>
      </c>
      <c r="N79" s="42">
        <f t="shared" si="41"/>
        <v>16317.062</v>
      </c>
      <c r="O79" s="42">
        <f>O80+O81+O82+O83</f>
        <v>12886.91036</v>
      </c>
      <c r="P79" s="42">
        <f t="shared" si="41"/>
        <v>8875.612</v>
      </c>
      <c r="Q79" s="42">
        <f>Q80+Q81+Q82+Q83</f>
        <v>10411.36671</v>
      </c>
      <c r="R79" s="42">
        <f t="shared" si="41"/>
        <v>6551.558000000001</v>
      </c>
      <c r="S79" s="42">
        <f>S80+S81+S82+S83</f>
        <v>8100.03378</v>
      </c>
      <c r="T79" s="42">
        <f t="shared" si="41"/>
        <v>17140.88474</v>
      </c>
      <c r="U79" s="42">
        <f>U80+U81+U82+U83</f>
        <v>14928.81682</v>
      </c>
      <c r="V79" s="42">
        <f t="shared" si="41"/>
        <v>6954.498</v>
      </c>
      <c r="W79" s="42"/>
      <c r="X79" s="42">
        <f t="shared" si="41"/>
        <v>5222.049</v>
      </c>
      <c r="Y79" s="42"/>
      <c r="Z79" s="42">
        <f t="shared" si="41"/>
        <v>13671.659</v>
      </c>
      <c r="AA79" s="42"/>
      <c r="AB79" s="42">
        <f t="shared" si="41"/>
        <v>7630.8550000000005</v>
      </c>
      <c r="AC79" s="42"/>
      <c r="AD79" s="42">
        <f t="shared" si="41"/>
        <v>13341</v>
      </c>
      <c r="AE79" s="42"/>
      <c r="AF79" s="43"/>
    </row>
    <row r="80" spans="1:32" s="30" customFormat="1" ht="18.75">
      <c r="A80" s="41" t="s">
        <v>23</v>
      </c>
      <c r="B80" s="42">
        <f aca="true" t="shared" si="42" ref="B80:E81">B75</f>
        <v>5244.7</v>
      </c>
      <c r="C80" s="42">
        <f t="shared" si="42"/>
        <v>3327.427</v>
      </c>
      <c r="D80" s="42">
        <f t="shared" si="42"/>
        <v>3140.5233000000003</v>
      </c>
      <c r="E80" s="42">
        <f t="shared" si="42"/>
        <v>3140.5233409999996</v>
      </c>
      <c r="F80" s="35">
        <f>E80/B80*100</f>
        <v>59.879942437127</v>
      </c>
      <c r="G80" s="28">
        <f>E80/C80*100</f>
        <v>94.38293735670233</v>
      </c>
      <c r="H80" s="42">
        <f>H75</f>
        <v>329.761</v>
      </c>
      <c r="I80" s="42">
        <f aca="true" t="shared" si="43" ref="I80:AD81">I75</f>
        <v>329.761</v>
      </c>
      <c r="J80" s="42">
        <f t="shared" si="43"/>
        <v>379.31</v>
      </c>
      <c r="K80" s="42">
        <f>K75</f>
        <v>377.002911</v>
      </c>
      <c r="L80" s="42">
        <f t="shared" si="43"/>
        <v>222.092</v>
      </c>
      <c r="M80" s="42">
        <f>M75</f>
        <v>223.19609</v>
      </c>
      <c r="N80" s="42">
        <f t="shared" si="43"/>
        <v>692.471</v>
      </c>
      <c r="O80" s="42">
        <f>O75</f>
        <v>682.53906</v>
      </c>
      <c r="P80" s="42">
        <f t="shared" si="43"/>
        <v>543.148</v>
      </c>
      <c r="Q80" s="42">
        <f>Q75</f>
        <v>554.20495</v>
      </c>
      <c r="R80" s="42">
        <f t="shared" si="43"/>
        <v>322.002</v>
      </c>
      <c r="S80" s="42">
        <f>S75</f>
        <v>322.07835</v>
      </c>
      <c r="T80" s="42">
        <f t="shared" si="43"/>
        <v>838.643</v>
      </c>
      <c r="U80" s="42">
        <f>U75</f>
        <v>651.74098</v>
      </c>
      <c r="V80" s="42">
        <f t="shared" si="43"/>
        <v>343.767</v>
      </c>
      <c r="W80" s="42"/>
      <c r="X80" s="42">
        <f t="shared" si="43"/>
        <v>166.553</v>
      </c>
      <c r="Y80" s="42"/>
      <c r="Z80" s="42">
        <f t="shared" si="43"/>
        <v>425.407</v>
      </c>
      <c r="AA80" s="42"/>
      <c r="AB80" s="42">
        <f t="shared" si="43"/>
        <v>273.014</v>
      </c>
      <c r="AC80" s="42"/>
      <c r="AD80" s="42">
        <f t="shared" si="43"/>
        <v>708.532</v>
      </c>
      <c r="AE80" s="42"/>
      <c r="AF80" s="43"/>
    </row>
    <row r="81" spans="1:32" s="30" customFormat="1" ht="18.75">
      <c r="A81" s="41" t="s">
        <v>21</v>
      </c>
      <c r="B81" s="42">
        <f t="shared" si="42"/>
        <v>1588.8999999999999</v>
      </c>
      <c r="C81" s="42">
        <f t="shared" si="42"/>
        <v>1128.1</v>
      </c>
      <c r="D81" s="42">
        <f t="shared" si="42"/>
        <v>1397.4</v>
      </c>
      <c r="E81" s="42">
        <f t="shared" si="42"/>
        <v>1128.0985500000002</v>
      </c>
      <c r="F81" s="35">
        <f>E81/B81*100</f>
        <v>70.99871294606332</v>
      </c>
      <c r="G81" s="28">
        <f>E81/C81*100</f>
        <v>99.99987146529566</v>
      </c>
      <c r="H81" s="42">
        <f>H76</f>
        <v>247.4</v>
      </c>
      <c r="I81" s="42">
        <f t="shared" si="43"/>
        <v>189.75085</v>
      </c>
      <c r="J81" s="42">
        <f t="shared" si="43"/>
        <v>150</v>
      </c>
      <c r="K81" s="42">
        <f>K76</f>
        <v>171.22323</v>
      </c>
      <c r="L81" s="42">
        <f t="shared" si="43"/>
        <v>100</v>
      </c>
      <c r="M81" s="42">
        <f>M76</f>
        <v>61.07215</v>
      </c>
      <c r="N81" s="42">
        <f t="shared" si="43"/>
        <v>200</v>
      </c>
      <c r="O81" s="42">
        <f>O76</f>
        <v>275.2925</v>
      </c>
      <c r="P81" s="42">
        <f t="shared" si="43"/>
        <v>100</v>
      </c>
      <c r="Q81" s="42">
        <f>Q76</f>
        <v>88.51833</v>
      </c>
      <c r="R81" s="42">
        <f t="shared" si="43"/>
        <v>130.7</v>
      </c>
      <c r="S81" s="42">
        <f>S76</f>
        <v>142.19849</v>
      </c>
      <c r="T81" s="42">
        <f t="shared" si="43"/>
        <v>200</v>
      </c>
      <c r="U81" s="42">
        <f>U76</f>
        <v>200.043</v>
      </c>
      <c r="V81" s="42">
        <f t="shared" si="43"/>
        <v>100</v>
      </c>
      <c r="W81" s="42"/>
      <c r="X81" s="42">
        <f t="shared" si="43"/>
        <v>100</v>
      </c>
      <c r="Y81" s="42"/>
      <c r="Z81" s="42">
        <f t="shared" si="43"/>
        <v>200</v>
      </c>
      <c r="AA81" s="42"/>
      <c r="AB81" s="42">
        <f t="shared" si="43"/>
        <v>60.8</v>
      </c>
      <c r="AC81" s="42"/>
      <c r="AD81" s="42">
        <f t="shared" si="43"/>
        <v>0</v>
      </c>
      <c r="AE81" s="42"/>
      <c r="AF81" s="44"/>
    </row>
    <row r="82" spans="1:32" s="30" customFormat="1" ht="18.75">
      <c r="A82" s="41" t="s">
        <v>13</v>
      </c>
      <c r="B82" s="42">
        <f>B71+B65+B35+B29+B23+B16+B77</f>
        <v>118026.08873999999</v>
      </c>
      <c r="C82" s="42">
        <f aca="true" t="shared" si="44" ref="C82:E83">C16+C23+C29+C35+C65+C71+C77</f>
        <v>73584.10074000001</v>
      </c>
      <c r="D82" s="42">
        <f t="shared" si="44"/>
        <v>65845.3605</v>
      </c>
      <c r="E82" s="42">
        <f t="shared" si="44"/>
        <v>65845.3605</v>
      </c>
      <c r="F82" s="35">
        <f>E82/B82*100</f>
        <v>55.788818559471984</v>
      </c>
      <c r="G82" s="28">
        <f>E82/C82*100</f>
        <v>89.48313540265464</v>
      </c>
      <c r="H82" s="42">
        <f>H16+H23+H29+H35+H65+H71+H77</f>
        <v>11937.925</v>
      </c>
      <c r="I82" s="42">
        <f aca="true" t="shared" si="45" ref="I82:AD83">I16+I23+I29+I35+I65+I71+I77</f>
        <v>8856.469280000001</v>
      </c>
      <c r="J82" s="42">
        <f t="shared" si="45"/>
        <v>9868.896999999999</v>
      </c>
      <c r="K82" s="42">
        <f>K16+K23+K29+K35+K65+K71+K77</f>
        <v>8644.59435</v>
      </c>
      <c r="L82" s="42">
        <f t="shared" si="45"/>
        <v>5919.126</v>
      </c>
      <c r="M82" s="42">
        <f>M16+M23+M29+M35+M65+M71+M77</f>
        <v>4933.78486</v>
      </c>
      <c r="N82" s="42">
        <f t="shared" si="45"/>
        <v>15424.591</v>
      </c>
      <c r="O82" s="42">
        <f>O16+O23+O29+O35+O65+O71+O77</f>
        <v>11929.0788</v>
      </c>
      <c r="P82" s="42">
        <f t="shared" si="45"/>
        <v>8232.464</v>
      </c>
      <c r="Q82" s="42">
        <f>Q16+Q23+Q29+Q35+Q65+Q71+Q77</f>
        <v>9768.64343</v>
      </c>
      <c r="R82" s="42">
        <f t="shared" si="45"/>
        <v>6098.856000000001</v>
      </c>
      <c r="S82" s="42">
        <f>S16+S23+S29+S35+S65+S71+S77</f>
        <v>7635.75694</v>
      </c>
      <c r="T82" s="42">
        <f t="shared" si="45"/>
        <v>16102.24174</v>
      </c>
      <c r="U82" s="42">
        <f>U16+U23+U29+U35+U65+U71+U77</f>
        <v>14077.03284</v>
      </c>
      <c r="V82" s="42">
        <f t="shared" si="45"/>
        <v>6510.731</v>
      </c>
      <c r="W82" s="42"/>
      <c r="X82" s="42">
        <f t="shared" si="45"/>
        <v>4955.496</v>
      </c>
      <c r="Y82" s="42"/>
      <c r="Z82" s="42">
        <f t="shared" si="45"/>
        <v>13046.252</v>
      </c>
      <c r="AA82" s="42"/>
      <c r="AB82" s="42">
        <f t="shared" si="45"/>
        <v>7297.041</v>
      </c>
      <c r="AC82" s="42"/>
      <c r="AD82" s="42">
        <f t="shared" si="45"/>
        <v>12632.468</v>
      </c>
      <c r="AE82" s="42"/>
      <c r="AF82" s="44"/>
    </row>
    <row r="83" spans="1:32" s="30" customFormat="1" ht="18.75" customHeight="1">
      <c r="A83" s="45" t="s">
        <v>29</v>
      </c>
      <c r="B83" s="42">
        <f>B78+B72+B66+B36+B30+B24+B17</f>
        <v>0</v>
      </c>
      <c r="C83" s="42">
        <f t="shared" si="44"/>
        <v>0</v>
      </c>
      <c r="D83" s="42">
        <f t="shared" si="44"/>
        <v>0</v>
      </c>
      <c r="E83" s="42">
        <f t="shared" si="44"/>
        <v>0</v>
      </c>
      <c r="F83" s="35">
        <v>0</v>
      </c>
      <c r="G83" s="28">
        <v>0</v>
      </c>
      <c r="H83" s="42">
        <f>H17+H24+H30+H36+H66+H72+H78</f>
        <v>0</v>
      </c>
      <c r="I83" s="42">
        <f t="shared" si="45"/>
        <v>0</v>
      </c>
      <c r="J83" s="42">
        <f t="shared" si="45"/>
        <v>0</v>
      </c>
      <c r="K83" s="42">
        <f>K17+K24+K30+K36+K66+K72+K78</f>
        <v>0</v>
      </c>
      <c r="L83" s="42">
        <f t="shared" si="45"/>
        <v>0</v>
      </c>
      <c r="M83" s="42">
        <f>M17+M24+M30+M36+M66+M72+M78</f>
        <v>0</v>
      </c>
      <c r="N83" s="42">
        <f t="shared" si="45"/>
        <v>0</v>
      </c>
      <c r="O83" s="42">
        <f>O17+O24+O30+O36+O66+O72+O78</f>
        <v>0</v>
      </c>
      <c r="P83" s="42">
        <f t="shared" si="45"/>
        <v>0</v>
      </c>
      <c r="Q83" s="42">
        <f>Q17+Q24+Q30+Q36+Q66+Q72+Q78</f>
        <v>0</v>
      </c>
      <c r="R83" s="42">
        <f t="shared" si="45"/>
        <v>0</v>
      </c>
      <c r="S83" s="42">
        <f>S17+S24+S30+S36+S66+S72+S78</f>
        <v>0</v>
      </c>
      <c r="T83" s="42">
        <f t="shared" si="45"/>
        <v>0</v>
      </c>
      <c r="U83" s="42">
        <f>U17+U24+U30+U36+U66+U72+U78</f>
        <v>0</v>
      </c>
      <c r="V83" s="42">
        <f t="shared" si="45"/>
        <v>0</v>
      </c>
      <c r="W83" s="42"/>
      <c r="X83" s="42">
        <f t="shared" si="45"/>
        <v>0</v>
      </c>
      <c r="Y83" s="42"/>
      <c r="Z83" s="42">
        <f t="shared" si="45"/>
        <v>0</v>
      </c>
      <c r="AA83" s="42"/>
      <c r="AB83" s="42">
        <f t="shared" si="45"/>
        <v>0</v>
      </c>
      <c r="AC83" s="42"/>
      <c r="AD83" s="42">
        <f t="shared" si="45"/>
        <v>0</v>
      </c>
      <c r="AE83" s="42"/>
      <c r="AF83" s="44"/>
    </row>
    <row r="84" spans="1:31" s="30" customFormat="1" ht="3" customHeight="1">
      <c r="A84" s="46"/>
      <c r="B84" s="47"/>
      <c r="C84" s="47"/>
      <c r="D84" s="47"/>
      <c r="E84" s="47"/>
      <c r="F84" s="8"/>
      <c r="G84" s="4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</row>
    <row r="85" spans="1:31" ht="8.25" customHeight="1">
      <c r="A85" s="9"/>
      <c r="B85" s="102" t="s">
        <v>56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50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50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51"/>
      <c r="V87" s="52"/>
      <c r="W87" s="52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51"/>
      <c r="V88" s="52"/>
      <c r="W88" s="52"/>
      <c r="X88" s="49"/>
      <c r="Y88" s="49"/>
      <c r="Z88" s="49"/>
      <c r="AA88" s="49"/>
      <c r="AB88" s="49"/>
      <c r="AC88" s="49"/>
      <c r="AD88" s="49"/>
      <c r="AE88" s="49"/>
    </row>
    <row r="89" spans="1:31" s="30" customFormat="1" ht="30" customHeight="1">
      <c r="A89" s="9"/>
      <c r="B89" s="53"/>
      <c r="C89" s="53"/>
      <c r="D89" s="53"/>
      <c r="E89" s="62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49"/>
      <c r="W89" s="49"/>
      <c r="X89" s="49"/>
      <c r="Y89" s="49"/>
      <c r="Z89" s="49"/>
      <c r="AA89" s="49"/>
      <c r="AB89" s="49"/>
      <c r="AC89" s="49"/>
      <c r="AD89" s="49"/>
      <c r="AE89" s="49"/>
    </row>
    <row r="90" spans="2:8" ht="35.25" customHeight="1">
      <c r="B90" s="47"/>
      <c r="C90" s="47"/>
      <c r="D90" s="47"/>
      <c r="E90" s="47"/>
      <c r="H90" s="54"/>
    </row>
    <row r="91" spans="32:43" ht="35.25" customHeight="1"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55"/>
    </row>
    <row r="92" spans="32:43" ht="19.5" customHeight="1"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55"/>
    </row>
    <row r="93" spans="32:43" ht="48.75" customHeight="1"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55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" right="0" top="0.3937007874015748" bottom="0.3937007874015748" header="0" footer="0"/>
  <pageSetup fitToHeight="0" fitToWidth="1" horizontalDpi="600" verticalDpi="600" orientation="landscape" paperSize="8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2021-11-15T06:03:46Z</cp:lastPrinted>
  <dcterms:created xsi:type="dcterms:W3CDTF">1996-10-08T23:32:33Z</dcterms:created>
  <dcterms:modified xsi:type="dcterms:W3CDTF">2021-11-17T06:24:42Z</dcterms:modified>
  <cp:category/>
  <cp:version/>
  <cp:contentType/>
  <cp:contentStatus/>
</cp:coreProperties>
</file>