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39" i="1" l="1"/>
  <c r="AD318" i="1"/>
  <c r="H318" i="1"/>
  <c r="AD317" i="1"/>
  <c r="H317" i="1"/>
  <c r="C317" i="1" s="1"/>
  <c r="AD315" i="1"/>
  <c r="H315" i="1"/>
  <c r="C319" i="1"/>
  <c r="C318" i="1"/>
  <c r="C316" i="1"/>
  <c r="C315" i="1"/>
  <c r="C310" i="1"/>
  <c r="C297" i="1"/>
  <c r="C285" i="1"/>
  <c r="AG172" i="1" l="1"/>
  <c r="E180" i="1" l="1"/>
  <c r="D180" i="1" s="1"/>
  <c r="E179" i="1"/>
  <c r="D179" i="1"/>
  <c r="E178" i="1"/>
  <c r="D178" i="1" s="1"/>
  <c r="C170" i="1"/>
  <c r="C104" i="1"/>
  <c r="C103" i="1"/>
  <c r="C102" i="1"/>
  <c r="C101" i="1"/>
  <c r="C100" i="1"/>
  <c r="C87" i="1"/>
  <c r="C81" i="1"/>
  <c r="AD75" i="1"/>
  <c r="H75" i="1"/>
  <c r="C78" i="1"/>
  <c r="C77" i="1"/>
  <c r="C76" i="1"/>
  <c r="C75" i="1"/>
  <c r="C64" i="1"/>
  <c r="C40" i="1"/>
  <c r="C27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H361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E362" i="1"/>
  <c r="D362" i="1"/>
  <c r="C362" i="1"/>
  <c r="E360" i="1"/>
  <c r="D360" i="1"/>
  <c r="C360" i="1"/>
  <c r="E359" i="1"/>
  <c r="D359" i="1"/>
  <c r="C359" i="1"/>
  <c r="B362" i="1"/>
  <c r="B361" i="1"/>
  <c r="B360" i="1"/>
  <c r="B359" i="1"/>
  <c r="E177" i="1" l="1"/>
  <c r="D177" i="1"/>
  <c r="C177" i="1"/>
  <c r="E172" i="1"/>
  <c r="D172" i="1"/>
  <c r="C172" i="1"/>
  <c r="B172" i="1"/>
  <c r="B177" i="1"/>
  <c r="V115" i="1" l="1"/>
  <c r="T10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AE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AE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E338" i="1"/>
  <c r="D338" i="1"/>
  <c r="B338" i="1"/>
  <c r="B337" i="1"/>
  <c r="H338" i="1"/>
  <c r="H337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AE331" i="1"/>
  <c r="AC331" i="1"/>
  <c r="AA331" i="1"/>
  <c r="Y331" i="1"/>
  <c r="W331" i="1"/>
  <c r="U331" i="1"/>
  <c r="S331" i="1"/>
  <c r="Q331" i="1"/>
  <c r="O331" i="1"/>
  <c r="N331" i="1"/>
  <c r="M331" i="1"/>
  <c r="L331" i="1"/>
  <c r="K331" i="1"/>
  <c r="J331" i="1"/>
  <c r="I331" i="1"/>
  <c r="AE330" i="1"/>
  <c r="AC330" i="1"/>
  <c r="AA330" i="1"/>
  <c r="Y330" i="1"/>
  <c r="W330" i="1"/>
  <c r="U330" i="1"/>
  <c r="S330" i="1"/>
  <c r="Q330" i="1"/>
  <c r="O330" i="1"/>
  <c r="N330" i="1"/>
  <c r="M330" i="1"/>
  <c r="L330" i="1"/>
  <c r="K330" i="1"/>
  <c r="J330" i="1"/>
  <c r="I330" i="1"/>
  <c r="AE329" i="1"/>
  <c r="AC329" i="1"/>
  <c r="AA329" i="1"/>
  <c r="Y329" i="1"/>
  <c r="W329" i="1"/>
  <c r="U329" i="1"/>
  <c r="S329" i="1"/>
  <c r="Q329" i="1"/>
  <c r="O329" i="1"/>
  <c r="N329" i="1"/>
  <c r="M329" i="1"/>
  <c r="L329" i="1"/>
  <c r="K329" i="1"/>
  <c r="J329" i="1"/>
  <c r="I329" i="1"/>
  <c r="E332" i="1"/>
  <c r="D332" i="1"/>
  <c r="C332" i="1"/>
  <c r="B332" i="1"/>
  <c r="E331" i="1"/>
  <c r="D331" i="1"/>
  <c r="E330" i="1"/>
  <c r="D330" i="1"/>
  <c r="E329" i="1"/>
  <c r="D329" i="1"/>
  <c r="H332" i="1"/>
  <c r="H331" i="1"/>
  <c r="H330" i="1"/>
  <c r="H329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AE325" i="1"/>
  <c r="AC325" i="1"/>
  <c r="AA325" i="1"/>
  <c r="Y325" i="1"/>
  <c r="W325" i="1"/>
  <c r="U325" i="1"/>
  <c r="S325" i="1"/>
  <c r="Q325" i="1"/>
  <c r="O325" i="1"/>
  <c r="N325" i="1"/>
  <c r="M325" i="1"/>
  <c r="L325" i="1"/>
  <c r="K325" i="1"/>
  <c r="J325" i="1"/>
  <c r="AE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AE323" i="1"/>
  <c r="AC323" i="1"/>
  <c r="AA323" i="1"/>
  <c r="Y323" i="1"/>
  <c r="W323" i="1"/>
  <c r="U323" i="1"/>
  <c r="S323" i="1"/>
  <c r="Q323" i="1"/>
  <c r="O323" i="1"/>
  <c r="N323" i="1"/>
  <c r="M323" i="1"/>
  <c r="L323" i="1"/>
  <c r="K323" i="1"/>
  <c r="J323" i="1"/>
  <c r="AE322" i="1"/>
  <c r="AC322" i="1"/>
  <c r="AA322" i="1"/>
  <c r="Y322" i="1"/>
  <c r="W322" i="1"/>
  <c r="U322" i="1"/>
  <c r="S322" i="1"/>
  <c r="Q322" i="1"/>
  <c r="O322" i="1"/>
  <c r="N322" i="1"/>
  <c r="M322" i="1"/>
  <c r="L322" i="1"/>
  <c r="K322" i="1"/>
  <c r="J322" i="1"/>
  <c r="E326" i="1"/>
  <c r="D326" i="1"/>
  <c r="B326" i="1"/>
  <c r="H326" i="1"/>
  <c r="H323" i="1"/>
  <c r="B274" i="1"/>
  <c r="B273" i="1"/>
  <c r="D250" i="1"/>
  <c r="AD250" i="1"/>
  <c r="Z250" i="1"/>
  <c r="V250" i="1"/>
  <c r="R250" i="1"/>
  <c r="N250" i="1"/>
  <c r="J250" i="1"/>
  <c r="D249" i="1"/>
  <c r="D245" i="1"/>
  <c r="AE175" i="1"/>
  <c r="AE249" i="1" s="1"/>
  <c r="AD175" i="1"/>
  <c r="AD249" i="1" s="1"/>
  <c r="AC175" i="1"/>
  <c r="AC249" i="1" s="1"/>
  <c r="AB175" i="1"/>
  <c r="AA175" i="1"/>
  <c r="AA249" i="1" s="1"/>
  <c r="Z175" i="1"/>
  <c r="Z249" i="1" s="1"/>
  <c r="Y175" i="1"/>
  <c r="Y249" i="1" s="1"/>
  <c r="X175" i="1"/>
  <c r="W175" i="1"/>
  <c r="W249" i="1" s="1"/>
  <c r="V175" i="1"/>
  <c r="V249" i="1" s="1"/>
  <c r="U175" i="1"/>
  <c r="U249" i="1" s="1"/>
  <c r="T175" i="1"/>
  <c r="S175" i="1"/>
  <c r="S249" i="1" s="1"/>
  <c r="R175" i="1"/>
  <c r="R249" i="1" s="1"/>
  <c r="Q175" i="1"/>
  <c r="Q249" i="1" s="1"/>
  <c r="P175" i="1"/>
  <c r="O175" i="1"/>
  <c r="O249" i="1" s="1"/>
  <c r="N175" i="1"/>
  <c r="N245" i="1" s="1"/>
  <c r="M175" i="1"/>
  <c r="M249" i="1" s="1"/>
  <c r="L175" i="1"/>
  <c r="K175" i="1"/>
  <c r="K249" i="1" s="1"/>
  <c r="J175" i="1"/>
  <c r="J245" i="1" s="1"/>
  <c r="I175" i="1"/>
  <c r="I249" i="1" s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AE173" i="1"/>
  <c r="AE250" i="1" s="1"/>
  <c r="AD173" i="1"/>
  <c r="AC173" i="1"/>
  <c r="AC250" i="1" s="1"/>
  <c r="AB173" i="1"/>
  <c r="AB250" i="1" s="1"/>
  <c r="AA173" i="1"/>
  <c r="AA250" i="1" s="1"/>
  <c r="Z173" i="1"/>
  <c r="Y173" i="1"/>
  <c r="Y250" i="1" s="1"/>
  <c r="X173" i="1"/>
  <c r="X250" i="1" s="1"/>
  <c r="W173" i="1"/>
  <c r="W250" i="1" s="1"/>
  <c r="V173" i="1"/>
  <c r="U173" i="1"/>
  <c r="U250" i="1" s="1"/>
  <c r="T173" i="1"/>
  <c r="T250" i="1" s="1"/>
  <c r="S173" i="1"/>
  <c r="S250" i="1" s="1"/>
  <c r="R173" i="1"/>
  <c r="Q173" i="1"/>
  <c r="Q250" i="1" s="1"/>
  <c r="P173" i="1"/>
  <c r="P250" i="1" s="1"/>
  <c r="O173" i="1"/>
  <c r="O250" i="1" s="1"/>
  <c r="N173" i="1"/>
  <c r="M173" i="1"/>
  <c r="M250" i="1" s="1"/>
  <c r="L173" i="1"/>
  <c r="L250" i="1" s="1"/>
  <c r="K173" i="1"/>
  <c r="K250" i="1" s="1"/>
  <c r="J173" i="1"/>
  <c r="I173" i="1"/>
  <c r="I250" i="1" s="1"/>
  <c r="H175" i="1"/>
  <c r="B175" i="1" s="1"/>
  <c r="H174" i="1"/>
  <c r="AE172" i="1"/>
  <c r="AA172" i="1"/>
  <c r="W172" i="1"/>
  <c r="S172" i="1"/>
  <c r="O172" i="1"/>
  <c r="K172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H173" i="1"/>
  <c r="C173" i="1" s="1"/>
  <c r="C180" i="1"/>
  <c r="B180" i="1"/>
  <c r="G179" i="1"/>
  <c r="C179" i="1"/>
  <c r="B179" i="1"/>
  <c r="C178" i="1"/>
  <c r="B178" i="1"/>
  <c r="E175" i="1"/>
  <c r="E249" i="1" s="1"/>
  <c r="C175" i="1"/>
  <c r="C249" i="1" s="1"/>
  <c r="C174" i="1"/>
  <c r="B174" i="1"/>
  <c r="E173" i="1"/>
  <c r="C250" i="1" l="1"/>
  <c r="B249" i="1"/>
  <c r="B245" i="1"/>
  <c r="R245" i="1"/>
  <c r="Z245" i="1"/>
  <c r="AD245" i="1"/>
  <c r="J249" i="1"/>
  <c r="M172" i="1"/>
  <c r="U172" i="1"/>
  <c r="AC172" i="1"/>
  <c r="K245" i="1"/>
  <c r="O245" i="1"/>
  <c r="S245" i="1"/>
  <c r="W245" i="1"/>
  <c r="AA245" i="1"/>
  <c r="AE245" i="1"/>
  <c r="E245" i="1"/>
  <c r="E250" i="1"/>
  <c r="V245" i="1"/>
  <c r="N249" i="1"/>
  <c r="H172" i="1"/>
  <c r="J172" i="1"/>
  <c r="N172" i="1"/>
  <c r="R172" i="1"/>
  <c r="V172" i="1"/>
  <c r="Z172" i="1"/>
  <c r="AD172" i="1"/>
  <c r="E174" i="1"/>
  <c r="L172" i="1"/>
  <c r="P172" i="1"/>
  <c r="T172" i="1"/>
  <c r="X172" i="1"/>
  <c r="AB172" i="1"/>
  <c r="H245" i="1"/>
  <c r="L245" i="1"/>
  <c r="P245" i="1"/>
  <c r="T245" i="1"/>
  <c r="X245" i="1"/>
  <c r="AB245" i="1"/>
  <c r="H249" i="1"/>
  <c r="L249" i="1"/>
  <c r="P249" i="1"/>
  <c r="T249" i="1"/>
  <c r="X249" i="1"/>
  <c r="AB249" i="1"/>
  <c r="H250" i="1"/>
  <c r="I172" i="1"/>
  <c r="Q172" i="1"/>
  <c r="Y172" i="1"/>
  <c r="I245" i="1"/>
  <c r="M245" i="1"/>
  <c r="Q245" i="1"/>
  <c r="U245" i="1"/>
  <c r="Y245" i="1"/>
  <c r="AC245" i="1"/>
  <c r="C245" i="1"/>
  <c r="B173" i="1"/>
  <c r="B250" i="1" s="1"/>
  <c r="G172" i="1"/>
  <c r="G173" i="1"/>
  <c r="G180" i="1"/>
  <c r="G178" i="1"/>
  <c r="G175" i="1"/>
  <c r="G177" i="1"/>
  <c r="F178" i="1"/>
  <c r="G174" i="1"/>
  <c r="F179" i="1"/>
  <c r="F180" i="1"/>
  <c r="F177" i="1"/>
  <c r="F174" i="1"/>
  <c r="F175" i="1"/>
  <c r="AD7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D33" i="1"/>
  <c r="F173" i="1" l="1"/>
  <c r="F172" i="1"/>
  <c r="G362" i="1"/>
  <c r="F362" i="1"/>
  <c r="G360" i="1"/>
  <c r="F360" i="1"/>
  <c r="G359" i="1"/>
  <c r="F359" i="1"/>
  <c r="B358" i="1"/>
  <c r="G356" i="1"/>
  <c r="F356" i="1"/>
  <c r="G355" i="1"/>
  <c r="F355" i="1"/>
  <c r="G354" i="1"/>
  <c r="F354" i="1"/>
  <c r="G353" i="1"/>
  <c r="F353" i="1"/>
  <c r="E352" i="1"/>
  <c r="D352" i="1"/>
  <c r="C352" i="1"/>
  <c r="B352" i="1"/>
  <c r="E318" i="1"/>
  <c r="D318" i="1" s="1"/>
  <c r="D305" i="1" s="1"/>
  <c r="B318" i="1"/>
  <c r="E317" i="1"/>
  <c r="C304" i="1"/>
  <c r="C324" i="1" s="1"/>
  <c r="B317" i="1"/>
  <c r="B304" i="1" s="1"/>
  <c r="Y303" i="1"/>
  <c r="E316" i="1"/>
  <c r="X314" i="1"/>
  <c r="R314" i="1"/>
  <c r="AE314" i="1"/>
  <c r="AD314" i="1"/>
  <c r="AC314" i="1"/>
  <c r="AB314" i="1"/>
  <c r="AA314" i="1"/>
  <c r="Z314" i="1"/>
  <c r="W314" i="1"/>
  <c r="V314" i="1"/>
  <c r="U314" i="1"/>
  <c r="T314" i="1"/>
  <c r="Q314" i="1"/>
  <c r="O314" i="1"/>
  <c r="N314" i="1"/>
  <c r="M314" i="1"/>
  <c r="L314" i="1"/>
  <c r="K314" i="1"/>
  <c r="J314" i="1"/>
  <c r="I314" i="1"/>
  <c r="H314" i="1"/>
  <c r="E312" i="1"/>
  <c r="G312" i="1" s="1"/>
  <c r="C312" i="1"/>
  <c r="C306" i="1" s="1"/>
  <c r="B312" i="1"/>
  <c r="B306" i="1" s="1"/>
  <c r="C311" i="1"/>
  <c r="B310" i="1"/>
  <c r="F310" i="1" s="1"/>
  <c r="E310" i="1"/>
  <c r="D310" i="1" s="1"/>
  <c r="C309" i="1"/>
  <c r="B309" i="1"/>
  <c r="AE308" i="1"/>
  <c r="AD308" i="1"/>
  <c r="AC308" i="1"/>
  <c r="AB308" i="1"/>
  <c r="AA308" i="1"/>
  <c r="Z308" i="1"/>
  <c r="Y308" i="1"/>
  <c r="X308" i="1"/>
  <c r="W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D308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D306" i="1"/>
  <c r="AE305" i="1"/>
  <c r="AD305" i="1"/>
  <c r="AD335" i="1" s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I324" i="1" s="1"/>
  <c r="H304" i="1"/>
  <c r="H324" i="1" s="1"/>
  <c r="AE303" i="1"/>
  <c r="AD303" i="1"/>
  <c r="AC303" i="1"/>
  <c r="AB303" i="1"/>
  <c r="AA303" i="1"/>
  <c r="Z303" i="1"/>
  <c r="X303" i="1"/>
  <c r="W303" i="1"/>
  <c r="V303" i="1"/>
  <c r="U303" i="1"/>
  <c r="T303" i="1"/>
  <c r="R303" i="1"/>
  <c r="Q303" i="1"/>
  <c r="P303" i="1"/>
  <c r="O303" i="1"/>
  <c r="O301" i="1" s="1"/>
  <c r="N303" i="1"/>
  <c r="M303" i="1"/>
  <c r="L303" i="1"/>
  <c r="K303" i="1"/>
  <c r="J303" i="1"/>
  <c r="I303" i="1"/>
  <c r="H303" i="1"/>
  <c r="AE302" i="1"/>
  <c r="AD302" i="1"/>
  <c r="AD336" i="1" s="1"/>
  <c r="AC302" i="1"/>
  <c r="AB302" i="1"/>
  <c r="AA302" i="1"/>
  <c r="Z302" i="1"/>
  <c r="Y302" i="1"/>
  <c r="W302" i="1"/>
  <c r="V302" i="1"/>
  <c r="U302" i="1"/>
  <c r="T302" i="1"/>
  <c r="R302" i="1"/>
  <c r="Q302" i="1"/>
  <c r="Q301" i="1" s="1"/>
  <c r="P302" i="1"/>
  <c r="O302" i="1"/>
  <c r="N302" i="1"/>
  <c r="M302" i="1"/>
  <c r="M301" i="1" s="1"/>
  <c r="L302" i="1"/>
  <c r="K302" i="1"/>
  <c r="J302" i="1"/>
  <c r="I302" i="1"/>
  <c r="H302" i="1"/>
  <c r="C299" i="1"/>
  <c r="C298" i="1"/>
  <c r="T279" i="1"/>
  <c r="E297" i="1"/>
  <c r="C296" i="1"/>
  <c r="AE295" i="1"/>
  <c r="AD295" i="1"/>
  <c r="AC295" i="1"/>
  <c r="AB295" i="1"/>
  <c r="AA295" i="1"/>
  <c r="Z295" i="1"/>
  <c r="Y295" i="1"/>
  <c r="X295" i="1"/>
  <c r="W295" i="1"/>
  <c r="V295" i="1"/>
  <c r="U295" i="1"/>
  <c r="S295" i="1"/>
  <c r="R295" i="1"/>
  <c r="Q295" i="1"/>
  <c r="P295" i="1"/>
  <c r="O295" i="1"/>
  <c r="M295" i="1"/>
  <c r="L295" i="1"/>
  <c r="K295" i="1"/>
  <c r="J295" i="1"/>
  <c r="I295" i="1"/>
  <c r="H295" i="1"/>
  <c r="E295" i="1"/>
  <c r="E293" i="1"/>
  <c r="C293" i="1"/>
  <c r="B293" i="1"/>
  <c r="C292" i="1"/>
  <c r="E291" i="1"/>
  <c r="D291" i="1" s="1"/>
  <c r="C291" i="1"/>
  <c r="B291" i="1"/>
  <c r="B289" i="1" s="1"/>
  <c r="C290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C287" i="1"/>
  <c r="C286" i="1"/>
  <c r="AD283" i="1"/>
  <c r="V283" i="1"/>
  <c r="N283" i="1"/>
  <c r="E285" i="1"/>
  <c r="D285" i="1" s="1"/>
  <c r="E284" i="1"/>
  <c r="E278" i="1" s="1"/>
  <c r="C284" i="1"/>
  <c r="B284" i="1"/>
  <c r="AE283" i="1"/>
  <c r="AC283" i="1"/>
  <c r="AB283" i="1"/>
  <c r="AA283" i="1"/>
  <c r="Z283" i="1"/>
  <c r="Y283" i="1"/>
  <c r="X283" i="1"/>
  <c r="W283" i="1"/>
  <c r="U283" i="1"/>
  <c r="T283" i="1"/>
  <c r="S283" i="1"/>
  <c r="R283" i="1"/>
  <c r="Q283" i="1"/>
  <c r="P283" i="1"/>
  <c r="O283" i="1"/>
  <c r="M283" i="1"/>
  <c r="K283" i="1"/>
  <c r="J283" i="1"/>
  <c r="I283" i="1"/>
  <c r="H283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C281" i="1"/>
  <c r="B281" i="1"/>
  <c r="G280" i="1"/>
  <c r="F280" i="1"/>
  <c r="AE279" i="1"/>
  <c r="AD279" i="1"/>
  <c r="AC279" i="1"/>
  <c r="AB279" i="1"/>
  <c r="AA279" i="1"/>
  <c r="Z279" i="1"/>
  <c r="Y279" i="1"/>
  <c r="X279" i="1"/>
  <c r="W279" i="1"/>
  <c r="V279" i="1"/>
  <c r="U279" i="1"/>
  <c r="R279" i="1"/>
  <c r="Q279" i="1"/>
  <c r="P279" i="1"/>
  <c r="O279" i="1"/>
  <c r="N279" i="1"/>
  <c r="M279" i="1"/>
  <c r="K279" i="1"/>
  <c r="J279" i="1"/>
  <c r="I279" i="1"/>
  <c r="H279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AC277" i="1"/>
  <c r="Y277" i="1"/>
  <c r="U277" i="1"/>
  <c r="Q277" i="1"/>
  <c r="C273" i="1"/>
  <c r="C266" i="1" s="1"/>
  <c r="E272" i="1"/>
  <c r="D272" i="1" s="1"/>
  <c r="D265" i="1" s="1"/>
  <c r="C272" i="1"/>
  <c r="B272" i="1"/>
  <c r="E271" i="1"/>
  <c r="C271" i="1"/>
  <c r="C264" i="1" s="1"/>
  <c r="C331" i="1" s="1"/>
  <c r="B271" i="1"/>
  <c r="B264" i="1" s="1"/>
  <c r="B331" i="1" s="1"/>
  <c r="E270" i="1"/>
  <c r="D270" i="1" s="1"/>
  <c r="C270" i="1"/>
  <c r="B270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E269" i="1"/>
  <c r="AE267" i="1"/>
  <c r="AD267" i="1"/>
  <c r="AD350" i="1" s="1"/>
  <c r="AC267" i="1"/>
  <c r="AC350" i="1" s="1"/>
  <c r="AB267" i="1"/>
  <c r="AB350" i="1" s="1"/>
  <c r="AA267" i="1"/>
  <c r="Z267" i="1"/>
  <c r="Z350" i="1" s="1"/>
  <c r="Y267" i="1"/>
  <c r="Y350" i="1" s="1"/>
  <c r="X267" i="1"/>
  <c r="X350" i="1" s="1"/>
  <c r="W267" i="1"/>
  <c r="V267" i="1"/>
  <c r="V350" i="1" s="1"/>
  <c r="U267" i="1"/>
  <c r="U350" i="1" s="1"/>
  <c r="T267" i="1"/>
  <c r="T350" i="1" s="1"/>
  <c r="S267" i="1"/>
  <c r="R267" i="1"/>
  <c r="R350" i="1" s="1"/>
  <c r="Q267" i="1"/>
  <c r="Q350" i="1" s="1"/>
  <c r="P267" i="1"/>
  <c r="P350" i="1" s="1"/>
  <c r="O267" i="1"/>
  <c r="N267" i="1"/>
  <c r="N350" i="1" s="1"/>
  <c r="M267" i="1"/>
  <c r="M350" i="1" s="1"/>
  <c r="L267" i="1"/>
  <c r="L350" i="1" s="1"/>
  <c r="K267" i="1"/>
  <c r="J267" i="1"/>
  <c r="J350" i="1" s="1"/>
  <c r="I267" i="1"/>
  <c r="I350" i="1" s="1"/>
  <c r="H267" i="1"/>
  <c r="H350" i="1" s="1"/>
  <c r="E267" i="1"/>
  <c r="D267" i="1"/>
  <c r="C267" i="1"/>
  <c r="B267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Q347" i="1" s="1"/>
  <c r="P266" i="1"/>
  <c r="O266" i="1"/>
  <c r="N266" i="1"/>
  <c r="M266" i="1"/>
  <c r="L266" i="1"/>
  <c r="K266" i="1"/>
  <c r="J266" i="1"/>
  <c r="I266" i="1"/>
  <c r="H266" i="1"/>
  <c r="E266" i="1"/>
  <c r="D266" i="1"/>
  <c r="B266" i="1"/>
  <c r="AE265" i="1"/>
  <c r="AD265" i="1"/>
  <c r="AD324" i="1" s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C265" i="1"/>
  <c r="B265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E264" i="1"/>
  <c r="AE263" i="1"/>
  <c r="AE348" i="1" s="1"/>
  <c r="AD263" i="1"/>
  <c r="AC263" i="1"/>
  <c r="AC348" i="1" s="1"/>
  <c r="AB263" i="1"/>
  <c r="AA263" i="1"/>
  <c r="Z263" i="1"/>
  <c r="Y263" i="1"/>
  <c r="Y348" i="1" s="1"/>
  <c r="X263" i="1"/>
  <c r="W263" i="1"/>
  <c r="V263" i="1"/>
  <c r="U263" i="1"/>
  <c r="U348" i="1" s="1"/>
  <c r="T263" i="1"/>
  <c r="S263" i="1"/>
  <c r="S348" i="1" s="1"/>
  <c r="R263" i="1"/>
  <c r="Q263" i="1"/>
  <c r="Q348" i="1" s="1"/>
  <c r="P263" i="1"/>
  <c r="O263" i="1"/>
  <c r="O348" i="1" s="1"/>
  <c r="N263" i="1"/>
  <c r="N348" i="1" s="1"/>
  <c r="M263" i="1"/>
  <c r="M348" i="1" s="1"/>
  <c r="L263" i="1"/>
  <c r="K263" i="1"/>
  <c r="K348" i="1" s="1"/>
  <c r="J263" i="1"/>
  <c r="J348" i="1" s="1"/>
  <c r="I263" i="1"/>
  <c r="I348" i="1" s="1"/>
  <c r="H263" i="1"/>
  <c r="C263" i="1"/>
  <c r="G252" i="1"/>
  <c r="F252" i="1"/>
  <c r="G250" i="1"/>
  <c r="F250" i="1"/>
  <c r="G249" i="1"/>
  <c r="F249" i="1"/>
  <c r="C241" i="1"/>
  <c r="C240" i="1"/>
  <c r="C233" i="1"/>
  <c r="B239" i="1"/>
  <c r="B233" i="1" s="1"/>
  <c r="E238" i="1"/>
  <c r="D238" i="1" s="1"/>
  <c r="D232" i="1" s="1"/>
  <c r="C238" i="1"/>
  <c r="B238" i="1"/>
  <c r="B232" i="1" s="1"/>
  <c r="AE237" i="1"/>
  <c r="AD237" i="1"/>
  <c r="AC237" i="1"/>
  <c r="AB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AE233" i="1"/>
  <c r="AD233" i="1"/>
  <c r="AC233" i="1"/>
  <c r="AB233" i="1"/>
  <c r="Z233" i="1"/>
  <c r="Y233" i="1"/>
  <c r="X233" i="1"/>
  <c r="W233" i="1"/>
  <c r="V233" i="1"/>
  <c r="U233" i="1"/>
  <c r="T233" i="1"/>
  <c r="R233" i="1"/>
  <c r="Q233" i="1"/>
  <c r="P233" i="1"/>
  <c r="O233" i="1"/>
  <c r="O244" i="1" s="1"/>
  <c r="N233" i="1"/>
  <c r="M233" i="1"/>
  <c r="L233" i="1"/>
  <c r="K233" i="1"/>
  <c r="K244" i="1" s="1"/>
  <c r="J233" i="1"/>
  <c r="I233" i="1"/>
  <c r="H233" i="1"/>
  <c r="AE232" i="1"/>
  <c r="AE243" i="1" s="1"/>
  <c r="AD232" i="1"/>
  <c r="AC232" i="1"/>
  <c r="AB232" i="1"/>
  <c r="AA232" i="1"/>
  <c r="AA243" i="1" s="1"/>
  <c r="Z232" i="1"/>
  <c r="Y232" i="1"/>
  <c r="X232" i="1"/>
  <c r="W232" i="1"/>
  <c r="W243" i="1" s="1"/>
  <c r="V232" i="1"/>
  <c r="U232" i="1"/>
  <c r="T232" i="1"/>
  <c r="S232" i="1"/>
  <c r="R232" i="1"/>
  <c r="Q232" i="1"/>
  <c r="P232" i="1"/>
  <c r="O232" i="1"/>
  <c r="O243" i="1" s="1"/>
  <c r="N232" i="1"/>
  <c r="M232" i="1"/>
  <c r="L232" i="1"/>
  <c r="K232" i="1"/>
  <c r="K243" i="1" s="1"/>
  <c r="J232" i="1"/>
  <c r="I232" i="1"/>
  <c r="H232" i="1"/>
  <c r="E232" i="1"/>
  <c r="U231" i="1"/>
  <c r="E229" i="1"/>
  <c r="C229" i="1"/>
  <c r="B229" i="1"/>
  <c r="E228" i="1"/>
  <c r="C228" i="1"/>
  <c r="B228" i="1"/>
  <c r="E227" i="1"/>
  <c r="C227" i="1"/>
  <c r="B227" i="1"/>
  <c r="E226" i="1"/>
  <c r="G226" i="1" s="1"/>
  <c r="C226" i="1"/>
  <c r="B226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E223" i="1"/>
  <c r="F223" i="1" s="1"/>
  <c r="C223" i="1"/>
  <c r="C205" i="1" s="1"/>
  <c r="B223" i="1"/>
  <c r="E222" i="1"/>
  <c r="G222" i="1" s="1"/>
  <c r="C222" i="1"/>
  <c r="B222" i="1"/>
  <c r="E221" i="1"/>
  <c r="C221" i="1"/>
  <c r="B221" i="1"/>
  <c r="F220" i="1"/>
  <c r="E220" i="1"/>
  <c r="C220" i="1"/>
  <c r="B220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E217" i="1"/>
  <c r="C217" i="1"/>
  <c r="B217" i="1"/>
  <c r="E216" i="1"/>
  <c r="F216" i="1" s="1"/>
  <c r="C216" i="1"/>
  <c r="B216" i="1"/>
  <c r="E215" i="1"/>
  <c r="C215" i="1"/>
  <c r="B215" i="1"/>
  <c r="E214" i="1"/>
  <c r="C214" i="1"/>
  <c r="B214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E211" i="1"/>
  <c r="C211" i="1"/>
  <c r="B211" i="1"/>
  <c r="E210" i="1"/>
  <c r="F210" i="1" s="1"/>
  <c r="C210" i="1"/>
  <c r="B210" i="1"/>
  <c r="E209" i="1"/>
  <c r="D209" i="1" s="1"/>
  <c r="E208" i="1"/>
  <c r="F208" i="1" s="1"/>
  <c r="C208" i="1"/>
  <c r="C202" i="1" s="1"/>
  <c r="B208" i="1"/>
  <c r="AE207" i="1"/>
  <c r="AD207" i="1"/>
  <c r="AC207" i="1"/>
  <c r="AB207" i="1"/>
  <c r="AA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D205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D204" i="1"/>
  <c r="AE203" i="1"/>
  <c r="AD203" i="1"/>
  <c r="AC203" i="1"/>
  <c r="AB203" i="1"/>
  <c r="AA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U201" i="1"/>
  <c r="E199" i="1"/>
  <c r="C199" i="1"/>
  <c r="B199" i="1"/>
  <c r="E198" i="1"/>
  <c r="F198" i="1" s="1"/>
  <c r="C198" i="1"/>
  <c r="B198" i="1"/>
  <c r="E197" i="1"/>
  <c r="C197" i="1"/>
  <c r="B197" i="1"/>
  <c r="E196" i="1"/>
  <c r="C196" i="1"/>
  <c r="B196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E193" i="1"/>
  <c r="F193" i="1" s="1"/>
  <c r="C193" i="1"/>
  <c r="C187" i="1" s="1"/>
  <c r="B193" i="1"/>
  <c r="E192" i="1"/>
  <c r="C192" i="1"/>
  <c r="B192" i="1"/>
  <c r="X189" i="1"/>
  <c r="E191" i="1"/>
  <c r="E190" i="1"/>
  <c r="C190" i="1"/>
  <c r="B190" i="1"/>
  <c r="AE189" i="1"/>
  <c r="AD189" i="1"/>
  <c r="AC189" i="1"/>
  <c r="AB189" i="1"/>
  <c r="AA189" i="1"/>
  <c r="Y189" i="1"/>
  <c r="W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AE187" i="1"/>
  <c r="AE258" i="1" s="1"/>
  <c r="AD187" i="1"/>
  <c r="AD258" i="1" s="1"/>
  <c r="AC187" i="1"/>
  <c r="AB187" i="1"/>
  <c r="AA187" i="1"/>
  <c r="AA258" i="1" s="1"/>
  <c r="Z187" i="1"/>
  <c r="Z258" i="1" s="1"/>
  <c r="Y187" i="1"/>
  <c r="X187" i="1"/>
  <c r="W187" i="1"/>
  <c r="W258" i="1" s="1"/>
  <c r="V187" i="1"/>
  <c r="V258" i="1" s="1"/>
  <c r="U187" i="1"/>
  <c r="T187" i="1"/>
  <c r="S187" i="1"/>
  <c r="S258" i="1" s="1"/>
  <c r="R187" i="1"/>
  <c r="R258" i="1" s="1"/>
  <c r="Q187" i="1"/>
  <c r="P187" i="1"/>
  <c r="O187" i="1"/>
  <c r="O258" i="1" s="1"/>
  <c r="N187" i="1"/>
  <c r="N258" i="1" s="1"/>
  <c r="M187" i="1"/>
  <c r="L187" i="1"/>
  <c r="K187" i="1"/>
  <c r="K258" i="1" s="1"/>
  <c r="J187" i="1"/>
  <c r="J258" i="1" s="1"/>
  <c r="I187" i="1"/>
  <c r="H187" i="1"/>
  <c r="D187" i="1"/>
  <c r="D258" i="1" s="1"/>
  <c r="AE186" i="1"/>
  <c r="AE255" i="1" s="1"/>
  <c r="AD186" i="1"/>
  <c r="AC186" i="1"/>
  <c r="AB186" i="1"/>
  <c r="AB255" i="1" s="1"/>
  <c r="AA186" i="1"/>
  <c r="AA255" i="1" s="1"/>
  <c r="Z186" i="1"/>
  <c r="Y186" i="1"/>
  <c r="X186" i="1"/>
  <c r="X255" i="1" s="1"/>
  <c r="W186" i="1"/>
  <c r="W255" i="1" s="1"/>
  <c r="V186" i="1"/>
  <c r="U186" i="1"/>
  <c r="U255" i="1" s="1"/>
  <c r="T186" i="1"/>
  <c r="T255" i="1" s="1"/>
  <c r="S186" i="1"/>
  <c r="S255" i="1" s="1"/>
  <c r="R186" i="1"/>
  <c r="Q186" i="1"/>
  <c r="Q255" i="1" s="1"/>
  <c r="P186" i="1"/>
  <c r="P255" i="1" s="1"/>
  <c r="O186" i="1"/>
  <c r="O255" i="1" s="1"/>
  <c r="N186" i="1"/>
  <c r="M186" i="1"/>
  <c r="M255" i="1" s="1"/>
  <c r="L186" i="1"/>
  <c r="L255" i="1" s="1"/>
  <c r="K186" i="1"/>
  <c r="K255" i="1" s="1"/>
  <c r="J186" i="1"/>
  <c r="I186" i="1"/>
  <c r="I255" i="1" s="1"/>
  <c r="H186" i="1"/>
  <c r="H255" i="1" s="1"/>
  <c r="D186" i="1"/>
  <c r="AE185" i="1"/>
  <c r="AD185" i="1"/>
  <c r="AC185" i="1"/>
  <c r="AB185" i="1"/>
  <c r="AA185" i="1"/>
  <c r="Y185" i="1"/>
  <c r="W185" i="1"/>
  <c r="U185" i="1"/>
  <c r="T185" i="1"/>
  <c r="S185" i="1"/>
  <c r="S257" i="1" s="1"/>
  <c r="R185" i="1"/>
  <c r="Q185" i="1"/>
  <c r="P185" i="1"/>
  <c r="P257" i="1" s="1"/>
  <c r="O185" i="1"/>
  <c r="N185" i="1"/>
  <c r="M185" i="1"/>
  <c r="L185" i="1"/>
  <c r="L257" i="1" s="1"/>
  <c r="K185" i="1"/>
  <c r="J185" i="1"/>
  <c r="I185" i="1"/>
  <c r="H185" i="1"/>
  <c r="AE184" i="1"/>
  <c r="AD184" i="1"/>
  <c r="AC184" i="1"/>
  <c r="AC256" i="1" s="1"/>
  <c r="AB184" i="1"/>
  <c r="AB256" i="1" s="1"/>
  <c r="AA184" i="1"/>
  <c r="Z184" i="1"/>
  <c r="Y184" i="1"/>
  <c r="Y256" i="1" s="1"/>
  <c r="X184" i="1"/>
  <c r="X256" i="1" s="1"/>
  <c r="W184" i="1"/>
  <c r="V184" i="1"/>
  <c r="U184" i="1"/>
  <c r="U256" i="1" s="1"/>
  <c r="T184" i="1"/>
  <c r="T256" i="1" s="1"/>
  <c r="S184" i="1"/>
  <c r="R184" i="1"/>
  <c r="Q184" i="1"/>
  <c r="Q256" i="1" s="1"/>
  <c r="P184" i="1"/>
  <c r="P256" i="1" s="1"/>
  <c r="O184" i="1"/>
  <c r="N184" i="1"/>
  <c r="M184" i="1"/>
  <c r="M256" i="1" s="1"/>
  <c r="L184" i="1"/>
  <c r="L256" i="1" s="1"/>
  <c r="K184" i="1"/>
  <c r="J184" i="1"/>
  <c r="I184" i="1"/>
  <c r="I256" i="1" s="1"/>
  <c r="H184" i="1"/>
  <c r="H256" i="1" s="1"/>
  <c r="D184" i="1"/>
  <c r="I183" i="1"/>
  <c r="E170" i="1"/>
  <c r="C169" i="1"/>
  <c r="B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E169" i="1"/>
  <c r="AE167" i="1"/>
  <c r="AD167" i="1"/>
  <c r="AD251" i="1" s="1"/>
  <c r="AC167" i="1"/>
  <c r="AC251" i="1" s="1"/>
  <c r="AB167" i="1"/>
  <c r="AA167" i="1"/>
  <c r="AA251" i="1" s="1"/>
  <c r="Z167" i="1"/>
  <c r="Y167" i="1"/>
  <c r="Y251" i="1" s="1"/>
  <c r="X167" i="1"/>
  <c r="W167" i="1"/>
  <c r="V167" i="1"/>
  <c r="V251" i="1" s="1"/>
  <c r="U167" i="1"/>
  <c r="U251" i="1" s="1"/>
  <c r="T167" i="1"/>
  <c r="S167" i="1"/>
  <c r="S251" i="1" s="1"/>
  <c r="R167" i="1"/>
  <c r="R251" i="1" s="1"/>
  <c r="Q167" i="1"/>
  <c r="P167" i="1"/>
  <c r="O167" i="1"/>
  <c r="N167" i="1"/>
  <c r="N251" i="1" s="1"/>
  <c r="M167" i="1"/>
  <c r="M251" i="1" s="1"/>
  <c r="L167" i="1"/>
  <c r="K167" i="1"/>
  <c r="K251" i="1" s="1"/>
  <c r="J167" i="1"/>
  <c r="I167" i="1"/>
  <c r="I251" i="1" s="1"/>
  <c r="H167" i="1"/>
  <c r="G155" i="1"/>
  <c r="F155" i="1"/>
  <c r="G154" i="1"/>
  <c r="F154" i="1"/>
  <c r="G153" i="1"/>
  <c r="F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D152" i="1"/>
  <c r="E150" i="1"/>
  <c r="C150" i="1"/>
  <c r="B150" i="1"/>
  <c r="E149" i="1"/>
  <c r="C149" i="1"/>
  <c r="B149" i="1"/>
  <c r="E148" i="1"/>
  <c r="C148" i="1"/>
  <c r="B148" i="1"/>
  <c r="E147" i="1"/>
  <c r="C147" i="1"/>
  <c r="B147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D146" i="1"/>
  <c r="AE144" i="1"/>
  <c r="AE162" i="1" s="1"/>
  <c r="AD144" i="1"/>
  <c r="AD162" i="1" s="1"/>
  <c r="AC144" i="1"/>
  <c r="AC162" i="1" s="1"/>
  <c r="AB144" i="1"/>
  <c r="AB162" i="1" s="1"/>
  <c r="AA144" i="1"/>
  <c r="AA162" i="1" s="1"/>
  <c r="Z144" i="1"/>
  <c r="Z162" i="1" s="1"/>
  <c r="Y144" i="1"/>
  <c r="Y162" i="1" s="1"/>
  <c r="X144" i="1"/>
  <c r="X162" i="1" s="1"/>
  <c r="W144" i="1"/>
  <c r="W162" i="1" s="1"/>
  <c r="V144" i="1"/>
  <c r="V162" i="1" s="1"/>
  <c r="U144" i="1"/>
  <c r="U162" i="1" s="1"/>
  <c r="T144" i="1"/>
  <c r="T162" i="1" s="1"/>
  <c r="S144" i="1"/>
  <c r="S162" i="1" s="1"/>
  <c r="R144" i="1"/>
  <c r="R162" i="1" s="1"/>
  <c r="Q144" i="1"/>
  <c r="Q162" i="1" s="1"/>
  <c r="P144" i="1"/>
  <c r="P162" i="1" s="1"/>
  <c r="O144" i="1"/>
  <c r="O162" i="1" s="1"/>
  <c r="N144" i="1"/>
  <c r="N162" i="1" s="1"/>
  <c r="M144" i="1"/>
  <c r="M162" i="1" s="1"/>
  <c r="L144" i="1"/>
  <c r="L162" i="1" s="1"/>
  <c r="K144" i="1"/>
  <c r="K162" i="1" s="1"/>
  <c r="J144" i="1"/>
  <c r="J162" i="1" s="1"/>
  <c r="I144" i="1"/>
  <c r="H144" i="1"/>
  <c r="D144" i="1"/>
  <c r="D162" i="1" s="1"/>
  <c r="AE143" i="1"/>
  <c r="AE159" i="1" s="1"/>
  <c r="AD143" i="1"/>
  <c r="AD159" i="1" s="1"/>
  <c r="AC143" i="1"/>
  <c r="AC159" i="1" s="1"/>
  <c r="AB143" i="1"/>
  <c r="AB159" i="1" s="1"/>
  <c r="AA143" i="1"/>
  <c r="AA159" i="1" s="1"/>
  <c r="Z143" i="1"/>
  <c r="Z159" i="1" s="1"/>
  <c r="Y143" i="1"/>
  <c r="Y159" i="1" s="1"/>
  <c r="X143" i="1"/>
  <c r="X159" i="1" s="1"/>
  <c r="W143" i="1"/>
  <c r="W159" i="1" s="1"/>
  <c r="V143" i="1"/>
  <c r="V159" i="1" s="1"/>
  <c r="U143" i="1"/>
  <c r="U159" i="1" s="1"/>
  <c r="T143" i="1"/>
  <c r="T159" i="1" s="1"/>
  <c r="S143" i="1"/>
  <c r="S159" i="1" s="1"/>
  <c r="R143" i="1"/>
  <c r="R159" i="1" s="1"/>
  <c r="Q143" i="1"/>
  <c r="Q159" i="1" s="1"/>
  <c r="P143" i="1"/>
  <c r="P159" i="1" s="1"/>
  <c r="O143" i="1"/>
  <c r="O159" i="1" s="1"/>
  <c r="N143" i="1"/>
  <c r="N159" i="1" s="1"/>
  <c r="M143" i="1"/>
  <c r="M159" i="1" s="1"/>
  <c r="L143" i="1"/>
  <c r="L159" i="1" s="1"/>
  <c r="K143" i="1"/>
  <c r="K159" i="1" s="1"/>
  <c r="J143" i="1"/>
  <c r="J159" i="1" s="1"/>
  <c r="I143" i="1"/>
  <c r="I159" i="1" s="1"/>
  <c r="H143" i="1"/>
  <c r="C143" i="1" s="1"/>
  <c r="C159" i="1" s="1"/>
  <c r="D143" i="1"/>
  <c r="D159" i="1" s="1"/>
  <c r="AE142" i="1"/>
  <c r="AE161" i="1" s="1"/>
  <c r="AD142" i="1"/>
  <c r="AD161" i="1" s="1"/>
  <c r="AC142" i="1"/>
  <c r="AC161" i="1" s="1"/>
  <c r="AB142" i="1"/>
  <c r="AB161" i="1" s="1"/>
  <c r="AA142" i="1"/>
  <c r="AA161" i="1" s="1"/>
  <c r="Z142" i="1"/>
  <c r="Z161" i="1" s="1"/>
  <c r="Y142" i="1"/>
  <c r="Y161" i="1" s="1"/>
  <c r="X142" i="1"/>
  <c r="X161" i="1" s="1"/>
  <c r="W142" i="1"/>
  <c r="W161" i="1" s="1"/>
  <c r="V142" i="1"/>
  <c r="V161" i="1" s="1"/>
  <c r="U142" i="1"/>
  <c r="T142" i="1"/>
  <c r="T161" i="1" s="1"/>
  <c r="S142" i="1"/>
  <c r="S161" i="1" s="1"/>
  <c r="R142" i="1"/>
  <c r="R161" i="1" s="1"/>
  <c r="Q142" i="1"/>
  <c r="Q161" i="1" s="1"/>
  <c r="P142" i="1"/>
  <c r="P161" i="1" s="1"/>
  <c r="O142" i="1"/>
  <c r="O161" i="1" s="1"/>
  <c r="N142" i="1"/>
  <c r="N161" i="1" s="1"/>
  <c r="M142" i="1"/>
  <c r="L142" i="1"/>
  <c r="L161" i="1" s="1"/>
  <c r="K142" i="1"/>
  <c r="K161" i="1" s="1"/>
  <c r="J142" i="1"/>
  <c r="J161" i="1" s="1"/>
  <c r="I142" i="1"/>
  <c r="H142" i="1"/>
  <c r="H161" i="1" s="1"/>
  <c r="D142" i="1"/>
  <c r="D161" i="1" s="1"/>
  <c r="AE141" i="1"/>
  <c r="AD141" i="1"/>
  <c r="AC141" i="1"/>
  <c r="AC160" i="1" s="1"/>
  <c r="AB141" i="1"/>
  <c r="AB160" i="1" s="1"/>
  <c r="AA141" i="1"/>
  <c r="Z141" i="1"/>
  <c r="Z160" i="1" s="1"/>
  <c r="Y141" i="1"/>
  <c r="Y160" i="1" s="1"/>
  <c r="X141" i="1"/>
  <c r="X160" i="1" s="1"/>
  <c r="W141" i="1"/>
  <c r="V141" i="1"/>
  <c r="V160" i="1" s="1"/>
  <c r="U141" i="1"/>
  <c r="U160" i="1" s="1"/>
  <c r="T141" i="1"/>
  <c r="T160" i="1" s="1"/>
  <c r="S141" i="1"/>
  <c r="R141" i="1"/>
  <c r="R160" i="1" s="1"/>
  <c r="Q141" i="1"/>
  <c r="Q160" i="1" s="1"/>
  <c r="P141" i="1"/>
  <c r="P160" i="1" s="1"/>
  <c r="O141" i="1"/>
  <c r="N141" i="1"/>
  <c r="M141" i="1"/>
  <c r="M160" i="1" s="1"/>
  <c r="L141" i="1"/>
  <c r="L160" i="1" s="1"/>
  <c r="K141" i="1"/>
  <c r="J141" i="1"/>
  <c r="J160" i="1" s="1"/>
  <c r="I141" i="1"/>
  <c r="I160" i="1" s="1"/>
  <c r="H141" i="1"/>
  <c r="H160" i="1" s="1"/>
  <c r="D141" i="1"/>
  <c r="D160" i="1" s="1"/>
  <c r="G130" i="1"/>
  <c r="G128" i="1"/>
  <c r="F128" i="1"/>
  <c r="G127" i="1"/>
  <c r="F127" i="1"/>
  <c r="E117" i="1"/>
  <c r="C117" i="1"/>
  <c r="B117" i="1"/>
  <c r="E116" i="1"/>
  <c r="C116" i="1"/>
  <c r="B116" i="1"/>
  <c r="E115" i="1"/>
  <c r="E114" i="1"/>
  <c r="C114" i="1"/>
  <c r="G114" i="1" s="1"/>
  <c r="B114" i="1"/>
  <c r="AE113" i="1"/>
  <c r="AD113" i="1"/>
  <c r="AC113" i="1"/>
  <c r="AB113" i="1"/>
  <c r="AA113" i="1"/>
  <c r="Z113" i="1"/>
  <c r="Y113" i="1"/>
  <c r="X113" i="1"/>
  <c r="W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E111" i="1"/>
  <c r="D111" i="1" s="1"/>
  <c r="C111" i="1"/>
  <c r="B111" i="1"/>
  <c r="E110" i="1"/>
  <c r="C110" i="1"/>
  <c r="B110" i="1"/>
  <c r="B109" i="1"/>
  <c r="E109" i="1"/>
  <c r="D109" i="1" s="1"/>
  <c r="C109" i="1"/>
  <c r="C108" i="1"/>
  <c r="E108" i="1"/>
  <c r="C107" i="1"/>
  <c r="E107" i="1"/>
  <c r="AE106" i="1"/>
  <c r="AD106" i="1"/>
  <c r="AC106" i="1"/>
  <c r="AB106" i="1"/>
  <c r="AA106" i="1"/>
  <c r="Z106" i="1"/>
  <c r="Y106" i="1"/>
  <c r="X106" i="1"/>
  <c r="W106" i="1"/>
  <c r="V106" i="1"/>
  <c r="U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E104" i="1"/>
  <c r="B104" i="1"/>
  <c r="E103" i="1"/>
  <c r="B103" i="1"/>
  <c r="B96" i="1" s="1"/>
  <c r="E102" i="1"/>
  <c r="D102" i="1" s="1"/>
  <c r="B102" i="1"/>
  <c r="Z99" i="1"/>
  <c r="T99" i="1"/>
  <c r="E101" i="1"/>
  <c r="D101" i="1" s="1"/>
  <c r="E100" i="1"/>
  <c r="D100" i="1" s="1"/>
  <c r="AE99" i="1"/>
  <c r="AC99" i="1"/>
  <c r="AB99" i="1"/>
  <c r="AA99" i="1"/>
  <c r="Y99" i="1"/>
  <c r="X99" i="1"/>
  <c r="W99" i="1"/>
  <c r="V99" i="1"/>
  <c r="U99" i="1"/>
  <c r="S99" i="1"/>
  <c r="Q99" i="1"/>
  <c r="P99" i="1"/>
  <c r="O99" i="1"/>
  <c r="N99" i="1"/>
  <c r="M99" i="1"/>
  <c r="L99" i="1"/>
  <c r="K99" i="1"/>
  <c r="J99" i="1"/>
  <c r="I99" i="1"/>
  <c r="H99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AE96" i="1"/>
  <c r="AD96" i="1"/>
  <c r="AC96" i="1"/>
  <c r="AC133" i="1" s="1"/>
  <c r="AB96" i="1"/>
  <c r="AA96" i="1"/>
  <c r="Z96" i="1"/>
  <c r="Y96" i="1"/>
  <c r="X96" i="1"/>
  <c r="W96" i="1"/>
  <c r="V96" i="1"/>
  <c r="U96" i="1"/>
  <c r="T96" i="1"/>
  <c r="S96" i="1"/>
  <c r="S92" i="1" s="1"/>
  <c r="R96" i="1"/>
  <c r="Q96" i="1"/>
  <c r="P96" i="1"/>
  <c r="O96" i="1"/>
  <c r="N96" i="1"/>
  <c r="M96" i="1"/>
  <c r="L96" i="1"/>
  <c r="K96" i="1"/>
  <c r="J96" i="1"/>
  <c r="I96" i="1"/>
  <c r="H96" i="1"/>
  <c r="D96" i="1"/>
  <c r="AE95" i="1"/>
  <c r="AE121" i="1" s="1"/>
  <c r="AD95" i="1"/>
  <c r="AD121" i="1" s="1"/>
  <c r="AC95" i="1"/>
  <c r="AC121" i="1" s="1"/>
  <c r="AB95" i="1"/>
  <c r="AB121" i="1" s="1"/>
  <c r="AA95" i="1"/>
  <c r="AA121" i="1" s="1"/>
  <c r="Z95" i="1"/>
  <c r="Z121" i="1" s="1"/>
  <c r="Y95" i="1"/>
  <c r="Y121" i="1" s="1"/>
  <c r="X95" i="1"/>
  <c r="X121" i="1" s="1"/>
  <c r="W95" i="1"/>
  <c r="W121" i="1" s="1"/>
  <c r="V95" i="1"/>
  <c r="V121" i="1" s="1"/>
  <c r="U95" i="1"/>
  <c r="U121" i="1" s="1"/>
  <c r="T95" i="1"/>
  <c r="T121" i="1" s="1"/>
  <c r="S95" i="1"/>
  <c r="S121" i="1" s="1"/>
  <c r="R95" i="1"/>
  <c r="R121" i="1" s="1"/>
  <c r="Q95" i="1"/>
  <c r="Q121" i="1" s="1"/>
  <c r="P95" i="1"/>
  <c r="P121" i="1" s="1"/>
  <c r="O95" i="1"/>
  <c r="O121" i="1" s="1"/>
  <c r="N95" i="1"/>
  <c r="N121" i="1" s="1"/>
  <c r="M95" i="1"/>
  <c r="M121" i="1" s="1"/>
  <c r="L95" i="1"/>
  <c r="L121" i="1" s="1"/>
  <c r="K95" i="1"/>
  <c r="K121" i="1" s="1"/>
  <c r="J95" i="1"/>
  <c r="J121" i="1" s="1"/>
  <c r="I95" i="1"/>
  <c r="I121" i="1" s="1"/>
  <c r="H95" i="1"/>
  <c r="H121" i="1" s="1"/>
  <c r="AE94" i="1"/>
  <c r="AD94" i="1"/>
  <c r="AC94" i="1"/>
  <c r="AB94" i="1"/>
  <c r="AA94" i="1"/>
  <c r="Y94" i="1"/>
  <c r="X94" i="1"/>
  <c r="W94" i="1"/>
  <c r="U94" i="1"/>
  <c r="Q94" i="1"/>
  <c r="P94" i="1"/>
  <c r="O94" i="1"/>
  <c r="N94" i="1"/>
  <c r="M94" i="1"/>
  <c r="L94" i="1"/>
  <c r="K94" i="1"/>
  <c r="J94" i="1"/>
  <c r="I94" i="1"/>
  <c r="H94" i="1"/>
  <c r="AE93" i="1"/>
  <c r="AC93" i="1"/>
  <c r="AB93" i="1"/>
  <c r="AB92" i="1" s="1"/>
  <c r="AA93" i="1"/>
  <c r="Z93" i="1"/>
  <c r="Y93" i="1"/>
  <c r="X93" i="1"/>
  <c r="W93" i="1"/>
  <c r="U93" i="1"/>
  <c r="T93" i="1"/>
  <c r="R93" i="1"/>
  <c r="Q93" i="1"/>
  <c r="P93" i="1"/>
  <c r="O93" i="1"/>
  <c r="N93" i="1"/>
  <c r="M93" i="1"/>
  <c r="L93" i="1"/>
  <c r="K93" i="1"/>
  <c r="J93" i="1"/>
  <c r="I93" i="1"/>
  <c r="H93" i="1"/>
  <c r="E90" i="1"/>
  <c r="F90" i="1" s="1"/>
  <c r="C90" i="1"/>
  <c r="B90" i="1"/>
  <c r="E89" i="1"/>
  <c r="C89" i="1"/>
  <c r="B89" i="1"/>
  <c r="F89" i="1" s="1"/>
  <c r="E88" i="1"/>
  <c r="C88" i="1"/>
  <c r="B88" i="1"/>
  <c r="E87" i="1"/>
  <c r="B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E84" i="1"/>
  <c r="C84" i="1"/>
  <c r="B84" i="1"/>
  <c r="E83" i="1"/>
  <c r="C83" i="1"/>
  <c r="B83" i="1"/>
  <c r="F83" i="1" s="1"/>
  <c r="E82" i="1"/>
  <c r="C82" i="1"/>
  <c r="B82" i="1"/>
  <c r="AB80" i="1"/>
  <c r="P80" i="1"/>
  <c r="E81" i="1"/>
  <c r="D81" i="1" s="1"/>
  <c r="D80" i="1" s="1"/>
  <c r="AE80" i="1"/>
  <c r="AC80" i="1"/>
  <c r="AA80" i="1"/>
  <c r="Z80" i="1"/>
  <c r="Y80" i="1"/>
  <c r="X80" i="1"/>
  <c r="W80" i="1"/>
  <c r="V80" i="1"/>
  <c r="U80" i="1"/>
  <c r="S80" i="1"/>
  <c r="R80" i="1"/>
  <c r="Q80" i="1"/>
  <c r="O80" i="1"/>
  <c r="N80" i="1"/>
  <c r="M80" i="1"/>
  <c r="L80" i="1"/>
  <c r="K80" i="1"/>
  <c r="J80" i="1"/>
  <c r="I80" i="1"/>
  <c r="H80" i="1"/>
  <c r="E78" i="1"/>
  <c r="AD70" i="1"/>
  <c r="E76" i="1"/>
  <c r="B75" i="1"/>
  <c r="AE74" i="1"/>
  <c r="AC74" i="1"/>
  <c r="Z74" i="1"/>
  <c r="Y74" i="1"/>
  <c r="W74" i="1"/>
  <c r="V74" i="1"/>
  <c r="U74" i="1"/>
  <c r="S74" i="1"/>
  <c r="R74" i="1"/>
  <c r="Q74" i="1"/>
  <c r="O74" i="1"/>
  <c r="N74" i="1"/>
  <c r="M74" i="1"/>
  <c r="L74" i="1"/>
  <c r="K74" i="1"/>
  <c r="J74" i="1"/>
  <c r="I74" i="1"/>
  <c r="H74" i="1"/>
  <c r="AE72" i="1"/>
  <c r="AD72" i="1"/>
  <c r="AC72" i="1"/>
  <c r="AB72" i="1"/>
  <c r="AA72" i="1"/>
  <c r="Z72" i="1"/>
  <c r="Y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AE71" i="1"/>
  <c r="AD71" i="1"/>
  <c r="AC71" i="1"/>
  <c r="AB71" i="1"/>
  <c r="Z71" i="1"/>
  <c r="Y71" i="1"/>
  <c r="X71" i="1"/>
  <c r="W71" i="1"/>
  <c r="V71" i="1"/>
  <c r="U71" i="1"/>
  <c r="R71" i="1"/>
  <c r="Q71" i="1"/>
  <c r="P71" i="1"/>
  <c r="O71" i="1"/>
  <c r="N71" i="1"/>
  <c r="M71" i="1"/>
  <c r="L71" i="1"/>
  <c r="K71" i="1"/>
  <c r="J71" i="1"/>
  <c r="I71" i="1"/>
  <c r="H71" i="1"/>
  <c r="AE70" i="1"/>
  <c r="AC70" i="1"/>
  <c r="AB70" i="1"/>
  <c r="AA70" i="1"/>
  <c r="Z70" i="1"/>
  <c r="Y70" i="1"/>
  <c r="X70" i="1"/>
  <c r="W70" i="1"/>
  <c r="V70" i="1"/>
  <c r="U70" i="1"/>
  <c r="T70" i="1"/>
  <c r="R70" i="1"/>
  <c r="Q70" i="1"/>
  <c r="O70" i="1"/>
  <c r="N70" i="1"/>
  <c r="M70" i="1"/>
  <c r="L70" i="1"/>
  <c r="K70" i="1"/>
  <c r="J70" i="1"/>
  <c r="I70" i="1"/>
  <c r="H70" i="1"/>
  <c r="AE69" i="1"/>
  <c r="AC69" i="1"/>
  <c r="Z69" i="1"/>
  <c r="Y69" i="1"/>
  <c r="X69" i="1"/>
  <c r="W69" i="1"/>
  <c r="V69" i="1"/>
  <c r="U69" i="1"/>
  <c r="R69" i="1"/>
  <c r="Q69" i="1"/>
  <c r="P69" i="1"/>
  <c r="O69" i="1"/>
  <c r="M69" i="1"/>
  <c r="L69" i="1"/>
  <c r="K69" i="1"/>
  <c r="J69" i="1"/>
  <c r="I69" i="1"/>
  <c r="H69" i="1"/>
  <c r="S68" i="1"/>
  <c r="E66" i="1"/>
  <c r="E60" i="1" s="1"/>
  <c r="F60" i="1" s="1"/>
  <c r="C66" i="1"/>
  <c r="B66" i="1"/>
  <c r="B60" i="1" s="1"/>
  <c r="E65" i="1"/>
  <c r="C65" i="1"/>
  <c r="C59" i="1" s="1"/>
  <c r="B65" i="1"/>
  <c r="O62" i="1"/>
  <c r="E63" i="1"/>
  <c r="C63" i="1"/>
  <c r="B63" i="1"/>
  <c r="AE62" i="1"/>
  <c r="AC62" i="1"/>
  <c r="AB62" i="1"/>
  <c r="AA62" i="1"/>
  <c r="Y62" i="1"/>
  <c r="X62" i="1"/>
  <c r="W62" i="1"/>
  <c r="V62" i="1"/>
  <c r="U62" i="1"/>
  <c r="T62" i="1"/>
  <c r="S62" i="1"/>
  <c r="R62" i="1"/>
  <c r="Q62" i="1"/>
  <c r="P62" i="1"/>
  <c r="M62" i="1"/>
  <c r="L62" i="1"/>
  <c r="K62" i="1"/>
  <c r="J62" i="1"/>
  <c r="I62" i="1"/>
  <c r="H62" i="1"/>
  <c r="AE60" i="1"/>
  <c r="AD60" i="1"/>
  <c r="AC60" i="1"/>
  <c r="AB60" i="1"/>
  <c r="AA60" i="1"/>
  <c r="Z60" i="1"/>
  <c r="Y60" i="1"/>
  <c r="Y136" i="1" s="1"/>
  <c r="X60" i="1"/>
  <c r="W60" i="1"/>
  <c r="V60" i="1"/>
  <c r="U60" i="1"/>
  <c r="U136" i="1" s="1"/>
  <c r="T60" i="1"/>
  <c r="S60" i="1"/>
  <c r="R60" i="1"/>
  <c r="Q60" i="1"/>
  <c r="Q136" i="1" s="1"/>
  <c r="P60" i="1"/>
  <c r="O60" i="1"/>
  <c r="N60" i="1"/>
  <c r="M60" i="1"/>
  <c r="M136" i="1" s="1"/>
  <c r="L60" i="1"/>
  <c r="K60" i="1"/>
  <c r="J60" i="1"/>
  <c r="I60" i="1"/>
  <c r="H60" i="1"/>
  <c r="D60" i="1"/>
  <c r="C60" i="1"/>
  <c r="AE59" i="1"/>
  <c r="AE133" i="1" s="1"/>
  <c r="AD59" i="1"/>
  <c r="AC59" i="1"/>
  <c r="AB59" i="1"/>
  <c r="AA59" i="1"/>
  <c r="Z59" i="1"/>
  <c r="Y59" i="1"/>
  <c r="X59" i="1"/>
  <c r="W59" i="1"/>
  <c r="V59" i="1"/>
  <c r="V133" i="1" s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H133" i="1" s="1"/>
  <c r="E59" i="1"/>
  <c r="D59" i="1"/>
  <c r="B59" i="1"/>
  <c r="AE58" i="1"/>
  <c r="AC58" i="1"/>
  <c r="AB58" i="1"/>
  <c r="AA58" i="1"/>
  <c r="Y58" i="1"/>
  <c r="X58" i="1"/>
  <c r="W58" i="1"/>
  <c r="V58" i="1"/>
  <c r="U58" i="1"/>
  <c r="T58" i="1"/>
  <c r="R58" i="1"/>
  <c r="Q58" i="1"/>
  <c r="P58" i="1"/>
  <c r="O58" i="1"/>
  <c r="N58" i="1"/>
  <c r="M58" i="1"/>
  <c r="L58" i="1"/>
  <c r="K58" i="1"/>
  <c r="K135" i="1" s="1"/>
  <c r="J58" i="1"/>
  <c r="I58" i="1"/>
  <c r="H58" i="1"/>
  <c r="AE57" i="1"/>
  <c r="AD57" i="1"/>
  <c r="AC57" i="1"/>
  <c r="AB57" i="1"/>
  <c r="AA57" i="1"/>
  <c r="Z57" i="1"/>
  <c r="Z134" i="1" s="1"/>
  <c r="Y57" i="1"/>
  <c r="X57" i="1"/>
  <c r="W57" i="1"/>
  <c r="V57" i="1"/>
  <c r="V56" i="1" s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E57" i="1"/>
  <c r="B57" i="1"/>
  <c r="E54" i="1"/>
  <c r="C54" i="1"/>
  <c r="B54" i="1"/>
  <c r="E53" i="1"/>
  <c r="C53" i="1"/>
  <c r="B53" i="1"/>
  <c r="E52" i="1"/>
  <c r="C52" i="1"/>
  <c r="B52" i="1"/>
  <c r="E51" i="1"/>
  <c r="C51" i="1"/>
  <c r="B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D50" i="1"/>
  <c r="E48" i="1"/>
  <c r="C48" i="1"/>
  <c r="B48" i="1"/>
  <c r="E47" i="1"/>
  <c r="C47" i="1"/>
  <c r="C44" i="1" s="1"/>
  <c r="B47" i="1"/>
  <c r="E46" i="1"/>
  <c r="C46" i="1"/>
  <c r="B46" i="1"/>
  <c r="E45" i="1"/>
  <c r="C45" i="1"/>
  <c r="B45" i="1"/>
  <c r="F45" i="1" s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E42" i="1"/>
  <c r="C42" i="1"/>
  <c r="B42" i="1"/>
  <c r="G41" i="1"/>
  <c r="E41" i="1"/>
  <c r="C41" i="1"/>
  <c r="B41" i="1"/>
  <c r="AD38" i="1"/>
  <c r="E40" i="1"/>
  <c r="E39" i="1"/>
  <c r="C39" i="1"/>
  <c r="B39" i="1"/>
  <c r="AE38" i="1"/>
  <c r="AC38" i="1"/>
  <c r="AB38" i="1"/>
  <c r="AA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AC136" i="1"/>
  <c r="H136" i="1"/>
  <c r="I133" i="1"/>
  <c r="S135" i="1"/>
  <c r="Q134" i="1"/>
  <c r="N32" i="1"/>
  <c r="E29" i="1"/>
  <c r="G29" i="1" s="1"/>
  <c r="C29" i="1"/>
  <c r="B29" i="1"/>
  <c r="E28" i="1"/>
  <c r="C28" i="1"/>
  <c r="B28" i="1"/>
  <c r="AB25" i="1"/>
  <c r="E27" i="1"/>
  <c r="D27" i="1" s="1"/>
  <c r="D25" i="1" s="1"/>
  <c r="E26" i="1"/>
  <c r="C26" i="1"/>
  <c r="B26" i="1"/>
  <c r="AE25" i="1"/>
  <c r="AD25" i="1"/>
  <c r="AC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E23" i="1"/>
  <c r="C23" i="1"/>
  <c r="B23" i="1"/>
  <c r="E22" i="1"/>
  <c r="C22" i="1"/>
  <c r="B22" i="1"/>
  <c r="E21" i="1"/>
  <c r="D21" i="1" s="1"/>
  <c r="D19" i="1" s="1"/>
  <c r="B21" i="1"/>
  <c r="E20" i="1"/>
  <c r="C20" i="1"/>
  <c r="C19" i="1" s="1"/>
  <c r="B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D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D16" i="1"/>
  <c r="AE15" i="1"/>
  <c r="AE129" i="1" s="1"/>
  <c r="AD15" i="1"/>
  <c r="AD129" i="1" s="1"/>
  <c r="AC15" i="1"/>
  <c r="AC129" i="1" s="1"/>
  <c r="AB15" i="1"/>
  <c r="AB129" i="1" s="1"/>
  <c r="AA15" i="1"/>
  <c r="AA129" i="1" s="1"/>
  <c r="Z15" i="1"/>
  <c r="Z129" i="1" s="1"/>
  <c r="Y15" i="1"/>
  <c r="Y129" i="1" s="1"/>
  <c r="X15" i="1"/>
  <c r="X129" i="1" s="1"/>
  <c r="W15" i="1"/>
  <c r="W129" i="1" s="1"/>
  <c r="V15" i="1"/>
  <c r="V129" i="1" s="1"/>
  <c r="U15" i="1"/>
  <c r="U129" i="1" s="1"/>
  <c r="T15" i="1"/>
  <c r="T129" i="1" s="1"/>
  <c r="S15" i="1"/>
  <c r="S129" i="1" s="1"/>
  <c r="R15" i="1"/>
  <c r="R129" i="1" s="1"/>
  <c r="Q15" i="1"/>
  <c r="Q129" i="1" s="1"/>
  <c r="P15" i="1"/>
  <c r="P129" i="1" s="1"/>
  <c r="O15" i="1"/>
  <c r="O129" i="1" s="1"/>
  <c r="N15" i="1"/>
  <c r="N129" i="1" s="1"/>
  <c r="M15" i="1"/>
  <c r="M129" i="1" s="1"/>
  <c r="L15" i="1"/>
  <c r="L129" i="1" s="1"/>
  <c r="K15" i="1"/>
  <c r="K129" i="1" s="1"/>
  <c r="J15" i="1"/>
  <c r="J129" i="1" s="1"/>
  <c r="I15" i="1"/>
  <c r="I129" i="1" s="1"/>
  <c r="H15" i="1"/>
  <c r="H129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/>
  <c r="H335" i="1" l="1"/>
  <c r="H325" i="1"/>
  <c r="I325" i="1"/>
  <c r="I335" i="1"/>
  <c r="D335" i="1"/>
  <c r="D325" i="1"/>
  <c r="B324" i="1"/>
  <c r="H322" i="1"/>
  <c r="H336" i="1"/>
  <c r="I301" i="1"/>
  <c r="I336" i="1"/>
  <c r="I322" i="1"/>
  <c r="C326" i="1"/>
  <c r="C338" i="1"/>
  <c r="I323" i="1"/>
  <c r="I337" i="1"/>
  <c r="I136" i="1"/>
  <c r="AB329" i="1"/>
  <c r="AB325" i="1"/>
  <c r="Z325" i="1"/>
  <c r="Z329" i="1"/>
  <c r="Z347" i="1" s="1"/>
  <c r="Z346" i="1" s="1"/>
  <c r="C329" i="1"/>
  <c r="X329" i="1"/>
  <c r="X325" i="1"/>
  <c r="V325" i="1"/>
  <c r="V329" i="1"/>
  <c r="T325" i="1"/>
  <c r="T329" i="1"/>
  <c r="R329" i="1"/>
  <c r="R325" i="1"/>
  <c r="P329" i="1"/>
  <c r="P325" i="1"/>
  <c r="AB322" i="1"/>
  <c r="AB330" i="1"/>
  <c r="Z348" i="1"/>
  <c r="Z330" i="1"/>
  <c r="Z322" i="1"/>
  <c r="C330" i="1"/>
  <c r="C322" i="1"/>
  <c r="X322" i="1"/>
  <c r="X330" i="1"/>
  <c r="X348" i="1" s="1"/>
  <c r="V348" i="1"/>
  <c r="V330" i="1"/>
  <c r="V322" i="1"/>
  <c r="T330" i="1"/>
  <c r="T322" i="1"/>
  <c r="R348" i="1"/>
  <c r="R330" i="1"/>
  <c r="R322" i="1"/>
  <c r="P322" i="1"/>
  <c r="P330" i="1"/>
  <c r="AB331" i="1"/>
  <c r="AB323" i="1"/>
  <c r="Z331" i="1"/>
  <c r="Z323" i="1"/>
  <c r="X323" i="1"/>
  <c r="X331" i="1"/>
  <c r="V323" i="1"/>
  <c r="V331" i="1"/>
  <c r="T323" i="1"/>
  <c r="T331" i="1"/>
  <c r="R331" i="1"/>
  <c r="R323" i="1"/>
  <c r="P323" i="1"/>
  <c r="P331" i="1"/>
  <c r="B329" i="1"/>
  <c r="AD323" i="1"/>
  <c r="AD331" i="1"/>
  <c r="AD329" i="1"/>
  <c r="AD325" i="1"/>
  <c r="AD330" i="1"/>
  <c r="AD328" i="1" s="1"/>
  <c r="AD322" i="1"/>
  <c r="U133" i="1"/>
  <c r="X248" i="1"/>
  <c r="X251" i="1"/>
  <c r="T244" i="1"/>
  <c r="H277" i="1"/>
  <c r="F20" i="1"/>
  <c r="G23" i="1"/>
  <c r="C35" i="1"/>
  <c r="G47" i="1"/>
  <c r="G51" i="1"/>
  <c r="T56" i="1"/>
  <c r="X56" i="1"/>
  <c r="G89" i="1"/>
  <c r="G90" i="1"/>
  <c r="Q251" i="1"/>
  <c r="Q248" i="1" s="1"/>
  <c r="K257" i="1"/>
  <c r="O257" i="1"/>
  <c r="Y183" i="1"/>
  <c r="L258" i="1"/>
  <c r="L254" i="1" s="1"/>
  <c r="AB258" i="1"/>
  <c r="F192" i="1"/>
  <c r="S244" i="1"/>
  <c r="C213" i="1"/>
  <c r="C204" i="1"/>
  <c r="G229" i="1"/>
  <c r="H231" i="1"/>
  <c r="H243" i="1"/>
  <c r="L231" i="1"/>
  <c r="L243" i="1"/>
  <c r="P231" i="1"/>
  <c r="P243" i="1"/>
  <c r="P242" i="1" s="1"/>
  <c r="T243" i="1"/>
  <c r="X243" i="1"/>
  <c r="AB243" i="1"/>
  <c r="H244" i="1"/>
  <c r="L244" i="1"/>
  <c r="P244" i="1"/>
  <c r="U244" i="1"/>
  <c r="Y244" i="1"/>
  <c r="AD244" i="1"/>
  <c r="B269" i="1"/>
  <c r="F269" i="1" s="1"/>
  <c r="U301" i="1"/>
  <c r="H248" i="1"/>
  <c r="H251" i="1"/>
  <c r="P248" i="1"/>
  <c r="P251" i="1"/>
  <c r="AB248" i="1"/>
  <c r="AB251" i="1"/>
  <c r="G45" i="1"/>
  <c r="G46" i="1"/>
  <c r="F47" i="1"/>
  <c r="B141" i="1"/>
  <c r="B160" i="1" s="1"/>
  <c r="J251" i="1"/>
  <c r="J248" i="1" s="1"/>
  <c r="Z251" i="1"/>
  <c r="Z248" i="1" s="1"/>
  <c r="AE257" i="1"/>
  <c r="H201" i="1"/>
  <c r="L201" i="1"/>
  <c r="P201" i="1"/>
  <c r="T201" i="1"/>
  <c r="X201" i="1"/>
  <c r="C219" i="1"/>
  <c r="I243" i="1"/>
  <c r="M243" i="1"/>
  <c r="Q243" i="1"/>
  <c r="U243" i="1"/>
  <c r="Y243" i="1"/>
  <c r="AC243" i="1"/>
  <c r="I244" i="1"/>
  <c r="M244" i="1"/>
  <c r="Q244" i="1"/>
  <c r="AE244" i="1"/>
  <c r="Y133" i="1"/>
  <c r="L251" i="1"/>
  <c r="L349" i="1" s="1"/>
  <c r="T251" i="1"/>
  <c r="T248" i="1" s="1"/>
  <c r="S231" i="1"/>
  <c r="S243" i="1"/>
  <c r="AC231" i="1"/>
  <c r="AC244" i="1"/>
  <c r="B33" i="1"/>
  <c r="O135" i="1"/>
  <c r="O367" i="1" s="1"/>
  <c r="N133" i="1"/>
  <c r="AD136" i="1"/>
  <c r="G84" i="1"/>
  <c r="P92" i="1"/>
  <c r="H140" i="1"/>
  <c r="H159" i="1"/>
  <c r="O166" i="1"/>
  <c r="O251" i="1"/>
  <c r="O248" i="1" s="1"/>
  <c r="W166" i="1"/>
  <c r="W251" i="1"/>
  <c r="AE166" i="1"/>
  <c r="AE251" i="1"/>
  <c r="AE248" i="1" s="1"/>
  <c r="C184" i="1"/>
  <c r="C258" i="1"/>
  <c r="AA246" i="1"/>
  <c r="Y231" i="1"/>
  <c r="J231" i="1"/>
  <c r="J243" i="1"/>
  <c r="N243" i="1"/>
  <c r="R243" i="1"/>
  <c r="V243" i="1"/>
  <c r="Z243" i="1"/>
  <c r="AD243" i="1"/>
  <c r="J244" i="1"/>
  <c r="N244" i="1"/>
  <c r="R244" i="1"/>
  <c r="W244" i="1"/>
  <c r="AB244" i="1"/>
  <c r="Y262" i="1"/>
  <c r="M277" i="1"/>
  <c r="AE301" i="1"/>
  <c r="Z301" i="1"/>
  <c r="AD301" i="1"/>
  <c r="AC301" i="1"/>
  <c r="E305" i="1"/>
  <c r="V301" i="1"/>
  <c r="E303" i="1"/>
  <c r="E279" i="1"/>
  <c r="X277" i="1"/>
  <c r="B263" i="1"/>
  <c r="G271" i="1"/>
  <c r="T231" i="1"/>
  <c r="T257" i="1"/>
  <c r="X231" i="1"/>
  <c r="B237" i="1"/>
  <c r="B219" i="1"/>
  <c r="B213" i="1"/>
  <c r="AB201" i="1"/>
  <c r="V201" i="1"/>
  <c r="K367" i="1"/>
  <c r="T183" i="1"/>
  <c r="N231" i="1"/>
  <c r="AC334" i="1"/>
  <c r="E14" i="1"/>
  <c r="E17" i="1"/>
  <c r="C33" i="1"/>
  <c r="B35" i="1"/>
  <c r="B36" i="1"/>
  <c r="F54" i="1"/>
  <c r="G66" i="1"/>
  <c r="F84" i="1"/>
  <c r="E95" i="1"/>
  <c r="D95" i="1"/>
  <c r="D121" i="1" s="1"/>
  <c r="F109" i="1"/>
  <c r="C146" i="1"/>
  <c r="U183" i="1"/>
  <c r="N255" i="1"/>
  <c r="N254" i="1" s="1"/>
  <c r="R255" i="1"/>
  <c r="V255" i="1"/>
  <c r="Z255" i="1"/>
  <c r="AD255" i="1"/>
  <c r="AD254" i="1" s="1"/>
  <c r="M183" i="1"/>
  <c r="AC183" i="1"/>
  <c r="C191" i="1"/>
  <c r="G192" i="1"/>
  <c r="I201" i="1"/>
  <c r="M201" i="1"/>
  <c r="Q201" i="1"/>
  <c r="AD201" i="1"/>
  <c r="E204" i="1"/>
  <c r="G223" i="1"/>
  <c r="M262" i="1"/>
  <c r="Z262" i="1"/>
  <c r="E263" i="1"/>
  <c r="P277" i="1"/>
  <c r="C278" i="1"/>
  <c r="G278" i="1" s="1"/>
  <c r="J301" i="1"/>
  <c r="N301" i="1"/>
  <c r="R301" i="1"/>
  <c r="S303" i="1"/>
  <c r="E306" i="1"/>
  <c r="G306" i="1" s="1"/>
  <c r="Y301" i="1"/>
  <c r="B225" i="1"/>
  <c r="R231" i="1"/>
  <c r="B19" i="1"/>
  <c r="S367" i="1"/>
  <c r="G39" i="1"/>
  <c r="E33" i="1"/>
  <c r="C36" i="1"/>
  <c r="R134" i="1"/>
  <c r="J133" i="1"/>
  <c r="R133" i="1"/>
  <c r="I134" i="1"/>
  <c r="AC135" i="1"/>
  <c r="AC132" i="1" s="1"/>
  <c r="S136" i="1"/>
  <c r="S368" i="1" s="1"/>
  <c r="L166" i="1"/>
  <c r="J257" i="1"/>
  <c r="N257" i="1"/>
  <c r="R257" i="1"/>
  <c r="W257" i="1"/>
  <c r="AB257" i="1"/>
  <c r="AB254" i="1" s="1"/>
  <c r="D255" i="1"/>
  <c r="J201" i="1"/>
  <c r="N201" i="1"/>
  <c r="R201" i="1"/>
  <c r="Q262" i="1"/>
  <c r="AC262" i="1"/>
  <c r="C289" i="1"/>
  <c r="X302" i="1"/>
  <c r="F306" i="1"/>
  <c r="AB349" i="1"/>
  <c r="E34" i="1"/>
  <c r="E32" i="1" s="1"/>
  <c r="D41" i="1"/>
  <c r="D35" i="1" s="1"/>
  <c r="E35" i="1"/>
  <c r="E36" i="1"/>
  <c r="C50" i="1"/>
  <c r="AC68" i="1"/>
  <c r="X135" i="1"/>
  <c r="M133" i="1"/>
  <c r="Q133" i="1"/>
  <c r="Q365" i="1" s="1"/>
  <c r="W133" i="1"/>
  <c r="C70" i="1"/>
  <c r="C86" i="1"/>
  <c r="G88" i="1"/>
  <c r="X166" i="1"/>
  <c r="X185" i="1"/>
  <c r="X257" i="1" s="1"/>
  <c r="G216" i="1"/>
  <c r="U262" i="1"/>
  <c r="E265" i="1"/>
  <c r="P347" i="1"/>
  <c r="F267" i="1"/>
  <c r="D271" i="1"/>
  <c r="D264" i="1" s="1"/>
  <c r="I277" i="1"/>
  <c r="T277" i="1"/>
  <c r="AB277" i="1"/>
  <c r="Q334" i="1"/>
  <c r="K301" i="1"/>
  <c r="W301" i="1"/>
  <c r="AA301" i="1"/>
  <c r="H342" i="1"/>
  <c r="P342" i="1"/>
  <c r="T342" i="1"/>
  <c r="X342" i="1"/>
  <c r="W13" i="1"/>
  <c r="AA13" i="1"/>
  <c r="AE13" i="1"/>
  <c r="Q13" i="1"/>
  <c r="U13" i="1"/>
  <c r="AD368" i="1"/>
  <c r="I56" i="1"/>
  <c r="M56" i="1"/>
  <c r="Q56" i="1"/>
  <c r="AC56" i="1"/>
  <c r="X92" i="1"/>
  <c r="I135" i="1"/>
  <c r="M135" i="1"/>
  <c r="L133" i="1"/>
  <c r="P133" i="1"/>
  <c r="X133" i="1"/>
  <c r="AB133" i="1"/>
  <c r="L136" i="1"/>
  <c r="L368" i="1" s="1"/>
  <c r="P136" i="1"/>
  <c r="T136" i="1"/>
  <c r="AB136" i="1"/>
  <c r="AB368" i="1" s="1"/>
  <c r="B14" i="1"/>
  <c r="F14" i="1" s="1"/>
  <c r="J135" i="1"/>
  <c r="AB135" i="1"/>
  <c r="K136" i="1"/>
  <c r="K368" i="1" s="1"/>
  <c r="O136" i="1"/>
  <c r="O368" i="1" s="1"/>
  <c r="S56" i="1"/>
  <c r="W136" i="1"/>
  <c r="W368" i="1" s="1"/>
  <c r="Q135" i="1"/>
  <c r="K133" i="1"/>
  <c r="O133" i="1"/>
  <c r="J136" i="1"/>
  <c r="J368" i="1" s="1"/>
  <c r="N136" i="1"/>
  <c r="N368" i="1" s="1"/>
  <c r="R136" i="1"/>
  <c r="R368" i="1" s="1"/>
  <c r="V136" i="1"/>
  <c r="V368" i="1" s="1"/>
  <c r="E141" i="1"/>
  <c r="F141" i="1" s="1"/>
  <c r="O140" i="1"/>
  <c r="O137" i="1" s="1"/>
  <c r="S140" i="1"/>
  <c r="S137" i="1" s="1"/>
  <c r="W140" i="1"/>
  <c r="W137" i="1" s="1"/>
  <c r="AA140" i="1"/>
  <c r="AA137" i="1" s="1"/>
  <c r="AE140" i="1"/>
  <c r="T13" i="1"/>
  <c r="AB13" i="1"/>
  <c r="S133" i="1"/>
  <c r="E16" i="1"/>
  <c r="Y92" i="1"/>
  <c r="AC134" i="1"/>
  <c r="AC366" i="1" s="1"/>
  <c r="G103" i="1"/>
  <c r="Q140" i="1"/>
  <c r="Q137" i="1" s="1"/>
  <c r="AA136" i="1"/>
  <c r="AA368" i="1" s="1"/>
  <c r="C96" i="1"/>
  <c r="X158" i="1"/>
  <c r="X151" i="1" s="1"/>
  <c r="C16" i="1"/>
  <c r="Y135" i="1"/>
  <c r="L92" i="1"/>
  <c r="Z133" i="1"/>
  <c r="Z136" i="1"/>
  <c r="Z368" i="1" s="1"/>
  <c r="AC140" i="1"/>
  <c r="AC137" i="1" s="1"/>
  <c r="J134" i="1"/>
  <c r="AD133" i="1"/>
  <c r="AE136" i="1"/>
  <c r="AE368" i="1" s="1"/>
  <c r="AA56" i="1"/>
  <c r="M134" i="1"/>
  <c r="M366" i="1" s="1"/>
  <c r="AB166" i="1"/>
  <c r="H166" i="1"/>
  <c r="J349" i="1"/>
  <c r="Z349" i="1"/>
  <c r="J166" i="1"/>
  <c r="Z166" i="1"/>
  <c r="P166" i="1"/>
  <c r="C167" i="1"/>
  <c r="N135" i="1"/>
  <c r="H92" i="1"/>
  <c r="G109" i="1"/>
  <c r="U134" i="1"/>
  <c r="AC92" i="1"/>
  <c r="U135" i="1"/>
  <c r="U132" i="1" s="1"/>
  <c r="U92" i="1"/>
  <c r="Y134" i="1"/>
  <c r="Y366" i="1" s="1"/>
  <c r="G76" i="1"/>
  <c r="U68" i="1"/>
  <c r="K68" i="1"/>
  <c r="H135" i="1"/>
  <c r="L135" i="1"/>
  <c r="J68" i="1"/>
  <c r="M68" i="1"/>
  <c r="U56" i="1"/>
  <c r="Y56" i="1"/>
  <c r="K56" i="1"/>
  <c r="O56" i="1"/>
  <c r="T71" i="1"/>
  <c r="T133" i="1" s="1"/>
  <c r="AD69" i="1"/>
  <c r="AD68" i="1" s="1"/>
  <c r="AD80" i="1"/>
  <c r="V113" i="1"/>
  <c r="B113" i="1" s="1"/>
  <c r="V94" i="1"/>
  <c r="V120" i="1" s="1"/>
  <c r="G150" i="1"/>
  <c r="F150" i="1"/>
  <c r="M248" i="1"/>
  <c r="M166" i="1"/>
  <c r="U248" i="1"/>
  <c r="U166" i="1"/>
  <c r="I32" i="1"/>
  <c r="R32" i="1"/>
  <c r="G54" i="1"/>
  <c r="J56" i="1"/>
  <c r="N56" i="1"/>
  <c r="R56" i="1"/>
  <c r="F63" i="1"/>
  <c r="D63" i="1"/>
  <c r="D57" i="1" s="1"/>
  <c r="Z68" i="1"/>
  <c r="AB74" i="1"/>
  <c r="AB69" i="1"/>
  <c r="AB134" i="1" s="1"/>
  <c r="E77" i="1"/>
  <c r="D77" i="1" s="1"/>
  <c r="D71" i="1" s="1"/>
  <c r="D133" i="1" s="1"/>
  <c r="AA71" i="1"/>
  <c r="AA133" i="1" s="1"/>
  <c r="T69" i="1"/>
  <c r="T119" i="1" s="1"/>
  <c r="T80" i="1"/>
  <c r="B97" i="1"/>
  <c r="D108" i="1"/>
  <c r="E94" i="1"/>
  <c r="I162" i="1"/>
  <c r="E144" i="1"/>
  <c r="E162" i="1" s="1"/>
  <c r="G162" i="1" s="1"/>
  <c r="F149" i="1"/>
  <c r="G149" i="1"/>
  <c r="Z189" i="1"/>
  <c r="Z185" i="1"/>
  <c r="Z183" i="1" s="1"/>
  <c r="C302" i="1"/>
  <c r="C336" i="1" s="1"/>
  <c r="B78" i="1"/>
  <c r="F78" i="1" s="1"/>
  <c r="X74" i="1"/>
  <c r="I248" i="1"/>
  <c r="I166" i="1"/>
  <c r="Y248" i="1"/>
  <c r="Y166" i="1"/>
  <c r="D15" i="1"/>
  <c r="D129" i="1" s="1"/>
  <c r="I13" i="1"/>
  <c r="B16" i="1"/>
  <c r="F51" i="1"/>
  <c r="G63" i="1"/>
  <c r="AD58" i="1"/>
  <c r="AD120" i="1" s="1"/>
  <c r="AD62" i="1"/>
  <c r="Q68" i="1"/>
  <c r="X72" i="1"/>
  <c r="T74" i="1"/>
  <c r="G83" i="1"/>
  <c r="D87" i="1"/>
  <c r="D86" i="1" s="1"/>
  <c r="E86" i="1"/>
  <c r="G86" i="1" s="1"/>
  <c r="AD93" i="1"/>
  <c r="AD99" i="1"/>
  <c r="C95" i="1"/>
  <c r="C121" i="1" s="1"/>
  <c r="G108" i="1"/>
  <c r="Q166" i="1"/>
  <c r="D170" i="1"/>
  <c r="D169" i="1" s="1"/>
  <c r="E167" i="1"/>
  <c r="E251" i="1" s="1"/>
  <c r="AC248" i="1"/>
  <c r="AC166" i="1"/>
  <c r="F199" i="1"/>
  <c r="E187" i="1"/>
  <c r="G199" i="1"/>
  <c r="I349" i="1"/>
  <c r="I361" i="1" s="1"/>
  <c r="M349" i="1"/>
  <c r="U349" i="1"/>
  <c r="Y349" i="1"/>
  <c r="B17" i="1"/>
  <c r="F29" i="1"/>
  <c r="Y32" i="1"/>
  <c r="B50" i="1"/>
  <c r="AB56" i="1"/>
  <c r="G60" i="1"/>
  <c r="E64" i="1"/>
  <c r="E58" i="1" s="1"/>
  <c r="Y68" i="1"/>
  <c r="C72" i="1"/>
  <c r="E72" i="1"/>
  <c r="D76" i="1"/>
  <c r="D70" i="1" s="1"/>
  <c r="I161" i="1"/>
  <c r="E142" i="1"/>
  <c r="I140" i="1"/>
  <c r="I137" i="1" s="1"/>
  <c r="M161" i="1"/>
  <c r="M158" i="1" s="1"/>
  <c r="M151" i="1" s="1"/>
  <c r="M140" i="1"/>
  <c r="M137" i="1" s="1"/>
  <c r="U161" i="1"/>
  <c r="U158" i="1" s="1"/>
  <c r="U151" i="1" s="1"/>
  <c r="U140" i="1"/>
  <c r="U137" i="1" s="1"/>
  <c r="G221" i="1"/>
  <c r="D221" i="1"/>
  <c r="D219" i="1" s="1"/>
  <c r="E203" i="1"/>
  <c r="E219" i="1"/>
  <c r="G219" i="1" s="1"/>
  <c r="D269" i="1"/>
  <c r="D263" i="1"/>
  <c r="C152" i="1"/>
  <c r="F170" i="1"/>
  <c r="Y201" i="1"/>
  <c r="I246" i="1"/>
  <c r="M246" i="1"/>
  <c r="Q246" i="1"/>
  <c r="U246" i="1"/>
  <c r="Y246" i="1"/>
  <c r="AC246" i="1"/>
  <c r="AC201" i="1"/>
  <c r="N295" i="1"/>
  <c r="C295" i="1"/>
  <c r="AG295" i="1" s="1"/>
  <c r="B108" i="1"/>
  <c r="F108" i="1" s="1"/>
  <c r="F111" i="1"/>
  <c r="G117" i="1"/>
  <c r="X140" i="1"/>
  <c r="X137" i="1" s="1"/>
  <c r="C141" i="1"/>
  <c r="B146" i="1"/>
  <c r="B191" i="1"/>
  <c r="G196" i="1"/>
  <c r="G238" i="1"/>
  <c r="C232" i="1"/>
  <c r="C243" i="1" s="1"/>
  <c r="C237" i="1"/>
  <c r="E262" i="1"/>
  <c r="W348" i="1"/>
  <c r="W262" i="1"/>
  <c r="AA348" i="1"/>
  <c r="AA262" i="1"/>
  <c r="D284" i="1"/>
  <c r="E283" i="1"/>
  <c r="D317" i="1"/>
  <c r="D304" i="1" s="1"/>
  <c r="D324" i="1" s="1"/>
  <c r="E304" i="1"/>
  <c r="O68" i="1"/>
  <c r="R68" i="1"/>
  <c r="W68" i="1"/>
  <c r="AE68" i="1"/>
  <c r="B76" i="1"/>
  <c r="G82" i="1"/>
  <c r="B86" i="1"/>
  <c r="F87" i="1"/>
  <c r="Z94" i="1"/>
  <c r="Z92" i="1" s="1"/>
  <c r="B95" i="1"/>
  <c r="B121" i="1" s="1"/>
  <c r="T106" i="1"/>
  <c r="B106" i="1" s="1"/>
  <c r="B107" i="1"/>
  <c r="F107" i="1" s="1"/>
  <c r="C97" i="1"/>
  <c r="F114" i="1"/>
  <c r="D140" i="1"/>
  <c r="D137" i="1" s="1"/>
  <c r="P140" i="1"/>
  <c r="P137" i="1" s="1"/>
  <c r="Y140" i="1"/>
  <c r="Y137" i="1" s="1"/>
  <c r="V158" i="1"/>
  <c r="V151" i="1" s="1"/>
  <c r="R158" i="1"/>
  <c r="R151" i="1" s="1"/>
  <c r="Z158" i="1"/>
  <c r="Z151" i="1" s="1"/>
  <c r="B167" i="1"/>
  <c r="B251" i="1" s="1"/>
  <c r="B169" i="1"/>
  <c r="F169" i="1" s="1"/>
  <c r="Q183" i="1"/>
  <c r="V185" i="1"/>
  <c r="V257" i="1" s="1"/>
  <c r="AD257" i="1"/>
  <c r="V189" i="1"/>
  <c r="K201" i="1"/>
  <c r="O201" i="1"/>
  <c r="S201" i="1"/>
  <c r="O246" i="1"/>
  <c r="AE262" i="1"/>
  <c r="E315" i="1"/>
  <c r="E302" i="1" s="1"/>
  <c r="S314" i="1"/>
  <c r="S302" i="1"/>
  <c r="D316" i="1"/>
  <c r="D303" i="1" s="1"/>
  <c r="W201" i="1"/>
  <c r="AA201" i="1"/>
  <c r="AE201" i="1"/>
  <c r="F221" i="1"/>
  <c r="B204" i="1"/>
  <c r="B202" i="1"/>
  <c r="B243" i="1" s="1"/>
  <c r="AB231" i="1"/>
  <c r="F331" i="1"/>
  <c r="H349" i="1"/>
  <c r="P349" i="1"/>
  <c r="T349" i="1"/>
  <c r="X349" i="1"/>
  <c r="F265" i="1"/>
  <c r="C350" i="1"/>
  <c r="M334" i="1"/>
  <c r="B297" i="1"/>
  <c r="B295" i="1" s="1"/>
  <c r="F295" i="1" s="1"/>
  <c r="L301" i="1"/>
  <c r="T301" i="1"/>
  <c r="AB301" i="1"/>
  <c r="V308" i="1"/>
  <c r="G310" i="1"/>
  <c r="K246" i="1"/>
  <c r="S246" i="1"/>
  <c r="W246" i="1"/>
  <c r="AE246" i="1"/>
  <c r="G210" i="1"/>
  <c r="F215" i="1"/>
  <c r="G220" i="1"/>
  <c r="C225" i="1"/>
  <c r="G228" i="1"/>
  <c r="C348" i="1"/>
  <c r="G331" i="1"/>
  <c r="G265" i="1"/>
  <c r="N347" i="1"/>
  <c r="R347" i="1"/>
  <c r="V347" i="1"/>
  <c r="AD347" i="1"/>
  <c r="D350" i="1"/>
  <c r="F270" i="1"/>
  <c r="F271" i="1"/>
  <c r="F272" i="1"/>
  <c r="C347" i="1"/>
  <c r="G284" i="1"/>
  <c r="Y314" i="1"/>
  <c r="F317" i="1"/>
  <c r="B195" i="1"/>
  <c r="C186" i="1"/>
  <c r="C255" i="1" s="1"/>
  <c r="G208" i="1"/>
  <c r="G215" i="1"/>
  <c r="F228" i="1"/>
  <c r="I262" i="1"/>
  <c r="K350" i="1"/>
  <c r="O350" i="1"/>
  <c r="S350" i="1"/>
  <c r="W350" i="1"/>
  <c r="AA350" i="1"/>
  <c r="AE350" i="1"/>
  <c r="G270" i="1"/>
  <c r="G272" i="1"/>
  <c r="V277" i="1"/>
  <c r="V365" i="1" s="1"/>
  <c r="J277" i="1"/>
  <c r="N277" i="1"/>
  <c r="R277" i="1"/>
  <c r="G291" i="1"/>
  <c r="C305" i="1"/>
  <c r="F312" i="1"/>
  <c r="B44" i="1"/>
  <c r="D46" i="1"/>
  <c r="D44" i="1" s="1"/>
  <c r="AD32" i="1"/>
  <c r="J32" i="1"/>
  <c r="V32" i="1"/>
  <c r="Q32" i="1"/>
  <c r="Z32" i="1"/>
  <c r="F41" i="1"/>
  <c r="L13" i="1"/>
  <c r="M13" i="1"/>
  <c r="B25" i="1"/>
  <c r="H13" i="1"/>
  <c r="P13" i="1"/>
  <c r="X13" i="1"/>
  <c r="J13" i="1"/>
  <c r="N13" i="1"/>
  <c r="R13" i="1"/>
  <c r="V13" i="1"/>
  <c r="Z13" i="1"/>
  <c r="AD13" i="1"/>
  <c r="Y13" i="1"/>
  <c r="AC13" i="1"/>
  <c r="D13" i="1"/>
  <c r="G21" i="1"/>
  <c r="O13" i="1"/>
  <c r="S13" i="1"/>
  <c r="B129" i="1"/>
  <c r="C14" i="1"/>
  <c r="E15" i="1"/>
  <c r="K13" i="1"/>
  <c r="C17" i="1"/>
  <c r="E19" i="1"/>
  <c r="AG19" i="1" s="1"/>
  <c r="G20" i="1"/>
  <c r="F21" i="1"/>
  <c r="F23" i="1"/>
  <c r="M32" i="1"/>
  <c r="U32" i="1"/>
  <c r="AC32" i="1"/>
  <c r="S120" i="1"/>
  <c r="F39" i="1"/>
  <c r="C34" i="1"/>
  <c r="Z38" i="1"/>
  <c r="B38" i="1" s="1"/>
  <c r="B40" i="1"/>
  <c r="G52" i="1"/>
  <c r="E50" i="1"/>
  <c r="F52" i="1"/>
  <c r="X119" i="1"/>
  <c r="AC119" i="1"/>
  <c r="J122" i="1"/>
  <c r="N122" i="1"/>
  <c r="R122" i="1"/>
  <c r="V122" i="1"/>
  <c r="Z122" i="1"/>
  <c r="AD122" i="1"/>
  <c r="G22" i="1"/>
  <c r="F22" i="1"/>
  <c r="C25" i="1"/>
  <c r="K134" i="1"/>
  <c r="K32" i="1"/>
  <c r="O134" i="1"/>
  <c r="O32" i="1"/>
  <c r="S134" i="1"/>
  <c r="S132" i="1" s="1"/>
  <c r="S32" i="1"/>
  <c r="W134" i="1"/>
  <c r="W32" i="1"/>
  <c r="AA32" i="1"/>
  <c r="AE134" i="1"/>
  <c r="AE32" i="1"/>
  <c r="I365" i="1"/>
  <c r="M365" i="1"/>
  <c r="D42" i="1"/>
  <c r="D36" i="1" s="1"/>
  <c r="G42" i="1"/>
  <c r="F42" i="1"/>
  <c r="G48" i="1"/>
  <c r="F48" i="1"/>
  <c r="W56" i="1"/>
  <c r="W135" i="1"/>
  <c r="N120" i="1"/>
  <c r="H123" i="1"/>
  <c r="X123" i="1"/>
  <c r="B77" i="1"/>
  <c r="AD74" i="1"/>
  <c r="J158" i="1"/>
  <c r="J151" i="1" s="1"/>
  <c r="G26" i="1"/>
  <c r="F26" i="1"/>
  <c r="G28" i="1"/>
  <c r="F28" i="1"/>
  <c r="H134" i="1"/>
  <c r="H366" i="1" s="1"/>
  <c r="H32" i="1"/>
  <c r="L134" i="1"/>
  <c r="L366" i="1" s="1"/>
  <c r="L32" i="1"/>
  <c r="P134" i="1"/>
  <c r="P366" i="1" s="1"/>
  <c r="P32" i="1"/>
  <c r="T32" i="1"/>
  <c r="X134" i="1"/>
  <c r="X32" i="1"/>
  <c r="AB32" i="1"/>
  <c r="D40" i="1"/>
  <c r="G40" i="1"/>
  <c r="E38" i="1"/>
  <c r="H56" i="1"/>
  <c r="H119" i="1"/>
  <c r="L56" i="1"/>
  <c r="L119" i="1"/>
  <c r="P56" i="1"/>
  <c r="P119" i="1"/>
  <c r="C71" i="1"/>
  <c r="I68" i="1"/>
  <c r="V68" i="1"/>
  <c r="L123" i="1"/>
  <c r="L344" i="1" s="1"/>
  <c r="P123" i="1"/>
  <c r="T123" i="1"/>
  <c r="AB123" i="1"/>
  <c r="D126" i="1"/>
  <c r="E25" i="1"/>
  <c r="B27" i="1"/>
  <c r="C38" i="1"/>
  <c r="G53" i="1"/>
  <c r="AE56" i="1"/>
  <c r="AE135" i="1"/>
  <c r="AE367" i="1" s="1"/>
  <c r="AA69" i="1"/>
  <c r="AA68" i="1" s="1"/>
  <c r="E75" i="1"/>
  <c r="AA74" i="1"/>
  <c r="G59" i="1"/>
  <c r="F59" i="1"/>
  <c r="C57" i="1"/>
  <c r="G57" i="1" s="1"/>
  <c r="U119" i="1"/>
  <c r="Y119" i="1"/>
  <c r="K119" i="1"/>
  <c r="O119" i="1"/>
  <c r="I120" i="1"/>
  <c r="I92" i="1"/>
  <c r="M120" i="1"/>
  <c r="M92" i="1"/>
  <c r="Q120" i="1"/>
  <c r="Q92" i="1"/>
  <c r="X120" i="1"/>
  <c r="AB120" i="1"/>
  <c r="K122" i="1"/>
  <c r="O122" i="1"/>
  <c r="W122" i="1"/>
  <c r="AE122" i="1"/>
  <c r="J123" i="1"/>
  <c r="N123" i="1"/>
  <c r="R123" i="1"/>
  <c r="V123" i="1"/>
  <c r="Z123" i="1"/>
  <c r="AD123" i="1"/>
  <c r="F102" i="1"/>
  <c r="G110" i="1"/>
  <c r="C115" i="1"/>
  <c r="G115" i="1" s="1"/>
  <c r="B115" i="1"/>
  <c r="F115" i="1" s="1"/>
  <c r="G116" i="1"/>
  <c r="F116" i="1"/>
  <c r="H137" i="1"/>
  <c r="C144" i="1"/>
  <c r="C162" i="1" s="1"/>
  <c r="H162" i="1"/>
  <c r="B144" i="1"/>
  <c r="B162" i="1" s="1"/>
  <c r="F162" i="1" s="1"/>
  <c r="G148" i="1"/>
  <c r="I158" i="1"/>
  <c r="I151" i="1" s="1"/>
  <c r="Q158" i="1"/>
  <c r="Q151" i="1" s="1"/>
  <c r="Y158" i="1"/>
  <c r="Y151" i="1" s="1"/>
  <c r="N248" i="1"/>
  <c r="N166" i="1"/>
  <c r="R248" i="1"/>
  <c r="R166" i="1"/>
  <c r="V248" i="1"/>
  <c r="V166" i="1"/>
  <c r="AD248" i="1"/>
  <c r="AD166" i="1"/>
  <c r="AB183" i="1"/>
  <c r="G217" i="1"/>
  <c r="F217" i="1"/>
  <c r="K231" i="1"/>
  <c r="O231" i="1"/>
  <c r="W231" i="1"/>
  <c r="AE231" i="1"/>
  <c r="F66" i="1"/>
  <c r="H68" i="1"/>
  <c r="L68" i="1"/>
  <c r="D78" i="1"/>
  <c r="D72" i="1" s="1"/>
  <c r="G78" i="1"/>
  <c r="G81" i="1"/>
  <c r="N69" i="1"/>
  <c r="N68" i="1" s="1"/>
  <c r="B81" i="1"/>
  <c r="B69" i="1" s="1"/>
  <c r="Z119" i="1"/>
  <c r="AE119" i="1"/>
  <c r="AE92" i="1"/>
  <c r="U120" i="1"/>
  <c r="Y120" i="1"/>
  <c r="AC120" i="1"/>
  <c r="H122" i="1"/>
  <c r="L122" i="1"/>
  <c r="P122" i="1"/>
  <c r="X122" i="1"/>
  <c r="AB122" i="1"/>
  <c r="K123" i="1"/>
  <c r="O123" i="1"/>
  <c r="S123" i="1"/>
  <c r="W123" i="1"/>
  <c r="AA123" i="1"/>
  <c r="AE123" i="1"/>
  <c r="V93" i="1"/>
  <c r="V134" i="1" s="1"/>
  <c r="B100" i="1"/>
  <c r="B101" i="1"/>
  <c r="F101" i="1" s="1"/>
  <c r="R94" i="1"/>
  <c r="R120" i="1" s="1"/>
  <c r="E152" i="1"/>
  <c r="D104" i="1"/>
  <c r="D97" i="1" s="1"/>
  <c r="G104" i="1"/>
  <c r="F104" i="1"/>
  <c r="E97" i="1"/>
  <c r="D107" i="1"/>
  <c r="D106" i="1" s="1"/>
  <c r="G107" i="1"/>
  <c r="E106" i="1"/>
  <c r="J120" i="1"/>
  <c r="E146" i="1"/>
  <c r="G147" i="1"/>
  <c r="F147" i="1"/>
  <c r="B152" i="1"/>
  <c r="L158" i="1"/>
  <c r="L151" i="1" s="1"/>
  <c r="T158" i="1"/>
  <c r="T151" i="1" s="1"/>
  <c r="AB158" i="1"/>
  <c r="AB151" i="1" s="1"/>
  <c r="G211" i="1"/>
  <c r="E207" i="1"/>
  <c r="E205" i="1"/>
  <c r="E246" i="1" s="1"/>
  <c r="F211" i="1"/>
  <c r="S119" i="1"/>
  <c r="B64" i="1"/>
  <c r="B58" i="1" s="1"/>
  <c r="N62" i="1"/>
  <c r="Z58" i="1"/>
  <c r="Z56" i="1" s="1"/>
  <c r="Z62" i="1"/>
  <c r="G65" i="1"/>
  <c r="AB68" i="1"/>
  <c r="K120" i="1"/>
  <c r="O120" i="1"/>
  <c r="I119" i="1"/>
  <c r="M119" i="1"/>
  <c r="Q119" i="1"/>
  <c r="W119" i="1"/>
  <c r="W92" i="1"/>
  <c r="AA92" i="1"/>
  <c r="I122" i="1"/>
  <c r="M122" i="1"/>
  <c r="Q122" i="1"/>
  <c r="U122" i="1"/>
  <c r="Y122" i="1"/>
  <c r="AC122" i="1"/>
  <c r="R99" i="1"/>
  <c r="C106" i="1"/>
  <c r="C123" i="1"/>
  <c r="D115" i="1"/>
  <c r="D113" i="1" s="1"/>
  <c r="E113" i="1"/>
  <c r="U366" i="1"/>
  <c r="L140" i="1"/>
  <c r="L137" i="1" s="1"/>
  <c r="T140" i="1"/>
  <c r="T137" i="1" s="1"/>
  <c r="AB140" i="1"/>
  <c r="AB137" i="1" s="1"/>
  <c r="J140" i="1"/>
  <c r="J137" i="1" s="1"/>
  <c r="N140" i="1"/>
  <c r="N137" i="1" s="1"/>
  <c r="R140" i="1"/>
  <c r="R137" i="1" s="1"/>
  <c r="V140" i="1"/>
  <c r="V137" i="1" s="1"/>
  <c r="Z140" i="1"/>
  <c r="Z137" i="1" s="1"/>
  <c r="AD140" i="1"/>
  <c r="AD137" i="1" s="1"/>
  <c r="C142" i="1"/>
  <c r="C161" i="1" s="1"/>
  <c r="B142" i="1"/>
  <c r="B161" i="1" s="1"/>
  <c r="B143" i="1"/>
  <c r="B159" i="1" s="1"/>
  <c r="D158" i="1"/>
  <c r="D151" i="1" s="1"/>
  <c r="AC158" i="1"/>
  <c r="AC151" i="1" s="1"/>
  <c r="N160" i="1"/>
  <c r="N158" i="1" s="1"/>
  <c r="N151" i="1" s="1"/>
  <c r="AD160" i="1"/>
  <c r="AD158" i="1" s="1"/>
  <c r="AD151" i="1" s="1"/>
  <c r="B248" i="1"/>
  <c r="B166" i="1"/>
  <c r="L183" i="1"/>
  <c r="J256" i="1"/>
  <c r="J183" i="1"/>
  <c r="B184" i="1"/>
  <c r="N256" i="1"/>
  <c r="N183" i="1"/>
  <c r="R256" i="1"/>
  <c r="R183" i="1"/>
  <c r="V256" i="1"/>
  <c r="Z256" i="1"/>
  <c r="AD256" i="1"/>
  <c r="AD183" i="1"/>
  <c r="E189" i="1"/>
  <c r="E184" i="1"/>
  <c r="G190" i="1"/>
  <c r="F190" i="1"/>
  <c r="J119" i="1"/>
  <c r="J92" i="1"/>
  <c r="N92" i="1"/>
  <c r="R119" i="1"/>
  <c r="H120" i="1"/>
  <c r="L120" i="1"/>
  <c r="W120" i="1"/>
  <c r="AA120" i="1"/>
  <c r="AE120" i="1"/>
  <c r="I123" i="1"/>
  <c r="M123" i="1"/>
  <c r="Q123" i="1"/>
  <c r="U123" i="1"/>
  <c r="Y123" i="1"/>
  <c r="AC123" i="1"/>
  <c r="AA135" i="1"/>
  <c r="H158" i="1"/>
  <c r="H151" i="1" s="1"/>
  <c r="P158" i="1"/>
  <c r="P151" i="1" s="1"/>
  <c r="G169" i="1"/>
  <c r="J255" i="1"/>
  <c r="B186" i="1"/>
  <c r="H258" i="1"/>
  <c r="B187" i="1"/>
  <c r="H183" i="1"/>
  <c r="P258" i="1"/>
  <c r="P368" i="1" s="1"/>
  <c r="P183" i="1"/>
  <c r="T258" i="1"/>
  <c r="T254" i="1" s="1"/>
  <c r="T246" i="1"/>
  <c r="X258" i="1"/>
  <c r="X183" i="1"/>
  <c r="C246" i="1"/>
  <c r="I231" i="1"/>
  <c r="M231" i="1"/>
  <c r="Q231" i="1"/>
  <c r="V231" i="1"/>
  <c r="Z231" i="1"/>
  <c r="G87" i="1"/>
  <c r="G102" i="1"/>
  <c r="G111" i="1"/>
  <c r="E121" i="1"/>
  <c r="S122" i="1"/>
  <c r="C160" i="1"/>
  <c r="K160" i="1"/>
  <c r="K158" i="1" s="1"/>
  <c r="K151" i="1" s="1"/>
  <c r="O160" i="1"/>
  <c r="O158" i="1" s="1"/>
  <c r="O151" i="1" s="1"/>
  <c r="S160" i="1"/>
  <c r="S158" i="1" s="1"/>
  <c r="S151" i="1" s="1"/>
  <c r="W160" i="1"/>
  <c r="W158" i="1" s="1"/>
  <c r="W151" i="1" s="1"/>
  <c r="AA160" i="1"/>
  <c r="AA158" i="1" s="1"/>
  <c r="AA151" i="1" s="1"/>
  <c r="AE160" i="1"/>
  <c r="AE158" i="1" s="1"/>
  <c r="AE151" i="1" s="1"/>
  <c r="G167" i="1"/>
  <c r="K166" i="1"/>
  <c r="K248" i="1"/>
  <c r="S166" i="1"/>
  <c r="S248" i="1"/>
  <c r="AA166" i="1"/>
  <c r="AA248" i="1"/>
  <c r="C185" i="1"/>
  <c r="C189" i="1"/>
  <c r="C195" i="1"/>
  <c r="G198" i="1"/>
  <c r="C209" i="1"/>
  <c r="Z207" i="1"/>
  <c r="B207" i="1" s="1"/>
  <c r="B209" i="1"/>
  <c r="Z203" i="1"/>
  <c r="Z244" i="1" s="1"/>
  <c r="D214" i="1"/>
  <c r="G214" i="1"/>
  <c r="E213" i="1"/>
  <c r="E202" i="1"/>
  <c r="E243" i="1" s="1"/>
  <c r="F214" i="1"/>
  <c r="B231" i="1"/>
  <c r="F238" i="1"/>
  <c r="AA237" i="1"/>
  <c r="E239" i="1"/>
  <c r="AA233" i="1"/>
  <c r="AA244" i="1" s="1"/>
  <c r="L347" i="1"/>
  <c r="T347" i="1"/>
  <c r="AB347" i="1"/>
  <c r="E44" i="1"/>
  <c r="F46" i="1"/>
  <c r="F53" i="1"/>
  <c r="F57" i="1"/>
  <c r="F65" i="1"/>
  <c r="P70" i="1"/>
  <c r="P135" i="1" s="1"/>
  <c r="P74" i="1"/>
  <c r="F82" i="1"/>
  <c r="AG87" i="1"/>
  <c r="F88" i="1"/>
  <c r="T94" i="1"/>
  <c r="F95" i="1"/>
  <c r="F110" i="1"/>
  <c r="F117" i="1"/>
  <c r="F148" i="1"/>
  <c r="F191" i="1"/>
  <c r="F196" i="1"/>
  <c r="D197" i="1"/>
  <c r="D195" i="1" s="1"/>
  <c r="G197" i="1"/>
  <c r="F197" i="1"/>
  <c r="E185" i="1"/>
  <c r="H246" i="1"/>
  <c r="L246" i="1"/>
  <c r="P246" i="1"/>
  <c r="X246" i="1"/>
  <c r="AB246" i="1"/>
  <c r="AB344" i="1" s="1"/>
  <c r="B205" i="1"/>
  <c r="F222" i="1"/>
  <c r="F229" i="1"/>
  <c r="W248" i="1"/>
  <c r="F266" i="1"/>
  <c r="K277" i="1"/>
  <c r="O277" i="1"/>
  <c r="S277" i="1"/>
  <c r="W277" i="1"/>
  <c r="AA277" i="1"/>
  <c r="AE277" i="1"/>
  <c r="E70" i="1"/>
  <c r="E80" i="1"/>
  <c r="K92" i="1"/>
  <c r="O92" i="1"/>
  <c r="E93" i="1"/>
  <c r="E96" i="1"/>
  <c r="E99" i="1"/>
  <c r="F103" i="1"/>
  <c r="K140" i="1"/>
  <c r="K137" i="1" s="1"/>
  <c r="E143" i="1"/>
  <c r="T166" i="1"/>
  <c r="H257" i="1"/>
  <c r="G191" i="1"/>
  <c r="D207" i="1"/>
  <c r="F226" i="1"/>
  <c r="D227" i="1"/>
  <c r="D225" i="1" s="1"/>
  <c r="G227" i="1"/>
  <c r="F227" i="1"/>
  <c r="F232" i="1"/>
  <c r="AD231" i="1"/>
  <c r="H301" i="1"/>
  <c r="P301" i="1"/>
  <c r="X301" i="1"/>
  <c r="F318" i="1"/>
  <c r="B305" i="1"/>
  <c r="B325" i="1" s="1"/>
  <c r="H347" i="1"/>
  <c r="G170" i="1"/>
  <c r="K256" i="1"/>
  <c r="K254" i="1" s="1"/>
  <c r="O256" i="1"/>
  <c r="O254" i="1" s="1"/>
  <c r="S256" i="1"/>
  <c r="S254" i="1" s="1"/>
  <c r="W256" i="1"/>
  <c r="AA256" i="1"/>
  <c r="AE256" i="1"/>
  <c r="AE254" i="1" s="1"/>
  <c r="I257" i="1"/>
  <c r="M257" i="1"/>
  <c r="Q257" i="1"/>
  <c r="U257" i="1"/>
  <c r="Y257" i="1"/>
  <c r="AC257" i="1"/>
  <c r="I258" i="1"/>
  <c r="M258" i="1"/>
  <c r="M368" i="1" s="1"/>
  <c r="Q258" i="1"/>
  <c r="Q368" i="1" s="1"/>
  <c r="U258" i="1"/>
  <c r="U368" i="1" s="1"/>
  <c r="Y258" i="1"/>
  <c r="Y368" i="1" s="1"/>
  <c r="AC258" i="1"/>
  <c r="AC368" i="1" s="1"/>
  <c r="D191" i="1"/>
  <c r="G193" i="1"/>
  <c r="E195" i="1"/>
  <c r="D246" i="1"/>
  <c r="J246" i="1"/>
  <c r="N246" i="1"/>
  <c r="R246" i="1"/>
  <c r="V246" i="1"/>
  <c r="Z246" i="1"/>
  <c r="AD246" i="1"/>
  <c r="D215" i="1"/>
  <c r="E225" i="1"/>
  <c r="J262" i="1"/>
  <c r="R262" i="1"/>
  <c r="AD262" i="1"/>
  <c r="D348" i="1"/>
  <c r="D262" i="1"/>
  <c r="L279" i="1"/>
  <c r="B285" i="1"/>
  <c r="B283" i="1" s="1"/>
  <c r="B308" i="1"/>
  <c r="C308" i="1"/>
  <c r="B342" i="1"/>
  <c r="L342" i="1"/>
  <c r="AB342" i="1"/>
  <c r="X347" i="1"/>
  <c r="J347" i="1"/>
  <c r="J328" i="1"/>
  <c r="Z277" i="1"/>
  <c r="AD277" i="1"/>
  <c r="B278" i="1"/>
  <c r="F284" i="1"/>
  <c r="D293" i="1"/>
  <c r="D281" i="1" s="1"/>
  <c r="E281" i="1"/>
  <c r="G293" i="1"/>
  <c r="E289" i="1"/>
  <c r="F293" i="1"/>
  <c r="D315" i="1"/>
  <c r="K183" i="1"/>
  <c r="O183" i="1"/>
  <c r="S183" i="1"/>
  <c r="W183" i="1"/>
  <c r="AA183" i="1"/>
  <c r="AE183" i="1"/>
  <c r="AA257" i="1"/>
  <c r="E186" i="1"/>
  <c r="Y255" i="1"/>
  <c r="AC255" i="1"/>
  <c r="G187" i="1"/>
  <c r="N262" i="1"/>
  <c r="V262" i="1"/>
  <c r="H348" i="1"/>
  <c r="H262" i="1"/>
  <c r="L348" i="1"/>
  <c r="L262" i="1"/>
  <c r="P348" i="1"/>
  <c r="P262" i="1"/>
  <c r="T348" i="1"/>
  <c r="T262" i="1"/>
  <c r="X262" i="1"/>
  <c r="AB348" i="1"/>
  <c r="AB262" i="1"/>
  <c r="F264" i="1"/>
  <c r="L283" i="1"/>
  <c r="V328" i="1"/>
  <c r="C262" i="1"/>
  <c r="K262" i="1"/>
  <c r="O262" i="1"/>
  <c r="S262" i="1"/>
  <c r="E348" i="1"/>
  <c r="G264" i="1"/>
  <c r="G266" i="1"/>
  <c r="K347" i="1"/>
  <c r="K328" i="1"/>
  <c r="O347" i="1"/>
  <c r="S347" i="1"/>
  <c r="S328" i="1"/>
  <c r="W347" i="1"/>
  <c r="AA347" i="1"/>
  <c r="AE347" i="1"/>
  <c r="C269" i="1"/>
  <c r="G269" i="1" s="1"/>
  <c r="T295" i="1"/>
  <c r="D297" i="1"/>
  <c r="D295" i="1" s="1"/>
  <c r="E308" i="1"/>
  <c r="C342" i="1"/>
  <c r="I342" i="1"/>
  <c r="M342" i="1"/>
  <c r="Q342" i="1"/>
  <c r="U342" i="1"/>
  <c r="Y342" i="1"/>
  <c r="AC342" i="1"/>
  <c r="B350" i="1"/>
  <c r="X367" i="1"/>
  <c r="F291" i="1"/>
  <c r="B315" i="1"/>
  <c r="P314" i="1"/>
  <c r="B316" i="1"/>
  <c r="B303" i="1" s="1"/>
  <c r="B323" i="1" s="1"/>
  <c r="J342" i="1"/>
  <c r="N342" i="1"/>
  <c r="R342" i="1"/>
  <c r="V342" i="1"/>
  <c r="Z342" i="1"/>
  <c r="AD342" i="1"/>
  <c r="G263" i="1"/>
  <c r="E347" i="1"/>
  <c r="I347" i="1"/>
  <c r="I328" i="1"/>
  <c r="M347" i="1"/>
  <c r="M346" i="1" s="1"/>
  <c r="M328" i="1"/>
  <c r="Q328" i="1"/>
  <c r="U347" i="1"/>
  <c r="U328" i="1"/>
  <c r="Y328" i="1"/>
  <c r="Y347" i="1"/>
  <c r="AC347" i="1"/>
  <c r="AC328" i="1"/>
  <c r="G267" i="1"/>
  <c r="H365" i="1"/>
  <c r="F278" i="1"/>
  <c r="F338" i="1"/>
  <c r="K342" i="1"/>
  <c r="O342" i="1"/>
  <c r="S342" i="1"/>
  <c r="W342" i="1"/>
  <c r="AA342" i="1"/>
  <c r="AE342" i="1"/>
  <c r="K343" i="1"/>
  <c r="G317" i="1"/>
  <c r="G318" i="1"/>
  <c r="G352" i="1"/>
  <c r="F352" i="1"/>
  <c r="F316" i="1"/>
  <c r="F305" i="1" l="1"/>
  <c r="B335" i="1"/>
  <c r="E335" i="1"/>
  <c r="E325" i="1"/>
  <c r="G338" i="1"/>
  <c r="E324" i="1"/>
  <c r="F304" i="1"/>
  <c r="E336" i="1"/>
  <c r="E322" i="1"/>
  <c r="G305" i="1"/>
  <c r="C335" i="1"/>
  <c r="C325" i="1"/>
  <c r="G325" i="1" s="1"/>
  <c r="F283" i="1"/>
  <c r="E337" i="1"/>
  <c r="E323" i="1"/>
  <c r="AD119" i="1"/>
  <c r="Z328" i="1"/>
  <c r="F263" i="1"/>
  <c r="B330" i="1"/>
  <c r="AD348" i="1"/>
  <c r="U334" i="1"/>
  <c r="U365" i="1"/>
  <c r="H242" i="1"/>
  <c r="AA328" i="1"/>
  <c r="E314" i="1"/>
  <c r="J346" i="1"/>
  <c r="E258" i="1"/>
  <c r="P254" i="1"/>
  <c r="F77" i="1"/>
  <c r="G17" i="1"/>
  <c r="Q349" i="1"/>
  <c r="Q346" i="1" s="1"/>
  <c r="B80" i="1"/>
  <c r="F80" i="1" s="1"/>
  <c r="AB366" i="1"/>
  <c r="F16" i="1"/>
  <c r="M132" i="1"/>
  <c r="L248" i="1"/>
  <c r="V244" i="1"/>
  <c r="G315" i="1"/>
  <c r="AC367" i="1"/>
  <c r="C256" i="1"/>
  <c r="D122" i="1"/>
  <c r="D343" i="1" s="1"/>
  <c r="N119" i="1"/>
  <c r="D167" i="1"/>
  <c r="D251" i="1" s="1"/>
  <c r="O132" i="1"/>
  <c r="H344" i="1"/>
  <c r="S301" i="1"/>
  <c r="F17" i="1"/>
  <c r="X254" i="1"/>
  <c r="Z343" i="1"/>
  <c r="W328" i="1"/>
  <c r="R328" i="1"/>
  <c r="D99" i="1"/>
  <c r="R366" i="1"/>
  <c r="B93" i="1"/>
  <c r="C133" i="1"/>
  <c r="C166" i="1"/>
  <c r="C251" i="1"/>
  <c r="X244" i="1"/>
  <c r="X341" i="1" s="1"/>
  <c r="Z366" i="1"/>
  <c r="AB334" i="1"/>
  <c r="I366" i="1"/>
  <c r="J334" i="1"/>
  <c r="C303" i="1"/>
  <c r="R365" i="1"/>
  <c r="V334" i="1"/>
  <c r="Y367" i="1"/>
  <c r="G295" i="1"/>
  <c r="Y334" i="1"/>
  <c r="X334" i="1"/>
  <c r="G330" i="1"/>
  <c r="D203" i="1"/>
  <c r="J254" i="1"/>
  <c r="Q341" i="1"/>
  <c r="Y242" i="1"/>
  <c r="I341" i="1"/>
  <c r="N367" i="1"/>
  <c r="W254" i="1"/>
  <c r="W367" i="1"/>
  <c r="N328" i="1"/>
  <c r="I368" i="1"/>
  <c r="P334" i="1"/>
  <c r="C328" i="1"/>
  <c r="G144" i="1"/>
  <c r="F81" i="1"/>
  <c r="V183" i="1"/>
  <c r="B183" i="1" s="1"/>
  <c r="J366" i="1"/>
  <c r="AB119" i="1"/>
  <c r="D34" i="1"/>
  <c r="Q132" i="1"/>
  <c r="I132" i="1"/>
  <c r="K132" i="1"/>
  <c r="N343" i="1"/>
  <c r="G16" i="1"/>
  <c r="F142" i="1"/>
  <c r="G77" i="1"/>
  <c r="I334" i="1"/>
  <c r="Q366" i="1"/>
  <c r="G33" i="1"/>
  <c r="F33" i="1"/>
  <c r="AD341" i="1"/>
  <c r="F34" i="1"/>
  <c r="B34" i="1"/>
  <c r="U346" i="1"/>
  <c r="D342" i="1"/>
  <c r="B185" i="1"/>
  <c r="F185" i="1" s="1"/>
  <c r="Q242" i="1"/>
  <c r="D94" i="1"/>
  <c r="D92" i="1" s="1"/>
  <c r="AD92" i="1"/>
  <c r="D64" i="1"/>
  <c r="D58" i="1" s="1"/>
  <c r="D56" i="1" s="1"/>
  <c r="T344" i="1"/>
  <c r="J343" i="1"/>
  <c r="N365" i="1"/>
  <c r="T334" i="1"/>
  <c r="B189" i="1"/>
  <c r="F189" i="1" s="1"/>
  <c r="J367" i="1"/>
  <c r="K341" i="1"/>
  <c r="AC343" i="1"/>
  <c r="M343" i="1"/>
  <c r="F297" i="1"/>
  <c r="C183" i="1"/>
  <c r="M367" i="1"/>
  <c r="M364" i="1" s="1"/>
  <c r="P367" i="1"/>
  <c r="M242" i="1"/>
  <c r="B256" i="1"/>
  <c r="AE242" i="1"/>
  <c r="H368" i="1"/>
  <c r="P344" i="1"/>
  <c r="X366" i="1"/>
  <c r="V343" i="1"/>
  <c r="Y343" i="1"/>
  <c r="I343" i="1"/>
  <c r="I367" i="1"/>
  <c r="G141" i="1"/>
  <c r="E160" i="1"/>
  <c r="B158" i="1"/>
  <c r="J132" i="1"/>
  <c r="AC341" i="1"/>
  <c r="AE343" i="1"/>
  <c r="AB367" i="1"/>
  <c r="F144" i="1"/>
  <c r="U367" i="1"/>
  <c r="U364" i="1" s="1"/>
  <c r="E161" i="1"/>
  <c r="O344" i="1"/>
  <c r="R344" i="1"/>
  <c r="E140" i="1"/>
  <c r="AE344" i="1"/>
  <c r="W343" i="1"/>
  <c r="T134" i="1"/>
  <c r="T366" i="1" s="1"/>
  <c r="AC349" i="1"/>
  <c r="AC346" i="1" s="1"/>
  <c r="R92" i="1"/>
  <c r="C136" i="1"/>
  <c r="C368" i="1" s="1"/>
  <c r="G95" i="1"/>
  <c r="D93" i="1"/>
  <c r="W132" i="1"/>
  <c r="AD134" i="1"/>
  <c r="AD366" i="1" s="1"/>
  <c r="B134" i="1"/>
  <c r="B99" i="1"/>
  <c r="Y132" i="1"/>
  <c r="V135" i="1"/>
  <c r="V367" i="1" s="1"/>
  <c r="X344" i="1"/>
  <c r="C122" i="1"/>
  <c r="D123" i="1"/>
  <c r="D344" i="1" s="1"/>
  <c r="T122" i="1"/>
  <c r="T343" i="1" s="1"/>
  <c r="B71" i="1"/>
  <c r="B133" i="1" s="1"/>
  <c r="X343" i="1"/>
  <c r="H343" i="1"/>
  <c r="AA122" i="1"/>
  <c r="AA343" i="1" s="1"/>
  <c r="H367" i="1"/>
  <c r="E71" i="1"/>
  <c r="T68" i="1"/>
  <c r="X68" i="1"/>
  <c r="X136" i="1"/>
  <c r="X368" i="1" s="1"/>
  <c r="B62" i="1"/>
  <c r="J341" i="1"/>
  <c r="AB341" i="1"/>
  <c r="AD56" i="1"/>
  <c r="B56" i="1" s="1"/>
  <c r="AD135" i="1"/>
  <c r="W341" i="1"/>
  <c r="S343" i="1"/>
  <c r="AD344" i="1"/>
  <c r="N344" i="1"/>
  <c r="AB343" i="1"/>
  <c r="L343" i="1"/>
  <c r="N118" i="1"/>
  <c r="AD118" i="1"/>
  <c r="W344" i="1"/>
  <c r="U344" i="1"/>
  <c r="N341" i="1"/>
  <c r="AB118" i="1"/>
  <c r="U341" i="1"/>
  <c r="L341" i="1"/>
  <c r="AB132" i="1"/>
  <c r="AD343" i="1"/>
  <c r="E135" i="1"/>
  <c r="E56" i="1"/>
  <c r="D347" i="1"/>
  <c r="D328" i="1"/>
  <c r="AA344" i="1"/>
  <c r="K344" i="1"/>
  <c r="S341" i="1"/>
  <c r="G329" i="1"/>
  <c r="AC344" i="1"/>
  <c r="M344" i="1"/>
  <c r="G304" i="1"/>
  <c r="V341" i="1"/>
  <c r="AB242" i="1"/>
  <c r="L242" i="1"/>
  <c r="Q254" i="1"/>
  <c r="AA254" i="1"/>
  <c r="U242" i="1"/>
  <c r="F219" i="1"/>
  <c r="C158" i="1"/>
  <c r="C151" i="1" s="1"/>
  <c r="B255" i="1"/>
  <c r="C113" i="1"/>
  <c r="G113" i="1" s="1"/>
  <c r="W242" i="1"/>
  <c r="C62" i="1"/>
  <c r="R343" i="1"/>
  <c r="B328" i="1"/>
  <c r="G72" i="1"/>
  <c r="F167" i="1"/>
  <c r="E166" i="1"/>
  <c r="G166" i="1" s="1"/>
  <c r="E62" i="1"/>
  <c r="F62" i="1" s="1"/>
  <c r="Y344" i="1"/>
  <c r="I344" i="1"/>
  <c r="U343" i="1"/>
  <c r="M341" i="1"/>
  <c r="G262" i="1"/>
  <c r="R341" i="1"/>
  <c r="AC254" i="1"/>
  <c r="AA334" i="1"/>
  <c r="S365" i="1"/>
  <c r="K334" i="1"/>
  <c r="AC242" i="1"/>
  <c r="B246" i="1"/>
  <c r="F100" i="1"/>
  <c r="B74" i="1"/>
  <c r="V254" i="1"/>
  <c r="B94" i="1"/>
  <c r="F94" i="1" s="1"/>
  <c r="C58" i="1"/>
  <c r="C56" i="1" s="1"/>
  <c r="G64" i="1"/>
  <c r="B72" i="1"/>
  <c r="B136" i="1" s="1"/>
  <c r="C74" i="1"/>
  <c r="S344" i="1"/>
  <c r="S321" i="1"/>
  <c r="R334" i="1"/>
  <c r="Y346" i="1"/>
  <c r="I346" i="1"/>
  <c r="V344" i="1"/>
  <c r="C344" i="1"/>
  <c r="Q343" i="1"/>
  <c r="AE328" i="1"/>
  <c r="O328" i="1"/>
  <c r="Y254" i="1"/>
  <c r="T242" i="1"/>
  <c r="S366" i="1"/>
  <c r="F86" i="1"/>
  <c r="I242" i="1"/>
  <c r="R254" i="1"/>
  <c r="AA119" i="1"/>
  <c r="AA118" i="1" s="1"/>
  <c r="C94" i="1"/>
  <c r="G94" i="1" s="1"/>
  <c r="F40" i="1"/>
  <c r="F76" i="1"/>
  <c r="B70" i="1"/>
  <c r="F70" i="1" s="1"/>
  <c r="D278" i="1"/>
  <c r="D283" i="1"/>
  <c r="C231" i="1"/>
  <c r="G243" i="1"/>
  <c r="G232" i="1"/>
  <c r="G297" i="1"/>
  <c r="AE132" i="1"/>
  <c r="AG46" i="1"/>
  <c r="O343" i="1"/>
  <c r="Z344" i="1"/>
  <c r="J344" i="1"/>
  <c r="P343" i="1"/>
  <c r="Q344" i="1"/>
  <c r="B13" i="1"/>
  <c r="O341" i="1"/>
  <c r="H341" i="1"/>
  <c r="AE341" i="1"/>
  <c r="R118" i="1"/>
  <c r="J118" i="1"/>
  <c r="AA341" i="1"/>
  <c r="Y341" i="1"/>
  <c r="E120" i="1"/>
  <c r="F303" i="1"/>
  <c r="B347" i="1"/>
  <c r="F347" i="1" s="1"/>
  <c r="F329" i="1"/>
  <c r="V366" i="1"/>
  <c r="E137" i="1"/>
  <c r="G324" i="1"/>
  <c r="F324" i="1"/>
  <c r="E342" i="1"/>
  <c r="AE340" i="1"/>
  <c r="AE321" i="1"/>
  <c r="O340" i="1"/>
  <c r="O321" i="1"/>
  <c r="V321" i="1"/>
  <c r="B314" i="1"/>
  <c r="F314" i="1" s="1"/>
  <c r="B302" i="1"/>
  <c r="AC321" i="1"/>
  <c r="AC340" i="1"/>
  <c r="M321" i="1"/>
  <c r="M340" i="1"/>
  <c r="G316" i="1"/>
  <c r="T340" i="1"/>
  <c r="T321" i="1"/>
  <c r="H340" i="1"/>
  <c r="H321" i="1"/>
  <c r="X328" i="1"/>
  <c r="C314" i="1"/>
  <c r="G314" i="1" s="1"/>
  <c r="L367" i="1"/>
  <c r="L277" i="1"/>
  <c r="D189" i="1"/>
  <c r="D185" i="1"/>
  <c r="V242" i="1"/>
  <c r="M254" i="1"/>
  <c r="AE334" i="1"/>
  <c r="W334" i="1"/>
  <c r="O334" i="1"/>
  <c r="T328" i="1"/>
  <c r="L328" i="1"/>
  <c r="C248" i="1"/>
  <c r="G251" i="1"/>
  <c r="B258" i="1"/>
  <c r="F187" i="1"/>
  <c r="P120" i="1"/>
  <c r="P118" i="1" s="1"/>
  <c r="E256" i="1"/>
  <c r="G184" i="1"/>
  <c r="E183" i="1"/>
  <c r="F184" i="1"/>
  <c r="F113" i="1"/>
  <c r="M118" i="1"/>
  <c r="S118" i="1"/>
  <c r="G142" i="1"/>
  <c r="AE365" i="1"/>
  <c r="C99" i="1"/>
  <c r="G99" i="1" s="1"/>
  <c r="C93" i="1"/>
  <c r="G93" i="1" s="1"/>
  <c r="K242" i="1"/>
  <c r="P68" i="1"/>
  <c r="AB365" i="1"/>
  <c r="K365" i="1"/>
  <c r="R135" i="1"/>
  <c r="V349" i="1"/>
  <c r="V346" i="1" s="1"/>
  <c r="G71" i="1"/>
  <c r="G38" i="1"/>
  <c r="F38" i="1"/>
  <c r="Q367" i="1"/>
  <c r="Q364" i="1" s="1"/>
  <c r="AE366" i="1"/>
  <c r="W366" i="1"/>
  <c r="O366" i="1"/>
  <c r="AC118" i="1"/>
  <c r="AC365" i="1"/>
  <c r="N134" i="1"/>
  <c r="S349" i="1"/>
  <c r="AA321" i="1"/>
  <c r="K340" i="1"/>
  <c r="K339" i="1" s="1"/>
  <c r="K321" i="1"/>
  <c r="R340" i="1"/>
  <c r="R321" i="1"/>
  <c r="G336" i="1"/>
  <c r="Y340" i="1"/>
  <c r="Y321" i="1"/>
  <c r="I340" i="1"/>
  <c r="I321" i="1"/>
  <c r="G308" i="1"/>
  <c r="F308" i="1"/>
  <c r="E255" i="1"/>
  <c r="G186" i="1"/>
  <c r="F186" i="1"/>
  <c r="AB340" i="1"/>
  <c r="AB321" i="1"/>
  <c r="G302" i="1"/>
  <c r="E301" i="1"/>
  <c r="F289" i="1"/>
  <c r="G289" i="1"/>
  <c r="AD334" i="1"/>
  <c r="X346" i="1"/>
  <c r="C283" i="1"/>
  <c r="G283" i="1" s="1"/>
  <c r="C279" i="1"/>
  <c r="R242" i="1"/>
  <c r="I254" i="1"/>
  <c r="F99" i="1"/>
  <c r="T346" i="1"/>
  <c r="L346" i="1"/>
  <c r="G239" i="1"/>
  <c r="AG239" i="1"/>
  <c r="F239" i="1"/>
  <c r="E237" i="1"/>
  <c r="E233" i="1"/>
  <c r="D239" i="1"/>
  <c r="D213" i="1"/>
  <c r="D202" i="1"/>
  <c r="D243" i="1" s="1"/>
  <c r="C203" i="1"/>
  <c r="C207" i="1"/>
  <c r="B151" i="1"/>
  <c r="AA367" i="1"/>
  <c r="G285" i="1"/>
  <c r="G189" i="1"/>
  <c r="I118" i="1"/>
  <c r="G209" i="1"/>
  <c r="G146" i="1"/>
  <c r="F146" i="1"/>
  <c r="C140" i="1"/>
  <c r="C137" i="1" s="1"/>
  <c r="AE118" i="1"/>
  <c r="AG81" i="1"/>
  <c r="C80" i="1"/>
  <c r="G80" i="1" s="1"/>
  <c r="C69" i="1"/>
  <c r="C68" i="1" s="1"/>
  <c r="G101" i="1"/>
  <c r="F64" i="1"/>
  <c r="F27" i="1"/>
  <c r="B15" i="1"/>
  <c r="R349" i="1"/>
  <c r="R346" i="1" s="1"/>
  <c r="H118" i="1"/>
  <c r="B32" i="1"/>
  <c r="F32" i="1" s="1"/>
  <c r="AD365" i="1"/>
  <c r="X118" i="1"/>
  <c r="P132" i="1"/>
  <c r="H132" i="1"/>
  <c r="AE349" i="1"/>
  <c r="AE346" i="1" s="1"/>
  <c r="O349" i="1"/>
  <c r="O346" i="1" s="1"/>
  <c r="E129" i="1"/>
  <c r="W340" i="1"/>
  <c r="W321" i="1"/>
  <c r="AD340" i="1"/>
  <c r="AD321" i="1"/>
  <c r="N340" i="1"/>
  <c r="N321" i="1"/>
  <c r="U321" i="1"/>
  <c r="U340" i="1"/>
  <c r="B262" i="1"/>
  <c r="F262" i="1" s="1"/>
  <c r="X340" i="1"/>
  <c r="X321" i="1"/>
  <c r="P340" i="1"/>
  <c r="P321" i="1"/>
  <c r="D302" i="1"/>
  <c r="D314" i="1"/>
  <c r="L340" i="1"/>
  <c r="L321" i="1"/>
  <c r="D289" i="1"/>
  <c r="G225" i="1"/>
  <c r="F225" i="1"/>
  <c r="G195" i="1"/>
  <c r="F195" i="1"/>
  <c r="H328" i="1"/>
  <c r="AD242" i="1"/>
  <c r="N242" i="1"/>
  <c r="U254" i="1"/>
  <c r="E159" i="1"/>
  <c r="G143" i="1"/>
  <c r="F143" i="1"/>
  <c r="E122" i="1"/>
  <c r="G96" i="1"/>
  <c r="F96" i="1"/>
  <c r="G185" i="1"/>
  <c r="H254" i="1"/>
  <c r="F44" i="1"/>
  <c r="G44" i="1"/>
  <c r="AB328" i="1"/>
  <c r="P328" i="1"/>
  <c r="F202" i="1"/>
  <c r="E201" i="1"/>
  <c r="G202" i="1"/>
  <c r="Z201" i="1"/>
  <c r="B201" i="1" s="1"/>
  <c r="Z257" i="1"/>
  <c r="Z254" i="1" s="1"/>
  <c r="G161" i="1"/>
  <c r="F161" i="1"/>
  <c r="Z242" i="1"/>
  <c r="G160" i="1"/>
  <c r="F160" i="1"/>
  <c r="W118" i="1"/>
  <c r="G97" i="1"/>
  <c r="F97" i="1"/>
  <c r="E123" i="1"/>
  <c r="E344" i="1" s="1"/>
  <c r="G152" i="1"/>
  <c r="F152" i="1"/>
  <c r="B119" i="1"/>
  <c r="AA242" i="1"/>
  <c r="O242" i="1"/>
  <c r="B140" i="1"/>
  <c r="F140" i="1" s="1"/>
  <c r="AA365" i="1"/>
  <c r="G100" i="1"/>
  <c r="O118" i="1"/>
  <c r="Y118" i="1"/>
  <c r="B368" i="1"/>
  <c r="X365" i="1"/>
  <c r="O365" i="1"/>
  <c r="Z135" i="1"/>
  <c r="G25" i="1"/>
  <c r="F25" i="1"/>
  <c r="N349" i="1"/>
  <c r="N346" i="1" s="1"/>
  <c r="D62" i="1"/>
  <c r="J365" i="1"/>
  <c r="E136" i="1"/>
  <c r="G36" i="1"/>
  <c r="F36" i="1"/>
  <c r="AA134" i="1"/>
  <c r="K366" i="1"/>
  <c r="Y365" i="1"/>
  <c r="P365" i="1"/>
  <c r="AG27" i="1"/>
  <c r="G27" i="1"/>
  <c r="G19" i="1"/>
  <c r="F19" i="1"/>
  <c r="AA349" i="1"/>
  <c r="AA346" i="1" s="1"/>
  <c r="K349" i="1"/>
  <c r="K346" i="1" s="1"/>
  <c r="E13" i="1"/>
  <c r="G322" i="1"/>
  <c r="G326" i="1"/>
  <c r="F326" i="1"/>
  <c r="S340" i="1"/>
  <c r="H334" i="1"/>
  <c r="G347" i="1"/>
  <c r="Z340" i="1"/>
  <c r="Z321" i="1"/>
  <c r="J340" i="1"/>
  <c r="J321" i="1"/>
  <c r="Q321" i="1"/>
  <c r="Q340" i="1"/>
  <c r="S346" i="1"/>
  <c r="G348" i="1"/>
  <c r="D279" i="1"/>
  <c r="F315" i="1"/>
  <c r="G281" i="1"/>
  <c r="E277" i="1"/>
  <c r="F281" i="1"/>
  <c r="Z334" i="1"/>
  <c r="F243" i="1"/>
  <c r="F285" i="1"/>
  <c r="B279" i="1"/>
  <c r="G258" i="1"/>
  <c r="F258" i="1"/>
  <c r="H346" i="1"/>
  <c r="J242" i="1"/>
  <c r="E92" i="1"/>
  <c r="F93" i="1"/>
  <c r="G70" i="1"/>
  <c r="T120" i="1"/>
  <c r="T341" i="1" s="1"/>
  <c r="T92" i="1"/>
  <c r="F35" i="1"/>
  <c r="E133" i="1"/>
  <c r="G35" i="1"/>
  <c r="AB346" i="1"/>
  <c r="P346" i="1"/>
  <c r="F213" i="1"/>
  <c r="G213" i="1"/>
  <c r="F209" i="1"/>
  <c r="B203" i="1"/>
  <c r="G121" i="1"/>
  <c r="F121" i="1"/>
  <c r="W365" i="1"/>
  <c r="Q118" i="1"/>
  <c r="F207" i="1"/>
  <c r="G207" i="1"/>
  <c r="F106" i="1"/>
  <c r="G106" i="1"/>
  <c r="V119" i="1"/>
  <c r="V118" i="1" s="1"/>
  <c r="V92" i="1"/>
  <c r="S242" i="1"/>
  <c r="AA231" i="1"/>
  <c r="B137" i="1"/>
  <c r="K118" i="1"/>
  <c r="U118" i="1"/>
  <c r="F58" i="1"/>
  <c r="F75" i="1"/>
  <c r="E74" i="1"/>
  <c r="E69" i="1"/>
  <c r="D75" i="1"/>
  <c r="G75" i="1"/>
  <c r="T368" i="1"/>
  <c r="AD349" i="1"/>
  <c r="Z120" i="1"/>
  <c r="Z118" i="1" s="1"/>
  <c r="L118" i="1"/>
  <c r="D38" i="1"/>
  <c r="D136" i="1"/>
  <c r="D368" i="1" s="1"/>
  <c r="Z365" i="1"/>
  <c r="T135" i="1"/>
  <c r="F50" i="1"/>
  <c r="G50" i="1"/>
  <c r="AG40" i="1"/>
  <c r="L132" i="1"/>
  <c r="W349" i="1"/>
  <c r="W346" i="1" s="1"/>
  <c r="C15" i="1"/>
  <c r="C129" i="1" s="1"/>
  <c r="B349" i="1"/>
  <c r="B126" i="1"/>
  <c r="G14" i="1"/>
  <c r="E321" i="1" l="1"/>
  <c r="F302" i="1"/>
  <c r="B336" i="1"/>
  <c r="B322" i="1"/>
  <c r="B321" i="1" s="1"/>
  <c r="D336" i="1"/>
  <c r="D322" i="1"/>
  <c r="C343" i="1"/>
  <c r="C337" i="1"/>
  <c r="D337" i="1"/>
  <c r="D323" i="1"/>
  <c r="AD346" i="1"/>
  <c r="G303" i="1"/>
  <c r="C323" i="1"/>
  <c r="B257" i="1"/>
  <c r="B254" i="1" s="1"/>
  <c r="B244" i="1"/>
  <c r="X242" i="1"/>
  <c r="C257" i="1"/>
  <c r="C254" i="1" s="1"/>
  <c r="C244" i="1"/>
  <c r="C242" i="1" s="1"/>
  <c r="E257" i="1"/>
  <c r="F257" i="1" s="1"/>
  <c r="E244" i="1"/>
  <c r="D166" i="1"/>
  <c r="AC364" i="1"/>
  <c r="F71" i="1"/>
  <c r="X132" i="1"/>
  <c r="H364" i="1"/>
  <c r="C301" i="1"/>
  <c r="G301" i="1" s="1"/>
  <c r="Y364" i="1"/>
  <c r="N334" i="1"/>
  <c r="B242" i="1"/>
  <c r="AB364" i="1"/>
  <c r="P364" i="1"/>
  <c r="J364" i="1"/>
  <c r="I339" i="1"/>
  <c r="AC339" i="1"/>
  <c r="F336" i="1"/>
  <c r="AD339" i="1"/>
  <c r="T365" i="1"/>
  <c r="AG64" i="1"/>
  <c r="I364" i="1"/>
  <c r="G56" i="1"/>
  <c r="S339" i="1"/>
  <c r="AA340" i="1"/>
  <c r="AA339" i="1" s="1"/>
  <c r="AD132" i="1"/>
  <c r="Q339" i="1"/>
  <c r="F56" i="1"/>
  <c r="Y339" i="1"/>
  <c r="V132" i="1"/>
  <c r="B92" i="1"/>
  <c r="F92" i="1" s="1"/>
  <c r="V364" i="1"/>
  <c r="B120" i="1"/>
  <c r="F120" i="1" s="1"/>
  <c r="R339" i="1"/>
  <c r="B135" i="1"/>
  <c r="B132" i="1" s="1"/>
  <c r="P341" i="1"/>
  <c r="P339" i="1" s="1"/>
  <c r="B122" i="1"/>
  <c r="B343" i="1" s="1"/>
  <c r="X364" i="1"/>
  <c r="B68" i="1"/>
  <c r="AD367" i="1"/>
  <c r="AD364" i="1" s="1"/>
  <c r="L339" i="1"/>
  <c r="X339" i="1"/>
  <c r="N339" i="1"/>
  <c r="U339" i="1"/>
  <c r="AB339" i="1"/>
  <c r="W339" i="1"/>
  <c r="O364" i="1"/>
  <c r="C120" i="1"/>
  <c r="G120" i="1" s="1"/>
  <c r="J339" i="1"/>
  <c r="M339" i="1"/>
  <c r="E328" i="1"/>
  <c r="E350" i="1"/>
  <c r="F332" i="1"/>
  <c r="G332" i="1"/>
  <c r="S334" i="1"/>
  <c r="G62" i="1"/>
  <c r="G58" i="1"/>
  <c r="B123" i="1"/>
  <c r="B344" i="1" s="1"/>
  <c r="F344" i="1" s="1"/>
  <c r="F72" i="1"/>
  <c r="B348" i="1"/>
  <c r="F348" i="1" s="1"/>
  <c r="F330" i="1"/>
  <c r="W364" i="1"/>
  <c r="E248" i="1"/>
  <c r="F248" i="1" s="1"/>
  <c r="F251" i="1"/>
  <c r="F166" i="1"/>
  <c r="E343" i="1"/>
  <c r="G343" i="1" s="1"/>
  <c r="O339" i="1"/>
  <c r="H339" i="1"/>
  <c r="T118" i="1"/>
  <c r="B118" i="1" s="1"/>
  <c r="AE339" i="1"/>
  <c r="Z341" i="1"/>
  <c r="Z339" i="1" s="1"/>
  <c r="F15" i="1"/>
  <c r="F69" i="1"/>
  <c r="E134" i="1"/>
  <c r="E132" i="1" s="1"/>
  <c r="G69" i="1"/>
  <c r="E68" i="1"/>
  <c r="G344" i="1"/>
  <c r="E368" i="1"/>
  <c r="G136" i="1"/>
  <c r="F136" i="1"/>
  <c r="Z367" i="1"/>
  <c r="Z364" i="1" s="1"/>
  <c r="Z132" i="1"/>
  <c r="F201" i="1"/>
  <c r="D233" i="1"/>
  <c r="D244" i="1" s="1"/>
  <c r="D237" i="1"/>
  <c r="G255" i="1"/>
  <c r="E254" i="1"/>
  <c r="F255" i="1"/>
  <c r="N366" i="1"/>
  <c r="N364" i="1" s="1"/>
  <c r="N132" i="1"/>
  <c r="K364" i="1"/>
  <c r="AE364" i="1"/>
  <c r="D248" i="1"/>
  <c r="D349" i="1"/>
  <c r="G256" i="1"/>
  <c r="F256" i="1"/>
  <c r="T339" i="1"/>
  <c r="D135" i="1"/>
  <c r="D32" i="1"/>
  <c r="G74" i="1"/>
  <c r="F74" i="1"/>
  <c r="AG74" i="1"/>
  <c r="D120" i="1"/>
  <c r="E365" i="1"/>
  <c r="F13" i="1"/>
  <c r="AA366" i="1"/>
  <c r="AA364" i="1" s="1"/>
  <c r="AA132" i="1"/>
  <c r="G159" i="1"/>
  <c r="E158" i="1"/>
  <c r="F159" i="1"/>
  <c r="G15" i="1"/>
  <c r="G203" i="1"/>
  <c r="C201" i="1"/>
  <c r="G201" i="1" s="1"/>
  <c r="G233" i="1"/>
  <c r="F233" i="1"/>
  <c r="E231" i="1"/>
  <c r="G337" i="1"/>
  <c r="G279" i="1"/>
  <c r="C277" i="1"/>
  <c r="C119" i="1"/>
  <c r="C92" i="1"/>
  <c r="G92" i="1" s="1"/>
  <c r="V340" i="1"/>
  <c r="V339" i="1" s="1"/>
  <c r="G140" i="1"/>
  <c r="C135" i="1"/>
  <c r="C32" i="1"/>
  <c r="G32" i="1" s="1"/>
  <c r="G34" i="1"/>
  <c r="F133" i="1"/>
  <c r="G133" i="1"/>
  <c r="F337" i="1"/>
  <c r="F279" i="1"/>
  <c r="D277" i="1"/>
  <c r="C13" i="1"/>
  <c r="G13" i="1" s="1"/>
  <c r="G123" i="1"/>
  <c r="S364" i="1"/>
  <c r="G122" i="1"/>
  <c r="F122" i="1"/>
  <c r="F325" i="1"/>
  <c r="E349" i="1"/>
  <c r="E361" i="1" s="1"/>
  <c r="G129" i="1"/>
  <c r="E126" i="1"/>
  <c r="F129" i="1"/>
  <c r="D201" i="1"/>
  <c r="D256" i="1"/>
  <c r="G237" i="1"/>
  <c r="F237" i="1"/>
  <c r="G183" i="1"/>
  <c r="F183" i="1"/>
  <c r="D257" i="1"/>
  <c r="D183" i="1"/>
  <c r="B301" i="1"/>
  <c r="F301" i="1" s="1"/>
  <c r="G342" i="1"/>
  <c r="F342" i="1"/>
  <c r="C134" i="1"/>
  <c r="C349" i="1"/>
  <c r="C126" i="1"/>
  <c r="T367" i="1"/>
  <c r="T364" i="1" s="1"/>
  <c r="T132" i="1"/>
  <c r="D74" i="1"/>
  <c r="D69" i="1"/>
  <c r="F203" i="1"/>
  <c r="E119" i="1"/>
  <c r="D301" i="1"/>
  <c r="R367" i="1"/>
  <c r="R364" i="1" s="1"/>
  <c r="R132" i="1"/>
  <c r="B277" i="1"/>
  <c r="E367" i="1"/>
  <c r="F361" i="1" l="1"/>
  <c r="E358" i="1"/>
  <c r="F358" i="1" s="1"/>
  <c r="D346" i="1"/>
  <c r="D361" i="1"/>
  <c r="D358" i="1" s="1"/>
  <c r="C346" i="1"/>
  <c r="C361" i="1"/>
  <c r="G257" i="1"/>
  <c r="B366" i="1"/>
  <c r="F335" i="1"/>
  <c r="B346" i="1"/>
  <c r="F135" i="1"/>
  <c r="B367" i="1"/>
  <c r="F367" i="1" s="1"/>
  <c r="F123" i="1"/>
  <c r="G350" i="1"/>
  <c r="F350" i="1"/>
  <c r="G248" i="1"/>
  <c r="F328" i="1"/>
  <c r="G328" i="1"/>
  <c r="F343" i="1"/>
  <c r="B341" i="1"/>
  <c r="F323" i="1"/>
  <c r="C334" i="1"/>
  <c r="C365" i="1"/>
  <c r="G365" i="1" s="1"/>
  <c r="G231" i="1"/>
  <c r="F231" i="1"/>
  <c r="E366" i="1"/>
  <c r="E364" i="1" s="1"/>
  <c r="G134" i="1"/>
  <c r="F134" i="1"/>
  <c r="C366" i="1"/>
  <c r="C132" i="1"/>
  <c r="G132" i="1" s="1"/>
  <c r="B340" i="1"/>
  <c r="F321" i="1"/>
  <c r="F322" i="1"/>
  <c r="G349" i="1"/>
  <c r="F349" i="1"/>
  <c r="E346" i="1"/>
  <c r="C367" i="1"/>
  <c r="G367" i="1" s="1"/>
  <c r="G135" i="1"/>
  <c r="G158" i="1"/>
  <c r="E151" i="1"/>
  <c r="F158" i="1"/>
  <c r="F277" i="1"/>
  <c r="L334" i="1"/>
  <c r="L365" i="1"/>
  <c r="L364" i="1" s="1"/>
  <c r="C341" i="1"/>
  <c r="G323" i="1"/>
  <c r="C321" i="1"/>
  <c r="G321" i="1" s="1"/>
  <c r="D68" i="1"/>
  <c r="D134" i="1"/>
  <c r="D119" i="1"/>
  <c r="D118" i="1" s="1"/>
  <c r="F132" i="1"/>
  <c r="C118" i="1"/>
  <c r="C340" i="1"/>
  <c r="G277" i="1"/>
  <c r="D242" i="1"/>
  <c r="D231" i="1"/>
  <c r="G368" i="1"/>
  <c r="F368" i="1"/>
  <c r="G68" i="1"/>
  <c r="F68" i="1"/>
  <c r="D321" i="1"/>
  <c r="G119" i="1"/>
  <c r="E118" i="1"/>
  <c r="F119" i="1"/>
  <c r="E340" i="1"/>
  <c r="D254" i="1"/>
  <c r="G126" i="1"/>
  <c r="F126" i="1"/>
  <c r="G244" i="1"/>
  <c r="F244" i="1"/>
  <c r="E242" i="1"/>
  <c r="E341" i="1"/>
  <c r="G335" i="1"/>
  <c r="E334" i="1"/>
  <c r="D367" i="1"/>
  <c r="F254" i="1"/>
  <c r="G254" i="1"/>
  <c r="G361" i="1" l="1"/>
  <c r="C358" i="1"/>
  <c r="G358" i="1" s="1"/>
  <c r="D340" i="1"/>
  <c r="B365" i="1"/>
  <c r="B364" i="1" s="1"/>
  <c r="F364" i="1" s="1"/>
  <c r="B334" i="1"/>
  <c r="F334" i="1" s="1"/>
  <c r="B339" i="1"/>
  <c r="C339" i="1"/>
  <c r="G334" i="1"/>
  <c r="G242" i="1"/>
  <c r="F242" i="1"/>
  <c r="G118" i="1"/>
  <c r="F118" i="1"/>
  <c r="G151" i="1"/>
  <c r="F151" i="1"/>
  <c r="F346" i="1"/>
  <c r="G346" i="1"/>
  <c r="D334" i="1"/>
  <c r="D365" i="1"/>
  <c r="C364" i="1"/>
  <c r="G364" i="1" s="1"/>
  <c r="G340" i="1"/>
  <c r="E339" i="1"/>
  <c r="F340" i="1"/>
  <c r="G366" i="1"/>
  <c r="F366" i="1"/>
  <c r="F341" i="1"/>
  <c r="G341" i="1"/>
  <c r="D366" i="1"/>
  <c r="D132" i="1"/>
  <c r="D341" i="1"/>
  <c r="D339" i="1" s="1"/>
  <c r="F365" i="1" l="1"/>
  <c r="D364" i="1"/>
  <c r="F339" i="1"/>
  <c r="G339" i="1"/>
</calcChain>
</file>

<file path=xl/comments1.xml><?xml version="1.0" encoding="utf-8"?>
<comments xmlns="http://schemas.openxmlformats.org/spreadsheetml/2006/main">
  <authors>
    <author>Автор</author>
  </authors>
  <commentList>
    <comment ref="AD1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УО</t>
        </r>
      </text>
    </comment>
  </commentList>
</comments>
</file>

<file path=xl/sharedStrings.xml><?xml version="1.0" encoding="utf-8"?>
<sst xmlns="http://schemas.openxmlformats.org/spreadsheetml/2006/main" count="432" uniqueCount="123">
  <si>
    <t>Отчет о ходе реализации муниципальной программы (сетевой график)</t>
  </si>
  <si>
    <t>"Развитие образования в городе Когалыме" (постановление Администрации города Когалыма от 11.10.2013 №2899)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</si>
  <si>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</si>
  <si>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</si>
  <si>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</si>
  <si>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</si>
  <si>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</si>
  <si>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</si>
  <si>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</si>
  <si>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</si>
  <si>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</si>
  <si>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</si>
  <si>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</si>
  <si>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</si>
  <si>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</si>
  <si>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</si>
  <si>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</si>
  <si>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</si>
  <si>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</si>
  <si>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</si>
  <si>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</si>
  <si>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</si>
  <si>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</si>
  <si>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</si>
  <si>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"Общее образование. Дополнительное образование детей."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</si>
  <si>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</si>
  <si>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</si>
  <si>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</si>
  <si>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</si>
  <si>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</si>
  <si>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бюджет города Когалыма - 104 направление</t>
  </si>
  <si>
    <t>ИТОГО по подпрограмме 1. "Общее образование. Дополнительное образование детей."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</si>
  <si>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</si>
  <si>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2.1.1.Организация и проведение государственной итоговой аттестации</t>
  </si>
  <si>
    <t>Подпрограмма 3.  "Молодёжь города Когалыма."</t>
  </si>
  <si>
    <t>Освоение средств по итогам проведения конкурса "На лучшую подготовку граждан РФ к военной службе"</t>
  </si>
  <si>
    <t>ИТОГО по подпрограмме 3.  Молодёжь города Когалыма.</t>
  </si>
  <si>
    <t>Подпрограмма 4.   "Ресурсное обеспечение системы образования"</t>
  </si>
  <si>
    <t xml:space="preserve"> </t>
  </si>
  <si>
    <t>Экономия плановых ассигнований - Аппарат управления  согласно  фактически начисленной заработной платы.</t>
  </si>
  <si>
    <t xml:space="preserve">бюджет города Когалыма </t>
  </si>
  <si>
    <t>ИТОГО по подпрограмме 4. "Ресурсное обеспечение системы образования"</t>
  </si>
  <si>
    <t>Итого по программе, в том числе</t>
  </si>
  <si>
    <t>Ответственный за составление Малофеева О.А. №телефона 9-36-48</t>
  </si>
  <si>
    <t xml:space="preserve">Проведение ремонтных работ в убразовательных учреждениях. Оплата согласно актов выполненных работ. </t>
  </si>
  <si>
    <t xml:space="preserve"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</t>
  </si>
  <si>
    <t xml:space="preserve"> МАУ "ДДТ", МАУ "ДШИ" - организация мероприятий, выезд обучающихся на мероприятия. </t>
  </si>
  <si>
    <t>В рамках данного мероприятия предусмотрена компенсация затрат, связанных с выплатой заработной платы, налогов и приобретение оборудования для реализации образовательных программ Частный ДС "Академия детства". Согласно фактически предоставленных документов.</t>
  </si>
  <si>
    <t xml:space="preserve">Проведение мероприятий МАУ ДО "ДДТ" в рамкках   реализации регионального проекта  "Социальная активность". </t>
  </si>
  <si>
    <t xml:space="preserve">Финансирование МАУ "ИРЦ г. Когалыма" </t>
  </si>
  <si>
    <t>Проведение мероприятий</t>
  </si>
  <si>
    <t>Проектная часть</t>
  </si>
  <si>
    <t>Процессная часть</t>
  </si>
  <si>
    <t>В том чсиле:</t>
  </si>
  <si>
    <t>Проектная часть подпрограммы 1</t>
  </si>
  <si>
    <t>ВСЕГО</t>
  </si>
  <si>
    <t>иные источники финансирования</t>
  </si>
  <si>
    <t>Процессная часть подпрограммы 1</t>
  </si>
  <si>
    <t xml:space="preserve">Процессная часть </t>
  </si>
  <si>
    <t>ИТОГО по подпрограмме 2. " Система оценки качества образования и информационная прозрачность системы образования города Когалыма"</t>
  </si>
  <si>
    <t>В том числе:</t>
  </si>
  <si>
    <t>Процессная часть подпрограммы 2</t>
  </si>
  <si>
    <t>Проектная часть подпрограммы 3</t>
  </si>
  <si>
    <t>Процессная часть подпрограммы 3</t>
  </si>
  <si>
    <t>Проектная часть подпрограммы 4</t>
  </si>
  <si>
    <t>Процессная часть подпрограммы 4</t>
  </si>
  <si>
    <t>ПРОЕКТНАЯ ЧАСТЬ В ЦЕЛОМ ПО МУНИЦИПАЛЬНОЙ ПРОГРАММЕ:</t>
  </si>
  <si>
    <t>Портфель проектов "Демография"</t>
  </si>
  <si>
    <t>Портфель проектов "Образование"</t>
  </si>
  <si>
    <t>ПРОЦЕССНАЯ ЧАСТЬ В ЦЕЛОМ ПО МУНИЦИПАЛЬНОЙ ПРОГРАММЕ:</t>
  </si>
  <si>
    <t xml:space="preserve">Ежемесячное содержание МАУ "Школа искусств", МАУ "ДДТ". </t>
  </si>
  <si>
    <t>Начальник Управления образования  ___________________________       А.Н. Лаврентьева</t>
  </si>
  <si>
    <t>Портфель проектов «Образование», региональный проект «Успех каждого ребенка» ( III, IV, V, VI, 11)</t>
  </si>
  <si>
    <t xml:space="preserve">П.1.1.1.Развитие системы выявления, поддержки, сопровождения и стимулирования одаренных детей в различных сферах деятельности </t>
  </si>
  <si>
    <t>П.1.1.2.Персонифицированное финансирование дополнительного образования детей</t>
  </si>
  <si>
    <t>1.1. Основное мероприятие "Развитие системы дошкольного и общего образования" (1, 2)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</si>
  <si>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</si>
  <si>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</si>
  <si>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1.1.3.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</si>
  <si>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1.2 Основное мероприятие Развитие системы дополнительного образования детей (III, VI)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</si>
  <si>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</si>
  <si>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 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  (1, 2, 3, 11)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</si>
  <si>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</si>
  <si>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</si>
  <si>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</si>
  <si>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1.4  Основное мероприятие "Организация отдыха и оздоровления детей" (9, 10, 11)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</si>
  <si>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УО</t>
    </r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</si>
  <si>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"Дворец спорта", "Феникс"</t>
    </r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</si>
  <si>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</si>
  <si>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П.3.1. Портфель проектов "Образование", региональный проект "Социальная активность" (показатель VII)</t>
  </si>
  <si>
    <t>П.3.1.1. Организация мероприятий в рамках реализации регионального проекта "Социальная активность"</t>
  </si>
  <si>
    <t>П.3.2. Портфель проектов "Образование", региональный проект «Патриотическое воспитание граждан Российской Федерации»  (показатель 5, 6)</t>
  </si>
  <si>
    <t xml:space="preserve">П.3.2.1.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 </t>
  </si>
  <si>
    <t>3.1 Основное мероприятие "Создание условий для развития духовно-нравственных и гражданско,- военно -патриотических качеств детей и молодежи" ( 4, 5, 6)</t>
  </si>
  <si>
    <t>3.1.1.Организация мероприятий по духовно-нравственному развитию и  формированию гражданско-патриотических качеств детей и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</si>
  <si>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</si>
  <si>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  Основное мероприятие "Создание условий для разностороннего развития, самореализации и роста созидательной активности молодёжи" (6, 12)</t>
  </si>
  <si>
    <t>3.2.1.Организация мероприятий, проектов по повышению уровня потенциала и вовлечению молодежи в творческую деятельность</t>
  </si>
  <si>
    <t xml:space="preserve">3.2.2. Организация мероприятий, проектов по вовлечению молодежи в добровольческую деятельность </t>
  </si>
  <si>
    <t>3.2.3. Поддержка студентов педагогических вузов</t>
  </si>
  <si>
    <t>3.2.4.Субсидии некоммерческим организациям, не являющимся государственными (муниципальными), на выполнение функций ресурсного центра поддержки и развития добровольчества в городе Когалыме"</t>
  </si>
  <si>
    <t>3.3 Основное мероприятие "Обеспечение  деятельности учреждения сферы работы с молодёжью и развитие его материально-технической базы" (4, 5, 6, 12)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</si>
  <si>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</si>
  <si>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П.4.1  Портфель проектов «Образование», региональный проект «Современная школа»  (показатели XII, XIV, XV, 8)</t>
  </si>
  <si>
    <t xml:space="preserve">П.4.1.1.Средняя общеобразовательная школа в г. Когалыме (Общеобразовательная организация с универсальной безбарьерной средой)» </t>
  </si>
  <si>
    <t>4.1  Основное мероприятие "Финансовое обеспечение полномочий управления образования и ресурсного центра" (1, 2, 3, 8, 9)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</si>
  <si>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</si>
  <si>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</si>
  <si>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4.1.3.Финансовое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</si>
  <si>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7 )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</si>
  <si>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</si>
  <si>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4.2.2 Создание системных механизмов сохранения и укрепления здоровья детей в образовательных организациях</t>
  </si>
  <si>
    <t>2023 год</t>
  </si>
  <si>
    <t>Экономия плановых ассигнований 26,6 тыс. рублей согласно фактически предоставленныхъ документов для оплаты расходов по выезду на окружные олимпиады</t>
  </si>
  <si>
    <t xml:space="preserve">Финансирование ШКОЛЫ + д.САДЫ.    Экономия плановых ассигнований 5178,2 тыс. рублей согласно перечисления средств по заключенным соглашениям и фактической потребности учреждений. </t>
  </si>
  <si>
    <t xml:space="preserve">Организация отдыха и оздоровления детей.   ОБ оплата питания в пришкольных лагерях, ОБ приобретение путевок,  МБ  - софинансирование питание. </t>
  </si>
  <si>
    <t xml:space="preserve">Денежные средства предусмотрены на уменьшение родительской платы, путем предоставления сертификата дошкольника Частный ДС "Академия детства". Согласно фактически предоставленных документов. </t>
  </si>
  <si>
    <t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1492,5 тыс. руб. согласно оплаты за фактически оказанные услуги дополнительного образования.</t>
  </si>
  <si>
    <t>Проведение мероприятий по обеспечению деятельности советников директора по воспитанию и взаимодейстьвию с детскими общественными объединениями в общеобразовательных организациях, Экономия плановых ассигнований 101,1 тыс. рублей в связи с непоступлением в январе финансирования из ОБ и ФБ</t>
  </si>
  <si>
    <t>1. Муниципальный контракт №0187200001721001483 от 14.10.2021 на выполнение проектно-изыскательских и строительно-монтажных работ. 
- заключено дополнительное соглашение №3 от 22.12.2022, в рамках которого увеличина стоимость проектно-изыскательских работ за счет уменьшения стоимости строительно-монтажных работ и продлены сроки выполнения работ;
- заключено дополнительное соглашение №4 от 23.12.2022, в рамках которого утановлено авансирование по контракту в размере 20,833% от цены контракта, что составляет 312 405 400,00 рублей;
- стоимость работ по контракту 1 499 566,43 тыс. руб., из них стоимость проектно-изыскательских работ 25 239,24 тыс. руб.;
- выполнение первого этапа работ: выполнение проектно-изыскательских работ): с даты заключения настоящего контракта по 31 марта 2023 года, в том числе эскизный проект, отчеты по инженерным изысканиям, проектная документация (без смет), положительное заключение государственной экспертизы результатов инженерных изысканий и проектной документации (без смет) по 28.02.2023,
- выполнение второго этапа работ: строительно-монтажные, пусконаладочные работы, поставка оборудования и ввод объекта в эксплуатацию) с момента выполнения первого этапа по 13 февраля 2025 года, в том числе строительно-монтажные, пусконаладочные работы и поставка оборудования по 20 декабря 2024 года;
- При строительстве объекта применяется экономически эффективная проектная документация повторного применения «Средняя общеобразовательная школа в микрорайоне 32 г. Сургута» шифр 1541-ПИ.00.32;
- Степень готовности объекта 0,00%, ведется выполнение проектно-изыскательских работ;
- Подрядной организации перечислен аванс в размере 312 405 400,00 рублей;
- Получено положительное заключение государственной экспертизы результатов инженерных изысканий и проектной документации (без смет) №86-1-1-3-091907-2022 от 23.12.2022;
- На отчетную дату ведется разработка смет и рабочей документации;
- Получено разрешение на строительство № RU86–301–726–2023 от 10.01.2023;
- 24.01.2023 получено заключение Госкультохраны №23-323 от 24.01.2023 об отсутствии объектов культурного наследия на земельном участке школы после выполнения археологических раскопок, что дает возможность подрядчику начать строительство объекта;
- 25.01.2023 направлено извещение о начале строительства объекта в службу жилищного и строительного надзора ХМАО-Югры с 07.02.2023. Начаты подготовительные работы на стройплощадке объекта.
2. Муниципальный контракт №Кг-38.22 от 12.04.2022 на технологическое присоединение к электрическим сетям на сумму 8,13 тыс. руб, срок оказания услуг 1 год.</t>
  </si>
  <si>
    <t>Оплата питания согласно предоставленных счетов по фактическим детодням</t>
  </si>
  <si>
    <t>Конкурсные процедуры проведены в ноябре- декабре 2022 года. Получатель субсидий на этапе заключения соглашения уклонился от заключения соглашения (письмо в адрес главы города Когалыма №1-Вх-10324 от 07.12.2022).</t>
  </si>
  <si>
    <t>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</si>
</sst>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_(* #,##0.0_);_(* \(#,##0.0\);_(* &quot;-&quot;??_);_(@_)"/>
    <numFmt numFmtId="170" formatCode="0.0"/>
    <numFmt numFmtId="171" formatCode="_-* #,##0.0_р_._-;\-* #,##0.0_р_._-;_-* &quot;-&quot;?_р_._-;_-@_-"/>
    <numFmt numFmtId="172" formatCode="_-* #,##0.0\ _₽_-;\-* #,##0.0\ _₽_-;_-* &quot;-&quot;?\ _₽_-;_-@_-"/>
    <numFmt numFmtId="173" formatCode="#,##0.00_р_.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1" applyFont="1" applyFill="1" applyAlignment="1" applyProtection="1">
      <alignment horizontal="justify" vertical="center" wrapText="1"/>
    </xf>
    <xf numFmtId="0" fontId="2" fillId="0" borderId="0" xfId="1" applyFont="1" applyFill="1" applyAlignment="1" applyProtection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 applyProtection="1">
      <alignment vertical="center" wrapText="1"/>
    </xf>
    <xf numFmtId="164" fontId="4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Fill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justify" wrapText="1"/>
    </xf>
    <xf numFmtId="167" fontId="6" fillId="0" borderId="1" xfId="2" applyNumberFormat="1" applyFont="1" applyFill="1" applyBorder="1" applyAlignment="1" applyProtection="1">
      <alignment vertical="center" wrapText="1"/>
    </xf>
    <xf numFmtId="168" fontId="6" fillId="0" borderId="1" xfId="2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justify" wrapText="1"/>
    </xf>
    <xf numFmtId="164" fontId="8" fillId="0" borderId="1" xfId="1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horizontal="center" vertical="center" wrapText="1"/>
    </xf>
    <xf numFmtId="168" fontId="6" fillId="0" borderId="1" xfId="2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7" fontId="8" fillId="0" borderId="1" xfId="2" applyNumberFormat="1" applyFont="1" applyFill="1" applyBorder="1" applyAlignment="1" applyProtection="1">
      <alignment vertical="center" wrapText="1"/>
    </xf>
    <xf numFmtId="167" fontId="8" fillId="0" borderId="1" xfId="1" applyNumberFormat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3" fontId="6" fillId="0" borderId="1" xfId="2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left" vertical="top" wrapText="1"/>
    </xf>
    <xf numFmtId="3" fontId="8" fillId="0" borderId="1" xfId="2" applyNumberFormat="1" applyFont="1" applyFill="1" applyBorder="1" applyAlignment="1" applyProtection="1">
      <alignment vertical="center" wrapText="1"/>
    </xf>
    <xf numFmtId="3" fontId="8" fillId="0" borderId="1" xfId="1" applyNumberFormat="1" applyFont="1" applyFill="1" applyBorder="1" applyAlignment="1" applyProtection="1">
      <alignment vertical="center" wrapText="1"/>
    </xf>
    <xf numFmtId="167" fontId="6" fillId="0" borderId="1" xfId="2" applyNumberFormat="1" applyFont="1" applyFill="1" applyBorder="1" applyAlignment="1" applyProtection="1">
      <alignment horizontal="right" vertical="center" wrapText="1"/>
    </xf>
    <xf numFmtId="167" fontId="6" fillId="0" borderId="1" xfId="1" applyNumberFormat="1" applyFont="1" applyFill="1" applyBorder="1" applyAlignment="1" applyProtection="1">
      <alignment horizontal="right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164" fontId="10" fillId="0" borderId="5" xfId="1" applyNumberFormat="1" applyFont="1" applyFill="1" applyBorder="1" applyAlignment="1" applyProtection="1">
      <alignment horizontal="left" vertical="top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170" fontId="6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164" fontId="10" fillId="0" borderId="1" xfId="1" applyNumberFormat="1" applyFont="1" applyFill="1" applyBorder="1" applyAlignment="1" applyProtection="1">
      <alignment horizontal="left" vertical="top" wrapText="1"/>
    </xf>
    <xf numFmtId="169" fontId="8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171" fontId="6" fillId="0" borderId="1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Fill="1" applyAlignment="1">
      <alignment horizontal="left" vertical="top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justify" vertical="center" wrapText="1"/>
    </xf>
    <xf numFmtId="0" fontId="4" fillId="0" borderId="0" xfId="1" applyFont="1" applyFill="1" applyAlignment="1">
      <alignment horizontal="left" vertical="top" wrapText="1"/>
    </xf>
    <xf numFmtId="164" fontId="4" fillId="0" borderId="0" xfId="1" applyNumberFormat="1" applyFont="1" applyFill="1" applyAlignment="1">
      <alignment vertical="center" wrapText="1"/>
    </xf>
    <xf numFmtId="43" fontId="8" fillId="0" borderId="1" xfId="2" applyNumberFormat="1" applyFont="1" applyFill="1" applyBorder="1" applyAlignment="1" applyProtection="1">
      <alignment vertical="center" wrapText="1"/>
    </xf>
    <xf numFmtId="0" fontId="0" fillId="0" borderId="0" xfId="0" applyFill="1"/>
    <xf numFmtId="0" fontId="6" fillId="0" borderId="9" xfId="1" applyFont="1" applyFill="1" applyBorder="1" applyAlignment="1" applyProtection="1">
      <alignment horizontal="left" vertical="center" wrapText="1"/>
    </xf>
    <xf numFmtId="172" fontId="6" fillId="0" borderId="1" xfId="1" applyNumberFormat="1" applyFont="1" applyFill="1" applyBorder="1" applyAlignment="1" applyProtection="1">
      <alignment vertical="center" wrapText="1"/>
    </xf>
    <xf numFmtId="0" fontId="11" fillId="0" borderId="1" xfId="1" applyFont="1" applyFill="1" applyBorder="1" applyAlignment="1" applyProtection="1">
      <alignment horizontal="justify" vertical="center" wrapText="1"/>
    </xf>
    <xf numFmtId="164" fontId="8" fillId="0" borderId="1" xfId="1" applyNumberFormat="1" applyFont="1" applyFill="1" applyBorder="1" applyAlignment="1">
      <alignment vertical="center" wrapText="1"/>
    </xf>
    <xf numFmtId="0" fontId="5" fillId="2" borderId="9" xfId="1" applyFont="1" applyFill="1" applyBorder="1" applyAlignment="1" applyProtection="1">
      <alignment horizontal="left" vertical="center" wrapText="1"/>
    </xf>
    <xf numFmtId="0" fontId="5" fillId="2" borderId="10" xfId="1" applyFont="1" applyFill="1" applyBorder="1" applyAlignment="1" applyProtection="1">
      <alignment horizontal="left" vertical="center" wrapText="1"/>
    </xf>
    <xf numFmtId="164" fontId="6" fillId="2" borderId="11" xfId="1" applyNumberFormat="1" applyFont="1" applyFill="1" applyBorder="1" applyAlignment="1" applyProtection="1">
      <alignment vertical="center" wrapText="1"/>
    </xf>
    <xf numFmtId="0" fontId="5" fillId="3" borderId="9" xfId="1" applyFont="1" applyFill="1" applyBorder="1" applyAlignment="1" applyProtection="1">
      <alignment horizontal="left" vertical="center" wrapText="1"/>
    </xf>
    <xf numFmtId="167" fontId="8" fillId="3" borderId="10" xfId="2" applyNumberFormat="1" applyFont="1" applyFill="1" applyBorder="1" applyAlignment="1" applyProtection="1">
      <alignment vertical="center" wrapText="1"/>
    </xf>
    <xf numFmtId="167" fontId="8" fillId="3" borderId="10" xfId="1" applyNumberFormat="1" applyFont="1" applyFill="1" applyBorder="1" applyAlignment="1" applyProtection="1">
      <alignment vertical="center" wrapText="1"/>
    </xf>
    <xf numFmtId="168" fontId="8" fillId="3" borderId="10" xfId="2" applyNumberFormat="1" applyFont="1" applyFill="1" applyBorder="1" applyAlignment="1" applyProtection="1">
      <alignment vertical="center" wrapText="1"/>
    </xf>
    <xf numFmtId="164" fontId="6" fillId="3" borderId="10" xfId="1" applyNumberFormat="1" applyFont="1" applyFill="1" applyBorder="1" applyAlignment="1" applyProtection="1">
      <alignment vertical="center" wrapText="1"/>
    </xf>
    <xf numFmtId="164" fontId="6" fillId="3" borderId="1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center" wrapText="1"/>
    </xf>
    <xf numFmtId="167" fontId="6" fillId="0" borderId="1" xfId="2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wrapText="1"/>
    </xf>
    <xf numFmtId="167" fontId="6" fillId="0" borderId="10" xfId="1" applyNumberFormat="1" applyFont="1" applyFill="1" applyBorder="1" applyAlignment="1" applyProtection="1">
      <alignment horizontal="center" vertical="center" wrapText="1"/>
    </xf>
    <xf numFmtId="168" fontId="6" fillId="0" borderId="10" xfId="2" applyNumberFormat="1" applyFont="1" applyFill="1" applyBorder="1" applyAlignment="1" applyProtection="1">
      <alignment horizontal="center" vertical="center" wrapText="1"/>
    </xf>
    <xf numFmtId="167" fontId="6" fillId="0" borderId="11" xfId="1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left" wrapText="1"/>
    </xf>
    <xf numFmtId="167" fontId="6" fillId="2" borderId="1" xfId="1" applyNumberFormat="1" applyFont="1" applyFill="1" applyBorder="1" applyAlignment="1" applyProtection="1">
      <alignment horizontal="center" vertical="center" wrapText="1"/>
    </xf>
    <xf numFmtId="168" fontId="6" fillId="2" borderId="1" xfId="2" applyNumberFormat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left" wrapText="1"/>
    </xf>
    <xf numFmtId="0" fontId="6" fillId="3" borderId="9" xfId="1" applyFont="1" applyFill="1" applyBorder="1" applyAlignment="1" applyProtection="1">
      <alignment horizontal="left" wrapText="1"/>
    </xf>
    <xf numFmtId="167" fontId="6" fillId="3" borderId="10" xfId="1" applyNumberFormat="1" applyFont="1" applyFill="1" applyBorder="1" applyAlignment="1" applyProtection="1">
      <alignment horizontal="center" vertical="center" wrapText="1"/>
    </xf>
    <xf numFmtId="168" fontId="6" fillId="3" borderId="10" xfId="2" applyNumberFormat="1" applyFont="1" applyFill="1" applyBorder="1" applyAlignment="1" applyProtection="1">
      <alignment horizontal="center" vertical="center" wrapText="1"/>
    </xf>
    <xf numFmtId="167" fontId="6" fillId="3" borderId="11" xfId="1" applyNumberFormat="1" applyFont="1" applyFill="1" applyBorder="1" applyAlignment="1" applyProtection="1">
      <alignment horizontal="center" vertical="center" wrapText="1"/>
    </xf>
    <xf numFmtId="167" fontId="6" fillId="3" borderId="1" xfId="1" applyNumberFormat="1" applyFont="1" applyFill="1" applyBorder="1" applyAlignment="1" applyProtection="1">
      <alignment horizontal="center" vertical="center" wrapText="1"/>
    </xf>
    <xf numFmtId="168" fontId="6" fillId="3" borderId="1" xfId="2" applyNumberFormat="1" applyFont="1" applyFill="1" applyBorder="1" applyAlignment="1" applyProtection="1">
      <alignment horizontal="center" vertical="center" wrapText="1"/>
    </xf>
    <xf numFmtId="0" fontId="5" fillId="3" borderId="10" xfId="1" applyFont="1" applyFill="1" applyBorder="1" applyAlignment="1" applyProtection="1">
      <alignment horizontal="left" vertical="center" wrapText="1"/>
    </xf>
    <xf numFmtId="168" fontId="8" fillId="2" borderId="1" xfId="2" applyNumberFormat="1" applyFont="1" applyFill="1" applyBorder="1" applyAlignment="1" applyProtection="1">
      <alignment horizontal="center" vertical="center" wrapText="1"/>
    </xf>
    <xf numFmtId="0" fontId="12" fillId="2" borderId="9" xfId="1" applyFont="1" applyFill="1" applyBorder="1" applyAlignment="1" applyProtection="1">
      <alignment horizontal="left" wrapText="1"/>
    </xf>
    <xf numFmtId="168" fontId="8" fillId="3" borderId="1" xfId="2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173" fontId="13" fillId="0" borderId="1" xfId="0" applyNumberFormat="1" applyFont="1" applyFill="1" applyBorder="1" applyAlignment="1">
      <alignment horizont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173" fontId="14" fillId="0" borderId="1" xfId="0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 applyProtection="1">
      <alignment vertical="center" wrapText="1"/>
    </xf>
    <xf numFmtId="2" fontId="8" fillId="0" borderId="1" xfId="1" applyNumberFormat="1" applyFont="1" applyFill="1" applyBorder="1" applyAlignment="1" applyProtection="1">
      <alignment horizontal="center" vertical="center" wrapText="1"/>
    </xf>
    <xf numFmtId="170" fontId="6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8" fontId="8" fillId="0" borderId="1" xfId="1" applyNumberFormat="1" applyFont="1" applyFill="1" applyBorder="1" applyAlignment="1" applyProtection="1">
      <alignment horizontal="center" vertical="center" wrapText="1"/>
    </xf>
    <xf numFmtId="169" fontId="6" fillId="0" borderId="1" xfId="2" applyNumberFormat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horizontal="justify" wrapText="1"/>
    </xf>
    <xf numFmtId="169" fontId="9" fillId="0" borderId="0" xfId="2" applyNumberFormat="1" applyFont="1" applyFill="1" applyBorder="1" applyAlignment="1" applyProtection="1">
      <alignment vertical="center" wrapText="1"/>
    </xf>
    <xf numFmtId="170" fontId="8" fillId="0" borderId="1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0" fontId="8" fillId="0" borderId="0" xfId="1" applyFont="1" applyFill="1" applyAlignment="1">
      <alignment horizontal="left"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left" vertical="top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4" borderId="9" xfId="1" applyFont="1" applyFill="1" applyBorder="1" applyAlignment="1" applyProtection="1">
      <alignment horizontal="left" vertical="center" wrapText="1"/>
    </xf>
    <xf numFmtId="0" fontId="5" fillId="4" borderId="10" xfId="1" applyFont="1" applyFill="1" applyBorder="1" applyAlignment="1" applyProtection="1">
      <alignment horizontal="left" vertical="center" wrapText="1"/>
    </xf>
    <xf numFmtId="0" fontId="5" fillId="4" borderId="11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center" vertical="top" wrapText="1"/>
    </xf>
    <xf numFmtId="164" fontId="7" fillId="0" borderId="5" xfId="1" applyNumberFormat="1" applyFont="1" applyFill="1" applyBorder="1" applyAlignment="1" applyProtection="1">
      <alignment horizontal="center" vertical="top" wrapText="1"/>
    </xf>
    <xf numFmtId="164" fontId="7" fillId="0" borderId="8" xfId="1" applyNumberFormat="1" applyFont="1" applyFill="1" applyBorder="1" applyAlignment="1" applyProtection="1">
      <alignment horizontal="center" vertical="top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vertical="center" wrapText="1"/>
    </xf>
    <xf numFmtId="164" fontId="6" fillId="0" borderId="7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wrapText="1"/>
    </xf>
    <xf numFmtId="1" fontId="6" fillId="0" borderId="8" xfId="1" applyNumberFormat="1" applyFont="1" applyFill="1" applyBorder="1" applyAlignment="1" applyProtection="1">
      <alignment horizontal="center" vertical="center" wrapText="1"/>
    </xf>
    <xf numFmtId="14" fontId="6" fillId="0" borderId="8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colors>
    <mruColors>
      <color rgb="FF00FF99"/>
      <color rgb="FF00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375"/>
  <sheetViews>
    <sheetView tabSelected="1" view="pageBreakPreview" topLeftCell="Q1" zoomScale="60" zoomScaleNormal="50" workbookViewId="0">
      <pane ySplit="8" topLeftCell="A342" activePane="bottomLeft" state="frozen"/>
      <selection pane="bottomLeft" activeCell="X358" sqref="X358"/>
    </sheetView>
  </sheetViews>
  <sheetFormatPr defaultColWidth="9.140625" defaultRowHeight="15" x14ac:dyDescent="0.25"/>
  <cols>
    <col min="1" max="1" width="48.85546875" style="57" customWidth="1"/>
    <col min="2" max="3" width="15.85546875" style="57" bestFit="1" customWidth="1"/>
    <col min="4" max="4" width="20.140625" style="57" customWidth="1"/>
    <col min="5" max="5" width="18.5703125" style="57" customWidth="1"/>
    <col min="6" max="6" width="21.85546875" style="57" bestFit="1" customWidth="1"/>
    <col min="7" max="7" width="23.28515625" style="57" bestFit="1" customWidth="1"/>
    <col min="8" max="8" width="16.7109375" style="57" customWidth="1"/>
    <col min="9" max="9" width="18.7109375" style="57" customWidth="1"/>
    <col min="10" max="10" width="16.5703125" style="57" customWidth="1"/>
    <col min="11" max="11" width="19" style="57" customWidth="1"/>
    <col min="12" max="12" width="18.42578125" style="57" customWidth="1"/>
    <col min="13" max="13" width="15.85546875" style="57" customWidth="1"/>
    <col min="14" max="14" width="16.42578125" style="57" customWidth="1"/>
    <col min="15" max="15" width="17" style="57" customWidth="1"/>
    <col min="16" max="16" width="15.5703125" style="57" customWidth="1"/>
    <col min="17" max="17" width="16.42578125" style="57" customWidth="1"/>
    <col min="18" max="18" width="16.7109375" style="57" customWidth="1"/>
    <col min="19" max="19" width="17.85546875" style="57" customWidth="1"/>
    <col min="20" max="20" width="13.5703125" style="57" bestFit="1" customWidth="1"/>
    <col min="21" max="21" width="16.42578125" style="57" customWidth="1"/>
    <col min="22" max="22" width="15.28515625" style="57" customWidth="1"/>
    <col min="23" max="23" width="17" style="57" customWidth="1"/>
    <col min="24" max="24" width="16" style="57" customWidth="1"/>
    <col min="25" max="25" width="18.140625" style="57" customWidth="1"/>
    <col min="26" max="26" width="16.5703125" style="57" customWidth="1"/>
    <col min="27" max="27" width="18.42578125" style="57" customWidth="1"/>
    <col min="28" max="28" width="16" style="57" customWidth="1"/>
    <col min="29" max="29" width="18.140625" style="57" customWidth="1"/>
    <col min="30" max="30" width="17" style="57" customWidth="1"/>
    <col min="31" max="31" width="18.42578125" style="57" customWidth="1"/>
    <col min="32" max="32" width="99.140625" style="57" customWidth="1"/>
    <col min="33" max="33" width="19.5703125" style="57" customWidth="1"/>
    <col min="34" max="34" width="13.5703125" style="57" bestFit="1" customWidth="1"/>
    <col min="35" max="35" width="12.42578125" style="57" bestFit="1" customWidth="1"/>
    <col min="36" max="16384" width="9.140625" style="57"/>
  </cols>
  <sheetData>
    <row r="1" spans="1:62" ht="20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31"/>
      <c r="U1" s="131"/>
      <c r="V1" s="131"/>
      <c r="W1" s="131"/>
      <c r="X1" s="131"/>
      <c r="Y1" s="131"/>
      <c r="Z1" s="3"/>
      <c r="AA1" s="3"/>
      <c r="AB1" s="3"/>
      <c r="AC1" s="4"/>
      <c r="AD1" s="4"/>
      <c r="AE1" s="4"/>
      <c r="AF1" s="5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20.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4"/>
      <c r="AF2" s="5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20.25" x14ac:dyDescent="0.2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2"/>
      <c r="Q3" s="2"/>
      <c r="R3" s="2"/>
      <c r="S3" s="2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4"/>
      <c r="AF3" s="5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20.25" x14ac:dyDescent="0.25">
      <c r="A4" s="132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2"/>
      <c r="Q4" s="2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20.25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2"/>
      <c r="Q5" s="2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18.75" x14ac:dyDescent="0.25">
      <c r="A6" s="133" t="s">
        <v>2</v>
      </c>
      <c r="B6" s="134" t="s">
        <v>3</v>
      </c>
      <c r="C6" s="134" t="s">
        <v>3</v>
      </c>
      <c r="D6" s="134" t="s">
        <v>4</v>
      </c>
      <c r="E6" s="134" t="s">
        <v>5</v>
      </c>
      <c r="F6" s="126" t="s">
        <v>6</v>
      </c>
      <c r="G6" s="127"/>
      <c r="H6" s="126" t="s">
        <v>7</v>
      </c>
      <c r="I6" s="127"/>
      <c r="J6" s="126" t="s">
        <v>8</v>
      </c>
      <c r="K6" s="127"/>
      <c r="L6" s="126" t="s">
        <v>9</v>
      </c>
      <c r="M6" s="127"/>
      <c r="N6" s="126" t="s">
        <v>10</v>
      </c>
      <c r="O6" s="127"/>
      <c r="P6" s="126" t="s">
        <v>11</v>
      </c>
      <c r="Q6" s="127"/>
      <c r="R6" s="126" t="s">
        <v>12</v>
      </c>
      <c r="S6" s="127"/>
      <c r="T6" s="126" t="s">
        <v>13</v>
      </c>
      <c r="U6" s="127"/>
      <c r="V6" s="126" t="s">
        <v>14</v>
      </c>
      <c r="W6" s="127"/>
      <c r="X6" s="126" t="s">
        <v>15</v>
      </c>
      <c r="Y6" s="127"/>
      <c r="Z6" s="126" t="s">
        <v>16</v>
      </c>
      <c r="AA6" s="127"/>
      <c r="AB6" s="126" t="s">
        <v>17</v>
      </c>
      <c r="AC6" s="127"/>
      <c r="AD6" s="126" t="s">
        <v>18</v>
      </c>
      <c r="AE6" s="127"/>
      <c r="AF6" s="130" t="s">
        <v>19</v>
      </c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ht="18.75" x14ac:dyDescent="0.25">
      <c r="A7" s="133"/>
      <c r="B7" s="135"/>
      <c r="C7" s="135"/>
      <c r="D7" s="135"/>
      <c r="E7" s="135"/>
      <c r="F7" s="128"/>
      <c r="G7" s="129"/>
      <c r="H7" s="128"/>
      <c r="I7" s="129"/>
      <c r="J7" s="128"/>
      <c r="K7" s="129"/>
      <c r="L7" s="128"/>
      <c r="M7" s="129"/>
      <c r="N7" s="128"/>
      <c r="O7" s="129"/>
      <c r="P7" s="128"/>
      <c r="Q7" s="129"/>
      <c r="R7" s="128"/>
      <c r="S7" s="129"/>
      <c r="T7" s="128"/>
      <c r="U7" s="129"/>
      <c r="V7" s="128"/>
      <c r="W7" s="129"/>
      <c r="X7" s="128"/>
      <c r="Y7" s="129"/>
      <c r="Z7" s="128"/>
      <c r="AA7" s="129"/>
      <c r="AB7" s="128"/>
      <c r="AC7" s="129"/>
      <c r="AD7" s="128"/>
      <c r="AE7" s="129"/>
      <c r="AF7" s="130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37.5" x14ac:dyDescent="0.25">
      <c r="A8" s="133"/>
      <c r="B8" s="137" t="s">
        <v>112</v>
      </c>
      <c r="C8" s="138">
        <v>44957</v>
      </c>
      <c r="D8" s="138">
        <v>44957</v>
      </c>
      <c r="E8" s="138">
        <v>44957</v>
      </c>
      <c r="F8" s="7" t="s">
        <v>20</v>
      </c>
      <c r="G8" s="7" t="s">
        <v>21</v>
      </c>
      <c r="H8" s="8" t="s">
        <v>22</v>
      </c>
      <c r="I8" s="8" t="s">
        <v>23</v>
      </c>
      <c r="J8" s="8" t="s">
        <v>22</v>
      </c>
      <c r="K8" s="8" t="s">
        <v>23</v>
      </c>
      <c r="L8" s="8" t="s">
        <v>22</v>
      </c>
      <c r="M8" s="8" t="s">
        <v>23</v>
      </c>
      <c r="N8" s="8" t="s">
        <v>22</v>
      </c>
      <c r="O8" s="8" t="s">
        <v>23</v>
      </c>
      <c r="P8" s="8" t="s">
        <v>22</v>
      </c>
      <c r="Q8" s="8" t="s">
        <v>23</v>
      </c>
      <c r="R8" s="8" t="s">
        <v>22</v>
      </c>
      <c r="S8" s="8" t="s">
        <v>23</v>
      </c>
      <c r="T8" s="8" t="s">
        <v>22</v>
      </c>
      <c r="U8" s="8" t="s">
        <v>23</v>
      </c>
      <c r="V8" s="8" t="s">
        <v>22</v>
      </c>
      <c r="W8" s="8" t="s">
        <v>23</v>
      </c>
      <c r="X8" s="8" t="s">
        <v>22</v>
      </c>
      <c r="Y8" s="8" t="s">
        <v>23</v>
      </c>
      <c r="Z8" s="8" t="s">
        <v>22</v>
      </c>
      <c r="AA8" s="8" t="s">
        <v>23</v>
      </c>
      <c r="AB8" s="8" t="s">
        <v>22</v>
      </c>
      <c r="AC8" s="8" t="s">
        <v>23</v>
      </c>
      <c r="AD8" s="8" t="s">
        <v>22</v>
      </c>
      <c r="AE8" s="8" t="s">
        <v>23</v>
      </c>
      <c r="AF8" s="130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2" ht="18.75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1">
        <v>32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20.25" x14ac:dyDescent="0.25">
      <c r="A10" s="120" t="s">
        <v>24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2"/>
      <c r="AE10" s="13"/>
      <c r="AF10" s="14"/>
      <c r="AG10" s="15"/>
      <c r="AH10" s="15"/>
      <c r="AI10" s="15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</row>
    <row r="11" spans="1:62" ht="20.25" x14ac:dyDescent="0.25">
      <c r="A11" s="62" t="s">
        <v>51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4"/>
      <c r="AF11" s="92"/>
      <c r="AG11" s="15"/>
      <c r="AH11" s="15"/>
      <c r="AI11" s="15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</row>
    <row r="12" spans="1:62" ht="48" customHeight="1" x14ac:dyDescent="0.25">
      <c r="A12" s="116" t="s">
        <v>72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9"/>
      <c r="AF12" s="108"/>
      <c r="AG12" s="15"/>
      <c r="AH12" s="15"/>
      <c r="AI12" s="15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</row>
    <row r="13" spans="1:62" ht="18.75" x14ac:dyDescent="0.25">
      <c r="A13" s="58" t="s">
        <v>25</v>
      </c>
      <c r="B13" s="38">
        <f>H13+J13+L13+N13+P13+R13+T13+V13+X13+Z13+AB13+AD13</f>
        <v>56427.3</v>
      </c>
      <c r="C13" s="39">
        <f>SUM(C14:C17)</f>
        <v>6231.9</v>
      </c>
      <c r="D13" s="39">
        <f>SUM(D14:D17)</f>
        <v>4739.3999999999996</v>
      </c>
      <c r="E13" s="39">
        <f>SUM(E14:E17)</f>
        <v>4739.3999999999996</v>
      </c>
      <c r="F13" s="93">
        <f>E13/B13*100</f>
        <v>8.39912595498987</v>
      </c>
      <c r="G13" s="93">
        <f>E13/C13*100</f>
        <v>76.050642661146682</v>
      </c>
      <c r="H13" s="40">
        <f t="shared" ref="H13:AE13" si="0">SUM(H14:H17)</f>
        <v>6231.9</v>
      </c>
      <c r="I13" s="40">
        <f t="shared" si="0"/>
        <v>4739.3999999999996</v>
      </c>
      <c r="J13" s="40">
        <f t="shared" si="0"/>
        <v>6231.9</v>
      </c>
      <c r="K13" s="40">
        <f t="shared" si="0"/>
        <v>0</v>
      </c>
      <c r="L13" s="40">
        <f t="shared" si="0"/>
        <v>6231.9</v>
      </c>
      <c r="M13" s="40">
        <f t="shared" si="0"/>
        <v>0</v>
      </c>
      <c r="N13" s="40">
        <f t="shared" si="0"/>
        <v>6231.9</v>
      </c>
      <c r="O13" s="40">
        <f t="shared" si="0"/>
        <v>0</v>
      </c>
      <c r="P13" s="40">
        <f t="shared" si="0"/>
        <v>6231.9</v>
      </c>
      <c r="Q13" s="40">
        <f t="shared" si="0"/>
        <v>0</v>
      </c>
      <c r="R13" s="40">
        <f t="shared" si="0"/>
        <v>0</v>
      </c>
      <c r="S13" s="40">
        <f t="shared" si="0"/>
        <v>0</v>
      </c>
      <c r="T13" s="40">
        <f t="shared" si="0"/>
        <v>0</v>
      </c>
      <c r="U13" s="40">
        <f t="shared" si="0"/>
        <v>0</v>
      </c>
      <c r="V13" s="40">
        <f t="shared" si="0"/>
        <v>100</v>
      </c>
      <c r="W13" s="40">
        <f t="shared" si="0"/>
        <v>0</v>
      </c>
      <c r="X13" s="40">
        <f t="shared" si="0"/>
        <v>6231.9</v>
      </c>
      <c r="Y13" s="40">
        <f t="shared" si="0"/>
        <v>0</v>
      </c>
      <c r="Z13" s="40">
        <f t="shared" si="0"/>
        <v>6471.9</v>
      </c>
      <c r="AA13" s="40">
        <f t="shared" si="0"/>
        <v>0</v>
      </c>
      <c r="AB13" s="40">
        <f t="shared" si="0"/>
        <v>6232</v>
      </c>
      <c r="AC13" s="40">
        <f t="shared" si="0"/>
        <v>0</v>
      </c>
      <c r="AD13" s="40">
        <f t="shared" si="0"/>
        <v>6232</v>
      </c>
      <c r="AE13" s="40">
        <f t="shared" si="0"/>
        <v>0</v>
      </c>
      <c r="AF13" s="41"/>
      <c r="AG13" s="15"/>
      <c r="AH13" s="15"/>
      <c r="AI13" s="15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</row>
    <row r="14" spans="1:62" ht="18.75" x14ac:dyDescent="0.3">
      <c r="A14" s="22" t="s">
        <v>26</v>
      </c>
      <c r="B14" s="28">
        <f>H14+J14+L14+N14+P14+R14+T14+V14+X14+Z14+AB14+AD14</f>
        <v>0</v>
      </c>
      <c r="C14" s="28">
        <f>H14+J14+L14+N14+P14+R14+T14+V14+X14+Z14+AB14+AD14</f>
        <v>0</v>
      </c>
      <c r="D14" s="29">
        <f>D20+D26</f>
        <v>0</v>
      </c>
      <c r="E14" s="28">
        <f>I14+K14+M14+O14+Q14+S14+U14+W14+Y14+AA14+AC14+AE14</f>
        <v>0</v>
      </c>
      <c r="F14" s="94">
        <f>IFERROR(E14/B14*100,0)</f>
        <v>0</v>
      </c>
      <c r="G14" s="94">
        <f>IFERROR(E14/C14*100,0)</f>
        <v>0</v>
      </c>
      <c r="H14" s="23">
        <f t="shared" ref="H14:AE17" si="1">H20+H26</f>
        <v>0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</v>
      </c>
      <c r="N14" s="23">
        <f t="shared" si="1"/>
        <v>0</v>
      </c>
      <c r="O14" s="23">
        <f t="shared" si="1"/>
        <v>0</v>
      </c>
      <c r="P14" s="23">
        <f t="shared" si="1"/>
        <v>0</v>
      </c>
      <c r="Q14" s="23">
        <f t="shared" si="1"/>
        <v>0</v>
      </c>
      <c r="R14" s="23">
        <f t="shared" si="1"/>
        <v>0</v>
      </c>
      <c r="S14" s="23">
        <f t="shared" si="1"/>
        <v>0</v>
      </c>
      <c r="T14" s="23">
        <f t="shared" si="1"/>
        <v>0</v>
      </c>
      <c r="U14" s="23">
        <f t="shared" si="1"/>
        <v>0</v>
      </c>
      <c r="V14" s="23">
        <f t="shared" si="1"/>
        <v>0</v>
      </c>
      <c r="W14" s="23">
        <f t="shared" si="1"/>
        <v>0</v>
      </c>
      <c r="X14" s="23">
        <f t="shared" si="1"/>
        <v>0</v>
      </c>
      <c r="Y14" s="23">
        <f t="shared" si="1"/>
        <v>0</v>
      </c>
      <c r="Z14" s="23">
        <f t="shared" si="1"/>
        <v>0</v>
      </c>
      <c r="AA14" s="23">
        <f t="shared" si="1"/>
        <v>0</v>
      </c>
      <c r="AB14" s="23">
        <f t="shared" si="1"/>
        <v>0</v>
      </c>
      <c r="AC14" s="23">
        <f t="shared" si="1"/>
        <v>0</v>
      </c>
      <c r="AD14" s="23">
        <f t="shared" si="1"/>
        <v>0</v>
      </c>
      <c r="AE14" s="23">
        <f t="shared" si="1"/>
        <v>0</v>
      </c>
      <c r="AF14" s="41"/>
      <c r="AG14" s="15"/>
      <c r="AH14" s="15"/>
      <c r="AI14" s="15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</row>
    <row r="15" spans="1:62" ht="18.75" x14ac:dyDescent="0.3">
      <c r="A15" s="22" t="s">
        <v>27</v>
      </c>
      <c r="B15" s="28">
        <f>B21+B27</f>
        <v>56427.3</v>
      </c>
      <c r="C15" s="29">
        <f>C21+C27</f>
        <v>6231.9</v>
      </c>
      <c r="D15" s="29">
        <f>D21+D27</f>
        <v>4739.3999999999996</v>
      </c>
      <c r="E15" s="28">
        <f>I15+K15+M15+O15+Q15+S15+U15+W15+Y15+AA15+AC15+AE15</f>
        <v>4739.3999999999996</v>
      </c>
      <c r="F15" s="25">
        <f>E15/B15*100</f>
        <v>8.39912595498987</v>
      </c>
      <c r="G15" s="25">
        <f>E15/C15*100</f>
        <v>76.050642661146682</v>
      </c>
      <c r="H15" s="23">
        <f t="shared" si="1"/>
        <v>6231.9</v>
      </c>
      <c r="I15" s="23">
        <f t="shared" si="1"/>
        <v>4739.3999999999996</v>
      </c>
      <c r="J15" s="23">
        <f t="shared" si="1"/>
        <v>6231.9</v>
      </c>
      <c r="K15" s="23">
        <f t="shared" si="1"/>
        <v>0</v>
      </c>
      <c r="L15" s="23">
        <f t="shared" si="1"/>
        <v>6231.9</v>
      </c>
      <c r="M15" s="23">
        <f t="shared" si="1"/>
        <v>0</v>
      </c>
      <c r="N15" s="23">
        <f t="shared" si="1"/>
        <v>6231.9</v>
      </c>
      <c r="O15" s="23">
        <f t="shared" si="1"/>
        <v>0</v>
      </c>
      <c r="P15" s="23">
        <f t="shared" si="1"/>
        <v>6231.9</v>
      </c>
      <c r="Q15" s="23">
        <f t="shared" si="1"/>
        <v>0</v>
      </c>
      <c r="R15" s="23">
        <f t="shared" si="1"/>
        <v>0</v>
      </c>
      <c r="S15" s="23">
        <f t="shared" si="1"/>
        <v>0</v>
      </c>
      <c r="T15" s="23">
        <f t="shared" si="1"/>
        <v>0</v>
      </c>
      <c r="U15" s="23">
        <f t="shared" si="1"/>
        <v>0</v>
      </c>
      <c r="V15" s="23">
        <f t="shared" si="1"/>
        <v>100</v>
      </c>
      <c r="W15" s="23">
        <f t="shared" si="1"/>
        <v>0</v>
      </c>
      <c r="X15" s="23">
        <f t="shared" si="1"/>
        <v>6231.9</v>
      </c>
      <c r="Y15" s="23">
        <f t="shared" si="1"/>
        <v>0</v>
      </c>
      <c r="Z15" s="23">
        <f t="shared" si="1"/>
        <v>6471.9</v>
      </c>
      <c r="AA15" s="23">
        <f t="shared" si="1"/>
        <v>0</v>
      </c>
      <c r="AB15" s="23">
        <f t="shared" si="1"/>
        <v>6232</v>
      </c>
      <c r="AC15" s="23">
        <f t="shared" si="1"/>
        <v>0</v>
      </c>
      <c r="AD15" s="23">
        <f t="shared" si="1"/>
        <v>6232</v>
      </c>
      <c r="AE15" s="23">
        <f t="shared" si="1"/>
        <v>0</v>
      </c>
      <c r="AF15" s="41"/>
      <c r="AG15" s="15"/>
      <c r="AH15" s="15"/>
      <c r="AI15" s="15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</row>
    <row r="16" spans="1:62" ht="18.75" x14ac:dyDescent="0.3">
      <c r="A16" s="22" t="s">
        <v>28</v>
      </c>
      <c r="B16" s="28">
        <f>H16+J16+L16+N16+P16+R16+T16+V16+X16+Z16+AB16+AD16</f>
        <v>0</v>
      </c>
      <c r="C16" s="28">
        <f>H16+J16+L16+N16+P16+R16+T16+V16+X16+Z16+AB16+AD16</f>
        <v>0</v>
      </c>
      <c r="D16" s="29">
        <f>D22+D28</f>
        <v>0</v>
      </c>
      <c r="E16" s="28">
        <f>I16+K16+M16+O16+Q16+S16+U16+W16+Y16+AA16+AC16+AE16</f>
        <v>0</v>
      </c>
      <c r="F16" s="94">
        <f>IFERROR(E16/B16*100,0)</f>
        <v>0</v>
      </c>
      <c r="G16" s="94">
        <f>IFERROR(E16/C16*100,0)</f>
        <v>0</v>
      </c>
      <c r="H16" s="23">
        <f t="shared" si="1"/>
        <v>0</v>
      </c>
      <c r="I16" s="23">
        <f t="shared" si="1"/>
        <v>0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3">
        <f t="shared" si="1"/>
        <v>0</v>
      </c>
      <c r="N16" s="23">
        <f t="shared" si="1"/>
        <v>0</v>
      </c>
      <c r="O16" s="23">
        <f t="shared" si="1"/>
        <v>0</v>
      </c>
      <c r="P16" s="23">
        <f t="shared" si="1"/>
        <v>0</v>
      </c>
      <c r="Q16" s="23">
        <f t="shared" si="1"/>
        <v>0</v>
      </c>
      <c r="R16" s="23">
        <f t="shared" si="1"/>
        <v>0</v>
      </c>
      <c r="S16" s="23">
        <f t="shared" si="1"/>
        <v>0</v>
      </c>
      <c r="T16" s="23">
        <f t="shared" si="1"/>
        <v>0</v>
      </c>
      <c r="U16" s="23">
        <f t="shared" si="1"/>
        <v>0</v>
      </c>
      <c r="V16" s="23">
        <f t="shared" si="1"/>
        <v>0</v>
      </c>
      <c r="W16" s="23">
        <f t="shared" si="1"/>
        <v>0</v>
      </c>
      <c r="X16" s="23">
        <f t="shared" si="1"/>
        <v>0</v>
      </c>
      <c r="Y16" s="23">
        <f t="shared" si="1"/>
        <v>0</v>
      </c>
      <c r="Z16" s="23">
        <f t="shared" si="1"/>
        <v>0</v>
      </c>
      <c r="AA16" s="23">
        <f t="shared" si="1"/>
        <v>0</v>
      </c>
      <c r="AB16" s="23">
        <f t="shared" si="1"/>
        <v>0</v>
      </c>
      <c r="AC16" s="23">
        <f t="shared" si="1"/>
        <v>0</v>
      </c>
      <c r="AD16" s="23">
        <f t="shared" si="1"/>
        <v>0</v>
      </c>
      <c r="AE16" s="23">
        <f t="shared" si="1"/>
        <v>0</v>
      </c>
      <c r="AF16" s="41"/>
      <c r="AG16" s="15"/>
      <c r="AH16" s="15"/>
      <c r="AI16" s="15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</row>
    <row r="17" spans="1:62" ht="18.75" x14ac:dyDescent="0.3">
      <c r="A17" s="22" t="s">
        <v>29</v>
      </c>
      <c r="B17" s="28">
        <f>H17+J17+L17+N17+P17+R17+T17+V17+X17+Z17+AB17+AD17</f>
        <v>0</v>
      </c>
      <c r="C17" s="28">
        <f>H17+J17+L17+N17+P17+R17+T17+V17+X17+Z17+AB17+AD17</f>
        <v>0</v>
      </c>
      <c r="D17" s="29">
        <f>D23+D29</f>
        <v>0</v>
      </c>
      <c r="E17" s="28">
        <f>I17+K17+M17+O17+Q17+S17+U17+W17+Y17+AA17+AC17+AE17</f>
        <v>0</v>
      </c>
      <c r="F17" s="94">
        <f>IFERROR(E17/B17*100,0)</f>
        <v>0</v>
      </c>
      <c r="G17" s="94">
        <f>IFERROR(E17/C17*100,0)</f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23">
        <f t="shared" si="1"/>
        <v>0</v>
      </c>
      <c r="L17" s="23">
        <f t="shared" si="1"/>
        <v>0</v>
      </c>
      <c r="M17" s="23">
        <f t="shared" si="1"/>
        <v>0</v>
      </c>
      <c r="N17" s="23">
        <f t="shared" si="1"/>
        <v>0</v>
      </c>
      <c r="O17" s="23">
        <f t="shared" si="1"/>
        <v>0</v>
      </c>
      <c r="P17" s="23">
        <f t="shared" si="1"/>
        <v>0</v>
      </c>
      <c r="Q17" s="23">
        <f t="shared" si="1"/>
        <v>0</v>
      </c>
      <c r="R17" s="23">
        <f t="shared" si="1"/>
        <v>0</v>
      </c>
      <c r="S17" s="23">
        <f t="shared" si="1"/>
        <v>0</v>
      </c>
      <c r="T17" s="23">
        <f t="shared" si="1"/>
        <v>0</v>
      </c>
      <c r="U17" s="23">
        <f t="shared" si="1"/>
        <v>0</v>
      </c>
      <c r="V17" s="23">
        <f t="shared" si="1"/>
        <v>0</v>
      </c>
      <c r="W17" s="23">
        <f t="shared" si="1"/>
        <v>0</v>
      </c>
      <c r="X17" s="23">
        <f t="shared" si="1"/>
        <v>0</v>
      </c>
      <c r="Y17" s="23">
        <f t="shared" si="1"/>
        <v>0</v>
      </c>
      <c r="Z17" s="23">
        <f t="shared" si="1"/>
        <v>0</v>
      </c>
      <c r="AA17" s="23">
        <f t="shared" si="1"/>
        <v>0</v>
      </c>
      <c r="AB17" s="23">
        <f t="shared" si="1"/>
        <v>0</v>
      </c>
      <c r="AC17" s="23">
        <f t="shared" si="1"/>
        <v>0</v>
      </c>
      <c r="AD17" s="23">
        <f t="shared" si="1"/>
        <v>0</v>
      </c>
      <c r="AE17" s="23">
        <f t="shared" si="1"/>
        <v>0</v>
      </c>
      <c r="AF17" s="41"/>
      <c r="AG17" s="15"/>
      <c r="AH17" s="15"/>
      <c r="AI17" s="15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</row>
    <row r="18" spans="1:62" ht="36" customHeight="1" x14ac:dyDescent="0.25">
      <c r="A18" s="111" t="s">
        <v>73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3"/>
      <c r="AF18" s="114" t="s">
        <v>46</v>
      </c>
      <c r="AG18" s="15"/>
      <c r="AH18" s="15"/>
      <c r="AI18" s="15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</row>
    <row r="19" spans="1:62" ht="18.75" x14ac:dyDescent="0.3">
      <c r="A19" s="19" t="s">
        <v>25</v>
      </c>
      <c r="B19" s="27">
        <f>H19+J19+L19+N19+P19+R19+T19+V19+X19+Z19+AB19+AD19</f>
        <v>340</v>
      </c>
      <c r="C19" s="20">
        <f>C20+C21+C22+C23</f>
        <v>0</v>
      </c>
      <c r="D19" s="20">
        <f>D20+D21+D22+D23</f>
        <v>0</v>
      </c>
      <c r="E19" s="20">
        <f>E20+E21+E22+E23</f>
        <v>0</v>
      </c>
      <c r="F19" s="26">
        <f>E19/B19*100</f>
        <v>0</v>
      </c>
      <c r="G19" s="26" t="e">
        <f>E19/C19*100</f>
        <v>#DIV/0!</v>
      </c>
      <c r="H19" s="13">
        <f>SUM(H20:H23)</f>
        <v>0</v>
      </c>
      <c r="I19" s="13">
        <f t="shared" ref="I19:AE19" si="2">SUM(I20:I23)</f>
        <v>0</v>
      </c>
      <c r="J19" s="13">
        <f t="shared" si="2"/>
        <v>0</v>
      </c>
      <c r="K19" s="13">
        <f t="shared" si="2"/>
        <v>0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3">
        <f t="shared" si="2"/>
        <v>0</v>
      </c>
      <c r="R19" s="13">
        <f t="shared" si="2"/>
        <v>0</v>
      </c>
      <c r="S19" s="13">
        <f t="shared" si="2"/>
        <v>0</v>
      </c>
      <c r="T19" s="13">
        <f t="shared" si="2"/>
        <v>0</v>
      </c>
      <c r="U19" s="13">
        <f t="shared" si="2"/>
        <v>0</v>
      </c>
      <c r="V19" s="13">
        <f t="shared" si="2"/>
        <v>100</v>
      </c>
      <c r="W19" s="13">
        <f t="shared" si="2"/>
        <v>0</v>
      </c>
      <c r="X19" s="13">
        <f t="shared" si="2"/>
        <v>0</v>
      </c>
      <c r="Y19" s="13">
        <f t="shared" si="2"/>
        <v>0</v>
      </c>
      <c r="Z19" s="13">
        <f t="shared" si="2"/>
        <v>240</v>
      </c>
      <c r="AA19" s="13">
        <f t="shared" si="2"/>
        <v>0</v>
      </c>
      <c r="AB19" s="13">
        <f t="shared" si="2"/>
        <v>0</v>
      </c>
      <c r="AC19" s="13">
        <f t="shared" si="2"/>
        <v>0</v>
      </c>
      <c r="AD19" s="13">
        <f t="shared" si="2"/>
        <v>0</v>
      </c>
      <c r="AE19" s="13">
        <f t="shared" si="2"/>
        <v>0</v>
      </c>
      <c r="AF19" s="115"/>
      <c r="AG19" s="15">
        <f>C19-E19</f>
        <v>0</v>
      </c>
      <c r="AH19" s="15"/>
      <c r="AI19" s="15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</row>
    <row r="20" spans="1:62" ht="18.75" x14ac:dyDescent="0.3">
      <c r="A20" s="22" t="s">
        <v>26</v>
      </c>
      <c r="B20" s="28">
        <f>H20+J20+L20+N20+P20+R20+T20+V20+X20+Z20+AB20+AD20</f>
        <v>0</v>
      </c>
      <c r="C20" s="29">
        <f>H20</f>
        <v>0</v>
      </c>
      <c r="D20" s="29"/>
      <c r="E20" s="28">
        <f>I20+K20+M20+O20+Q20+S20+U20+W20+Y20+AA20+AC20+AE20</f>
        <v>0</v>
      </c>
      <c r="F20" s="94">
        <f>IFERROR(E20/B20*100,0)</f>
        <v>0</v>
      </c>
      <c r="G20" s="94">
        <f>IFERROR(E20/C20*100,0)</f>
        <v>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15"/>
      <c r="AG20" s="15"/>
      <c r="AH20" s="15"/>
      <c r="AI20" s="15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</row>
    <row r="21" spans="1:62" ht="18.75" x14ac:dyDescent="0.3">
      <c r="A21" s="22" t="s">
        <v>27</v>
      </c>
      <c r="B21" s="28">
        <f>H21+J21+L21+N21+P21+R21+T21+V21+X21+Z21+AB21+AD21</f>
        <v>340</v>
      </c>
      <c r="C21" s="29"/>
      <c r="D21" s="29">
        <f>E21</f>
        <v>0</v>
      </c>
      <c r="E21" s="28">
        <f>I21+K21+M21+O21+Q21+S21+U21+W21+Y21+AA21+AC21+AE21</f>
        <v>0</v>
      </c>
      <c r="F21" s="25">
        <f>E21/B21*100</f>
        <v>0</v>
      </c>
      <c r="G21" s="25" t="e">
        <f>E21/C21*100</f>
        <v>#DIV/0!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>
        <v>100</v>
      </c>
      <c r="W21" s="23"/>
      <c r="X21" s="23"/>
      <c r="Y21" s="23"/>
      <c r="Z21" s="23">
        <v>240</v>
      </c>
      <c r="AA21" s="23"/>
      <c r="AB21" s="23"/>
      <c r="AC21" s="23"/>
      <c r="AD21" s="23"/>
      <c r="AE21" s="23"/>
      <c r="AF21" s="115"/>
      <c r="AG21" s="15"/>
      <c r="AH21" s="15"/>
      <c r="AI21" s="15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</row>
    <row r="22" spans="1:62" ht="18.75" x14ac:dyDescent="0.3">
      <c r="A22" s="22" t="s">
        <v>28</v>
      </c>
      <c r="B22" s="28">
        <f>H22+J22+L22+N22+P22+R22+T22+V22+X22+Z22+AB22+AD22</f>
        <v>0</v>
      </c>
      <c r="C22" s="29">
        <f>H22</f>
        <v>0</v>
      </c>
      <c r="D22" s="29"/>
      <c r="E22" s="28">
        <f>I22+K22+M22+O22+Q22+S22+U22+W22+Y22+AA22+AC22+AE22</f>
        <v>0</v>
      </c>
      <c r="F22" s="94">
        <f>IFERROR(E22/B22*100,0)</f>
        <v>0</v>
      </c>
      <c r="G22" s="94">
        <f>IFERROR(E22/C22*100,0)</f>
        <v>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15"/>
      <c r="AG22" s="15"/>
      <c r="AH22" s="15"/>
      <c r="AI22" s="15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</row>
    <row r="23" spans="1:62" ht="18.75" x14ac:dyDescent="0.3">
      <c r="A23" s="22" t="s">
        <v>29</v>
      </c>
      <c r="B23" s="28">
        <f>H23+J23+L23+N23+P23+R23+T23+V23+X23+Z23+AB23+AD23</f>
        <v>0</v>
      </c>
      <c r="C23" s="29">
        <f>H23</f>
        <v>0</v>
      </c>
      <c r="D23" s="29"/>
      <c r="E23" s="28">
        <f>I23+K23+M23+O23+Q23+S23+U23+W23+Y23+AA23+AC23+AE23</f>
        <v>0</v>
      </c>
      <c r="F23" s="94">
        <f>IFERROR(E23/B23*100,0)</f>
        <v>0</v>
      </c>
      <c r="G23" s="94">
        <f>IFERROR(E23/C23*100,0)</f>
        <v>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18"/>
      <c r="AG23" s="15"/>
      <c r="AH23" s="15"/>
      <c r="AI23" s="15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</row>
    <row r="24" spans="1:62" ht="18.75" x14ac:dyDescent="0.25">
      <c r="A24" s="111" t="s">
        <v>74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3"/>
      <c r="AF24" s="114" t="s">
        <v>117</v>
      </c>
      <c r="AG24" s="15"/>
      <c r="AH24" s="15"/>
      <c r="AI24" s="15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</row>
    <row r="25" spans="1:62" ht="18.75" x14ac:dyDescent="0.3">
      <c r="A25" s="19" t="s">
        <v>25</v>
      </c>
      <c r="B25" s="27">
        <f>H25+J25+L25+N25+P25+R25+T25+V25+X25+Z25+AB25+AD25</f>
        <v>56087.3</v>
      </c>
      <c r="C25" s="20">
        <f>C26+C27+C28+C29</f>
        <v>6231.9</v>
      </c>
      <c r="D25" s="20">
        <f>D26+D27+D28+D29</f>
        <v>4739.3999999999996</v>
      </c>
      <c r="E25" s="20">
        <f>E26+E27+E28+E29</f>
        <v>4739.3999999999996</v>
      </c>
      <c r="F25" s="26">
        <f>E25/B25*100</f>
        <v>8.4500412749410287</v>
      </c>
      <c r="G25" s="26">
        <f>E25/C25*100</f>
        <v>76.050642661146682</v>
      </c>
      <c r="H25" s="13">
        <f>SUM(H26:H29)</f>
        <v>6231.9</v>
      </c>
      <c r="I25" s="13">
        <f t="shared" ref="I25:AE25" si="3">SUM(I26:I29)</f>
        <v>4739.3999999999996</v>
      </c>
      <c r="J25" s="13">
        <f t="shared" si="3"/>
        <v>6231.9</v>
      </c>
      <c r="K25" s="13">
        <f t="shared" si="3"/>
        <v>0</v>
      </c>
      <c r="L25" s="13">
        <f t="shared" si="3"/>
        <v>6231.9</v>
      </c>
      <c r="M25" s="13">
        <f t="shared" si="3"/>
        <v>0</v>
      </c>
      <c r="N25" s="13">
        <f t="shared" si="3"/>
        <v>6231.9</v>
      </c>
      <c r="O25" s="13">
        <f t="shared" si="3"/>
        <v>0</v>
      </c>
      <c r="P25" s="13">
        <f t="shared" si="3"/>
        <v>6231.9</v>
      </c>
      <c r="Q25" s="13">
        <f t="shared" si="3"/>
        <v>0</v>
      </c>
      <c r="R25" s="13">
        <f t="shared" si="3"/>
        <v>0</v>
      </c>
      <c r="S25" s="13">
        <f t="shared" si="3"/>
        <v>0</v>
      </c>
      <c r="T25" s="13">
        <f t="shared" si="3"/>
        <v>0</v>
      </c>
      <c r="U25" s="13">
        <f t="shared" si="3"/>
        <v>0</v>
      </c>
      <c r="V25" s="13">
        <f t="shared" si="3"/>
        <v>0</v>
      </c>
      <c r="W25" s="13">
        <f t="shared" si="3"/>
        <v>0</v>
      </c>
      <c r="X25" s="13">
        <f t="shared" si="3"/>
        <v>6231.9</v>
      </c>
      <c r="Y25" s="13">
        <f t="shared" si="3"/>
        <v>0</v>
      </c>
      <c r="Z25" s="13">
        <f t="shared" si="3"/>
        <v>6231.9</v>
      </c>
      <c r="AA25" s="13">
        <f t="shared" si="3"/>
        <v>0</v>
      </c>
      <c r="AB25" s="13">
        <f t="shared" si="3"/>
        <v>6232</v>
      </c>
      <c r="AC25" s="13">
        <f t="shared" si="3"/>
        <v>0</v>
      </c>
      <c r="AD25" s="13">
        <f t="shared" si="3"/>
        <v>6232</v>
      </c>
      <c r="AE25" s="13">
        <f t="shared" si="3"/>
        <v>0</v>
      </c>
      <c r="AF25" s="115"/>
      <c r="AG25" s="15"/>
      <c r="AH25" s="15"/>
      <c r="AI25" s="15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</row>
    <row r="26" spans="1:62" ht="18.75" x14ac:dyDescent="0.3">
      <c r="A26" s="22" t="s">
        <v>26</v>
      </c>
      <c r="B26" s="28">
        <f>H26+J26+L26+N26+P26+R26+T26+V26+X26+Z26+AB26+AD26</f>
        <v>0</v>
      </c>
      <c r="C26" s="29">
        <f>H26</f>
        <v>0</v>
      </c>
      <c r="D26" s="29"/>
      <c r="E26" s="28">
        <f>I26+K26+M26+O26+Q26+S26+U26+W26+Y26+AA26+AC26+AE26</f>
        <v>0</v>
      </c>
      <c r="F26" s="94">
        <f>IFERROR(E26/B26*100,0)</f>
        <v>0</v>
      </c>
      <c r="G26" s="94">
        <f>IFERROR(E26/C26*100,0)</f>
        <v>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15"/>
      <c r="AG26" s="15"/>
      <c r="AH26" s="15"/>
      <c r="AI26" s="15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</row>
    <row r="27" spans="1:62" ht="18.75" x14ac:dyDescent="0.3">
      <c r="A27" s="22" t="s">
        <v>27</v>
      </c>
      <c r="B27" s="28">
        <f>H27+J27+L27+N27+P27+R27+T27+V27+X27+Z27+AB27+AD27</f>
        <v>56087.3</v>
      </c>
      <c r="C27" s="29">
        <f>H27</f>
        <v>6231.9</v>
      </c>
      <c r="D27" s="29">
        <f>E27</f>
        <v>4739.3999999999996</v>
      </c>
      <c r="E27" s="28">
        <f>I27+K27+M27+O27+Q27+S27+U27+W27+Y27+AA27+AC27+AE27</f>
        <v>4739.3999999999996</v>
      </c>
      <c r="F27" s="25">
        <f>E27/B27*100</f>
        <v>8.4500412749410287</v>
      </c>
      <c r="G27" s="25">
        <f>E27/C27*100</f>
        <v>76.050642661146682</v>
      </c>
      <c r="H27" s="13">
        <v>6231.9</v>
      </c>
      <c r="I27" s="13">
        <v>4739.3999999999996</v>
      </c>
      <c r="J27" s="13">
        <v>6231.9</v>
      </c>
      <c r="K27" s="13"/>
      <c r="L27" s="13">
        <v>6231.9</v>
      </c>
      <c r="M27" s="13"/>
      <c r="N27" s="13">
        <v>6231.9</v>
      </c>
      <c r="O27" s="13"/>
      <c r="P27" s="13">
        <v>6231.9</v>
      </c>
      <c r="Q27" s="13"/>
      <c r="R27" s="13"/>
      <c r="S27" s="13"/>
      <c r="T27" s="13"/>
      <c r="U27" s="13"/>
      <c r="V27" s="13"/>
      <c r="W27" s="13"/>
      <c r="X27" s="13">
        <v>6231.9</v>
      </c>
      <c r="Y27" s="13"/>
      <c r="Z27" s="13">
        <v>6231.9</v>
      </c>
      <c r="AA27" s="13"/>
      <c r="AB27" s="13">
        <v>6232</v>
      </c>
      <c r="AC27" s="13"/>
      <c r="AD27" s="13">
        <v>6232</v>
      </c>
      <c r="AE27" s="13"/>
      <c r="AF27" s="115"/>
      <c r="AG27" s="15">
        <f>C27-E27</f>
        <v>1492.5</v>
      </c>
      <c r="AH27" s="15"/>
      <c r="AI27" s="15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1:62" ht="18.75" x14ac:dyDescent="0.3">
      <c r="A28" s="22" t="s">
        <v>28</v>
      </c>
      <c r="B28" s="28">
        <f>H28+J28+L28+N28+P28+R28+T28+V28+X28+Z28+AB28+AD28</f>
        <v>0</v>
      </c>
      <c r="C28" s="29">
        <f>H28</f>
        <v>0</v>
      </c>
      <c r="D28" s="29"/>
      <c r="E28" s="28">
        <f>I28+K28+M28+O28+Q28+S28+U28+W28+Y28+AA28+AC28+AE28</f>
        <v>0</v>
      </c>
      <c r="F28" s="94">
        <f>IFERROR(E28/B28*100,0)</f>
        <v>0</v>
      </c>
      <c r="G28" s="94">
        <f>IFERROR(E28/C28*100,0)</f>
        <v>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15"/>
      <c r="AG28" s="15"/>
      <c r="AH28" s="15"/>
      <c r="AI28" s="15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</row>
    <row r="29" spans="1:62" ht="18.75" x14ac:dyDescent="0.3">
      <c r="A29" s="22" t="s">
        <v>29</v>
      </c>
      <c r="B29" s="28">
        <f>H29+J29+L29+N29+P29+R29+T29+V29+X29+Z29+AB29+AD29</f>
        <v>0</v>
      </c>
      <c r="C29" s="29">
        <f>H29</f>
        <v>0</v>
      </c>
      <c r="D29" s="29"/>
      <c r="E29" s="28">
        <f>I29+K29+M29+O29+Q29+S29+U29+W29+Y29+AA29+AC29+AE29</f>
        <v>0</v>
      </c>
      <c r="F29" s="94">
        <f>IFERROR(E29/B29*100,0)</f>
        <v>0</v>
      </c>
      <c r="G29" s="94">
        <f>IFERROR(E29/C29*100,0)</f>
        <v>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18"/>
      <c r="AG29" s="15"/>
      <c r="AH29" s="15"/>
      <c r="AI29" s="15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</row>
    <row r="30" spans="1:62" ht="20.25" x14ac:dyDescent="0.25">
      <c r="A30" s="65" t="s">
        <v>52</v>
      </c>
      <c r="B30" s="66"/>
      <c r="C30" s="67"/>
      <c r="D30" s="67"/>
      <c r="E30" s="66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70"/>
      <c r="AF30" s="109"/>
      <c r="AG30" s="15"/>
      <c r="AH30" s="15"/>
      <c r="AI30" s="15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</row>
    <row r="31" spans="1:62" ht="20.25" x14ac:dyDescent="0.25">
      <c r="A31" s="116" t="s">
        <v>75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9"/>
      <c r="AF31" s="17"/>
      <c r="AG31" s="15"/>
      <c r="AH31" s="15"/>
      <c r="AI31" s="15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</row>
    <row r="32" spans="1:62" ht="18.75" x14ac:dyDescent="0.3">
      <c r="A32" s="19" t="s">
        <v>25</v>
      </c>
      <c r="B32" s="20">
        <f>H32+J32+L32+N32+P32+R32+T32+V32+X32+Z32+AB32+AD32</f>
        <v>2859.5</v>
      </c>
      <c r="C32" s="13">
        <f>SUM(C33:C36)</f>
        <v>200</v>
      </c>
      <c r="D32" s="13">
        <f>SUM(D33:D36)</f>
        <v>173.4</v>
      </c>
      <c r="E32" s="13">
        <f>SUM(E33:E36)</f>
        <v>173.4</v>
      </c>
      <c r="F32" s="26">
        <f>E32/B32*100</f>
        <v>6.0639972023080961</v>
      </c>
      <c r="G32" s="26">
        <f>E32/C32*100</f>
        <v>86.7</v>
      </c>
      <c r="H32" s="13">
        <f>SUM(H33:H36)</f>
        <v>200</v>
      </c>
      <c r="I32" s="13">
        <f t="shared" ref="I32:AE32" si="4">SUM(I33:I36)</f>
        <v>173.4</v>
      </c>
      <c r="J32" s="13">
        <f t="shared" si="4"/>
        <v>24.5</v>
      </c>
      <c r="K32" s="13">
        <f t="shared" si="4"/>
        <v>0</v>
      </c>
      <c r="L32" s="13">
        <f>SUM(L33:L36)</f>
        <v>0</v>
      </c>
      <c r="M32" s="13">
        <f t="shared" si="4"/>
        <v>0</v>
      </c>
      <c r="N32" s="13">
        <f t="shared" si="4"/>
        <v>0</v>
      </c>
      <c r="O32" s="13">
        <f t="shared" si="4"/>
        <v>0</v>
      </c>
      <c r="P32" s="13">
        <f t="shared" si="4"/>
        <v>0</v>
      </c>
      <c r="Q32" s="13">
        <f t="shared" si="4"/>
        <v>0</v>
      </c>
      <c r="R32" s="13">
        <f t="shared" si="4"/>
        <v>45</v>
      </c>
      <c r="S32" s="13">
        <f t="shared" si="4"/>
        <v>0</v>
      </c>
      <c r="T32" s="13">
        <f t="shared" si="4"/>
        <v>0</v>
      </c>
      <c r="U32" s="13">
        <f t="shared" si="4"/>
        <v>0</v>
      </c>
      <c r="V32" s="13">
        <f t="shared" si="4"/>
        <v>0</v>
      </c>
      <c r="W32" s="13">
        <f t="shared" si="4"/>
        <v>0</v>
      </c>
      <c r="X32" s="13">
        <f t="shared" si="4"/>
        <v>0</v>
      </c>
      <c r="Y32" s="13">
        <f t="shared" si="4"/>
        <v>0</v>
      </c>
      <c r="Z32" s="13">
        <f t="shared" si="4"/>
        <v>0</v>
      </c>
      <c r="AA32" s="13">
        <f t="shared" si="4"/>
        <v>0</v>
      </c>
      <c r="AB32" s="13">
        <f t="shared" si="4"/>
        <v>0</v>
      </c>
      <c r="AC32" s="13">
        <f t="shared" si="4"/>
        <v>0</v>
      </c>
      <c r="AD32" s="13">
        <f t="shared" si="4"/>
        <v>2590</v>
      </c>
      <c r="AE32" s="13">
        <f t="shared" si="4"/>
        <v>0</v>
      </c>
      <c r="AF32" s="17"/>
      <c r="AG32" s="15"/>
      <c r="AH32" s="15"/>
      <c r="AI32" s="15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</row>
    <row r="33" spans="1:62" ht="18.75" x14ac:dyDescent="0.3">
      <c r="A33" s="22" t="s">
        <v>26</v>
      </c>
      <c r="B33" s="23">
        <f>B39+B45+B51</f>
        <v>0</v>
      </c>
      <c r="C33" s="23">
        <f t="shared" ref="C33:E33" si="5">C39+C45+C51</f>
        <v>0</v>
      </c>
      <c r="D33" s="23">
        <f t="shared" si="5"/>
        <v>0</v>
      </c>
      <c r="E33" s="23">
        <f t="shared" si="5"/>
        <v>0</v>
      </c>
      <c r="F33" s="95">
        <f>IFERROR(E33/B33*100,0)</f>
        <v>0</v>
      </c>
      <c r="G33" s="95">
        <f>IFERROR(E33/C33*100,0)</f>
        <v>0</v>
      </c>
      <c r="H33" s="23">
        <f t="shared" ref="H33:AE33" si="6">H39+H45+H51</f>
        <v>0</v>
      </c>
      <c r="I33" s="23">
        <f t="shared" si="6"/>
        <v>0</v>
      </c>
      <c r="J33" s="23">
        <f t="shared" si="6"/>
        <v>0</v>
      </c>
      <c r="K33" s="23">
        <f t="shared" si="6"/>
        <v>0</v>
      </c>
      <c r="L33" s="23">
        <f t="shared" si="6"/>
        <v>0</v>
      </c>
      <c r="M33" s="23">
        <f t="shared" si="6"/>
        <v>0</v>
      </c>
      <c r="N33" s="23">
        <f t="shared" si="6"/>
        <v>0</v>
      </c>
      <c r="O33" s="23">
        <f t="shared" si="6"/>
        <v>0</v>
      </c>
      <c r="P33" s="23">
        <f t="shared" si="6"/>
        <v>0</v>
      </c>
      <c r="Q33" s="23">
        <f t="shared" si="6"/>
        <v>0</v>
      </c>
      <c r="R33" s="23">
        <f t="shared" si="6"/>
        <v>0</v>
      </c>
      <c r="S33" s="23">
        <f t="shared" si="6"/>
        <v>0</v>
      </c>
      <c r="T33" s="23">
        <f t="shared" si="6"/>
        <v>0</v>
      </c>
      <c r="U33" s="23">
        <f t="shared" si="6"/>
        <v>0</v>
      </c>
      <c r="V33" s="23">
        <f t="shared" si="6"/>
        <v>0</v>
      </c>
      <c r="W33" s="23">
        <f t="shared" si="6"/>
        <v>0</v>
      </c>
      <c r="X33" s="23">
        <f t="shared" si="6"/>
        <v>0</v>
      </c>
      <c r="Y33" s="23">
        <f t="shared" si="6"/>
        <v>0</v>
      </c>
      <c r="Z33" s="23">
        <f t="shared" si="6"/>
        <v>0</v>
      </c>
      <c r="AA33" s="23">
        <f t="shared" si="6"/>
        <v>0</v>
      </c>
      <c r="AB33" s="23">
        <f t="shared" si="6"/>
        <v>0</v>
      </c>
      <c r="AC33" s="23">
        <f t="shared" si="6"/>
        <v>0</v>
      </c>
      <c r="AD33" s="23">
        <f t="shared" si="6"/>
        <v>0</v>
      </c>
      <c r="AE33" s="23">
        <f t="shared" si="6"/>
        <v>0</v>
      </c>
      <c r="AF33" s="17"/>
      <c r="AG33" s="15"/>
      <c r="AH33" s="15"/>
      <c r="AI33" s="15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</row>
    <row r="34" spans="1:62" ht="18.75" x14ac:dyDescent="0.3">
      <c r="A34" s="22" t="s">
        <v>27</v>
      </c>
      <c r="B34" s="23">
        <f t="shared" ref="B34:E36" si="7">B40+B46+B52</f>
        <v>2859.5</v>
      </c>
      <c r="C34" s="23">
        <f t="shared" si="7"/>
        <v>200</v>
      </c>
      <c r="D34" s="23">
        <f t="shared" si="7"/>
        <v>173.4</v>
      </c>
      <c r="E34" s="23">
        <f t="shared" si="7"/>
        <v>173.4</v>
      </c>
      <c r="F34" s="25">
        <f>E34/B34*100</f>
        <v>6.0639972023080961</v>
      </c>
      <c r="G34" s="25">
        <f>E34/C34*100</f>
        <v>86.7</v>
      </c>
      <c r="H34" s="23">
        <f t="shared" ref="H34:AE34" si="8">H40+H46+H52</f>
        <v>200</v>
      </c>
      <c r="I34" s="23">
        <f t="shared" si="8"/>
        <v>173.4</v>
      </c>
      <c r="J34" s="23">
        <f t="shared" si="8"/>
        <v>24.5</v>
      </c>
      <c r="K34" s="23">
        <f t="shared" si="8"/>
        <v>0</v>
      </c>
      <c r="L34" s="23">
        <f t="shared" si="8"/>
        <v>0</v>
      </c>
      <c r="M34" s="23">
        <f t="shared" si="8"/>
        <v>0</v>
      </c>
      <c r="N34" s="23">
        <f t="shared" si="8"/>
        <v>0</v>
      </c>
      <c r="O34" s="23">
        <f t="shared" si="8"/>
        <v>0</v>
      </c>
      <c r="P34" s="23">
        <f t="shared" si="8"/>
        <v>0</v>
      </c>
      <c r="Q34" s="23">
        <f t="shared" si="8"/>
        <v>0</v>
      </c>
      <c r="R34" s="23">
        <f t="shared" si="8"/>
        <v>45</v>
      </c>
      <c r="S34" s="23">
        <f t="shared" si="8"/>
        <v>0</v>
      </c>
      <c r="T34" s="23">
        <f t="shared" si="8"/>
        <v>0</v>
      </c>
      <c r="U34" s="23">
        <f t="shared" si="8"/>
        <v>0</v>
      </c>
      <c r="V34" s="23">
        <f t="shared" si="8"/>
        <v>0</v>
      </c>
      <c r="W34" s="23">
        <f t="shared" si="8"/>
        <v>0</v>
      </c>
      <c r="X34" s="23">
        <f t="shared" si="8"/>
        <v>0</v>
      </c>
      <c r="Y34" s="23">
        <f t="shared" si="8"/>
        <v>0</v>
      </c>
      <c r="Z34" s="23">
        <f t="shared" si="8"/>
        <v>0</v>
      </c>
      <c r="AA34" s="23">
        <f t="shared" si="8"/>
        <v>0</v>
      </c>
      <c r="AB34" s="23">
        <f t="shared" si="8"/>
        <v>0</v>
      </c>
      <c r="AC34" s="23">
        <f t="shared" si="8"/>
        <v>0</v>
      </c>
      <c r="AD34" s="23">
        <f t="shared" si="8"/>
        <v>2590</v>
      </c>
      <c r="AE34" s="23">
        <f t="shared" si="8"/>
        <v>0</v>
      </c>
      <c r="AF34" s="17"/>
      <c r="AG34" s="15"/>
      <c r="AH34" s="15"/>
      <c r="AI34" s="15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</row>
    <row r="35" spans="1:62" ht="18.75" x14ac:dyDescent="0.3">
      <c r="A35" s="22" t="s">
        <v>28</v>
      </c>
      <c r="B35" s="23">
        <f t="shared" si="7"/>
        <v>0</v>
      </c>
      <c r="C35" s="23">
        <f t="shared" si="7"/>
        <v>0</v>
      </c>
      <c r="D35" s="23">
        <f t="shared" si="7"/>
        <v>0</v>
      </c>
      <c r="E35" s="23">
        <f t="shared" si="7"/>
        <v>0</v>
      </c>
      <c r="F35" s="95">
        <f>IFERROR(E35/B35*100,0)</f>
        <v>0</v>
      </c>
      <c r="G35" s="95">
        <f>IFERROR(E35/C35*100,0)</f>
        <v>0</v>
      </c>
      <c r="H35" s="23">
        <f t="shared" ref="H35:AE35" si="9">H41+H47+H53</f>
        <v>0</v>
      </c>
      <c r="I35" s="23">
        <f t="shared" si="9"/>
        <v>0</v>
      </c>
      <c r="J35" s="23">
        <f t="shared" si="9"/>
        <v>0</v>
      </c>
      <c r="K35" s="23">
        <f t="shared" si="9"/>
        <v>0</v>
      </c>
      <c r="L35" s="23">
        <f t="shared" si="9"/>
        <v>0</v>
      </c>
      <c r="M35" s="23">
        <f t="shared" si="9"/>
        <v>0</v>
      </c>
      <c r="N35" s="23">
        <f t="shared" si="9"/>
        <v>0</v>
      </c>
      <c r="O35" s="23">
        <f t="shared" si="9"/>
        <v>0</v>
      </c>
      <c r="P35" s="23">
        <f t="shared" si="9"/>
        <v>0</v>
      </c>
      <c r="Q35" s="23">
        <f t="shared" si="9"/>
        <v>0</v>
      </c>
      <c r="R35" s="23">
        <f t="shared" si="9"/>
        <v>0</v>
      </c>
      <c r="S35" s="23">
        <f t="shared" si="9"/>
        <v>0</v>
      </c>
      <c r="T35" s="23">
        <f t="shared" si="9"/>
        <v>0</v>
      </c>
      <c r="U35" s="23">
        <f t="shared" si="9"/>
        <v>0</v>
      </c>
      <c r="V35" s="23">
        <f t="shared" si="9"/>
        <v>0</v>
      </c>
      <c r="W35" s="23">
        <f t="shared" si="9"/>
        <v>0</v>
      </c>
      <c r="X35" s="23">
        <f t="shared" si="9"/>
        <v>0</v>
      </c>
      <c r="Y35" s="23">
        <f t="shared" si="9"/>
        <v>0</v>
      </c>
      <c r="Z35" s="23">
        <f t="shared" si="9"/>
        <v>0</v>
      </c>
      <c r="AA35" s="23">
        <f t="shared" si="9"/>
        <v>0</v>
      </c>
      <c r="AB35" s="23">
        <f t="shared" si="9"/>
        <v>0</v>
      </c>
      <c r="AC35" s="23">
        <f t="shared" si="9"/>
        <v>0</v>
      </c>
      <c r="AD35" s="23">
        <f t="shared" si="9"/>
        <v>0</v>
      </c>
      <c r="AE35" s="23">
        <f t="shared" si="9"/>
        <v>0</v>
      </c>
      <c r="AF35" s="17"/>
      <c r="AG35" s="15"/>
      <c r="AH35" s="15"/>
      <c r="AI35" s="15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</row>
    <row r="36" spans="1:62" ht="18.75" x14ac:dyDescent="0.3">
      <c r="A36" s="22" t="s">
        <v>29</v>
      </c>
      <c r="B36" s="23">
        <f t="shared" si="7"/>
        <v>0</v>
      </c>
      <c r="C36" s="23">
        <f t="shared" si="7"/>
        <v>0</v>
      </c>
      <c r="D36" s="23">
        <f t="shared" si="7"/>
        <v>0</v>
      </c>
      <c r="E36" s="23">
        <f t="shared" si="7"/>
        <v>0</v>
      </c>
      <c r="F36" s="95">
        <f>IFERROR(E36/B36*100,0)</f>
        <v>0</v>
      </c>
      <c r="G36" s="95">
        <f>IFERROR(E36/C36*100,0)</f>
        <v>0</v>
      </c>
      <c r="H36" s="23">
        <f t="shared" ref="H36:AE36" si="10">H42+H48+H54</f>
        <v>0</v>
      </c>
      <c r="I36" s="23">
        <f t="shared" si="10"/>
        <v>0</v>
      </c>
      <c r="J36" s="23">
        <f t="shared" si="10"/>
        <v>0</v>
      </c>
      <c r="K36" s="23">
        <f t="shared" si="10"/>
        <v>0</v>
      </c>
      <c r="L36" s="23">
        <f t="shared" si="10"/>
        <v>0</v>
      </c>
      <c r="M36" s="23">
        <f t="shared" si="10"/>
        <v>0</v>
      </c>
      <c r="N36" s="23">
        <f t="shared" si="10"/>
        <v>0</v>
      </c>
      <c r="O36" s="23">
        <f t="shared" si="10"/>
        <v>0</v>
      </c>
      <c r="P36" s="23">
        <f t="shared" si="10"/>
        <v>0</v>
      </c>
      <c r="Q36" s="23">
        <f t="shared" si="10"/>
        <v>0</v>
      </c>
      <c r="R36" s="23">
        <f t="shared" si="10"/>
        <v>0</v>
      </c>
      <c r="S36" s="23">
        <f t="shared" si="10"/>
        <v>0</v>
      </c>
      <c r="T36" s="23">
        <f t="shared" si="10"/>
        <v>0</v>
      </c>
      <c r="U36" s="23">
        <f t="shared" si="10"/>
        <v>0</v>
      </c>
      <c r="V36" s="23">
        <f t="shared" si="10"/>
        <v>0</v>
      </c>
      <c r="W36" s="23">
        <f t="shared" si="10"/>
        <v>0</v>
      </c>
      <c r="X36" s="23">
        <f t="shared" si="10"/>
        <v>0</v>
      </c>
      <c r="Y36" s="23">
        <f t="shared" si="10"/>
        <v>0</v>
      </c>
      <c r="Z36" s="23">
        <f t="shared" si="10"/>
        <v>0</v>
      </c>
      <c r="AA36" s="23">
        <f t="shared" si="10"/>
        <v>0</v>
      </c>
      <c r="AB36" s="23">
        <f t="shared" si="10"/>
        <v>0</v>
      </c>
      <c r="AC36" s="23">
        <f t="shared" si="10"/>
        <v>0</v>
      </c>
      <c r="AD36" s="23">
        <f t="shared" si="10"/>
        <v>0</v>
      </c>
      <c r="AE36" s="23">
        <f t="shared" si="10"/>
        <v>0</v>
      </c>
      <c r="AF36" s="17"/>
      <c r="AG36" s="15"/>
      <c r="AH36" s="15"/>
      <c r="AI36" s="15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</row>
    <row r="37" spans="1:62" ht="18.75" x14ac:dyDescent="0.25">
      <c r="A37" s="111" t="s">
        <v>76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3"/>
      <c r="AF37" s="17"/>
      <c r="AG37" s="15"/>
      <c r="AH37" s="15"/>
      <c r="AI37" s="15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</row>
    <row r="38" spans="1:62" ht="18.75" x14ac:dyDescent="0.3">
      <c r="A38" s="19" t="s">
        <v>25</v>
      </c>
      <c r="B38" s="20">
        <f>H38+J38+L38+N38+P38+R38+T38+V38+X38+Z38+AB38+AD38</f>
        <v>2144.5</v>
      </c>
      <c r="C38" s="20">
        <f>SUM(C39:C42)</f>
        <v>200</v>
      </c>
      <c r="D38" s="20">
        <f>SUM(D39:D42)</f>
        <v>173.4</v>
      </c>
      <c r="E38" s="20">
        <f>SUM(E39:E42)</f>
        <v>173.4</v>
      </c>
      <c r="F38" s="26">
        <f>E38/B38*100</f>
        <v>8.0858008859874104</v>
      </c>
      <c r="G38" s="26">
        <f>E38/C38*100</f>
        <v>86.7</v>
      </c>
      <c r="H38" s="27">
        <f>SUM(H39:H42)</f>
        <v>200</v>
      </c>
      <c r="I38" s="27">
        <f t="shared" ref="I38:AE38" si="11">SUM(I39:I42)</f>
        <v>173.4</v>
      </c>
      <c r="J38" s="27">
        <f t="shared" si="11"/>
        <v>24.5</v>
      </c>
      <c r="K38" s="27">
        <f t="shared" si="11"/>
        <v>0</v>
      </c>
      <c r="L38" s="27">
        <f t="shared" si="11"/>
        <v>0</v>
      </c>
      <c r="M38" s="27">
        <f t="shared" si="11"/>
        <v>0</v>
      </c>
      <c r="N38" s="27">
        <f t="shared" si="11"/>
        <v>0</v>
      </c>
      <c r="O38" s="27">
        <f t="shared" si="11"/>
        <v>0</v>
      </c>
      <c r="P38" s="27">
        <f t="shared" si="11"/>
        <v>0</v>
      </c>
      <c r="Q38" s="27">
        <f t="shared" si="11"/>
        <v>0</v>
      </c>
      <c r="R38" s="27">
        <f t="shared" si="11"/>
        <v>45</v>
      </c>
      <c r="S38" s="27">
        <f t="shared" si="11"/>
        <v>0</v>
      </c>
      <c r="T38" s="27">
        <f t="shared" si="11"/>
        <v>0</v>
      </c>
      <c r="U38" s="27">
        <f t="shared" si="11"/>
        <v>0</v>
      </c>
      <c r="V38" s="27">
        <f t="shared" si="11"/>
        <v>0</v>
      </c>
      <c r="W38" s="27">
        <f t="shared" si="11"/>
        <v>0</v>
      </c>
      <c r="X38" s="27">
        <f t="shared" si="11"/>
        <v>0</v>
      </c>
      <c r="Y38" s="27">
        <f t="shared" si="11"/>
        <v>0</v>
      </c>
      <c r="Z38" s="27">
        <f t="shared" si="11"/>
        <v>0</v>
      </c>
      <c r="AA38" s="27">
        <f t="shared" si="11"/>
        <v>0</v>
      </c>
      <c r="AB38" s="27">
        <f t="shared" si="11"/>
        <v>0</v>
      </c>
      <c r="AC38" s="27">
        <f t="shared" si="11"/>
        <v>0</v>
      </c>
      <c r="AD38" s="27">
        <f t="shared" si="11"/>
        <v>1875</v>
      </c>
      <c r="AE38" s="27">
        <f t="shared" si="11"/>
        <v>0</v>
      </c>
      <c r="AF38" s="17"/>
      <c r="AG38" s="15"/>
      <c r="AH38" s="15"/>
      <c r="AI38" s="15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</row>
    <row r="39" spans="1:62" ht="18.75" x14ac:dyDescent="0.3">
      <c r="A39" s="22" t="s">
        <v>26</v>
      </c>
      <c r="B39" s="28">
        <f>H39+J39+L39+N39+P39+R39+T39+AD39+V39+X39+Z39+AB39</f>
        <v>0</v>
      </c>
      <c r="C39" s="29">
        <f>H39</f>
        <v>0</v>
      </c>
      <c r="D39" s="29"/>
      <c r="E39" s="28">
        <f>I39+K39+M39+O39+Q39+S39+U39+W39+Y39+AA39+AC39+AE39</f>
        <v>0</v>
      </c>
      <c r="F39" s="95">
        <f>IFERROR(E39/B39*100,0)</f>
        <v>0</v>
      </c>
      <c r="G39" s="95">
        <f>IFERROR(E39/C39*100,0)</f>
        <v>0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17"/>
      <c r="AG39" s="15"/>
      <c r="AH39" s="15"/>
      <c r="AI39" s="15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</row>
    <row r="40" spans="1:62" ht="56.25" x14ac:dyDescent="0.3">
      <c r="A40" s="22" t="s">
        <v>27</v>
      </c>
      <c r="B40" s="28">
        <f>H40+J40+L40+N40+P40+R40+T40+AD40+V40+X40+Z40+AB40</f>
        <v>2144.5</v>
      </c>
      <c r="C40" s="29">
        <f>H40</f>
        <v>200</v>
      </c>
      <c r="D40" s="29">
        <f>E40</f>
        <v>173.4</v>
      </c>
      <c r="E40" s="28">
        <f>I40+K40+M40+O40+Q40+S40+U40+W40+Y40+AA40+AC40+AE40</f>
        <v>173.4</v>
      </c>
      <c r="F40" s="30">
        <f>E40/B40*100</f>
        <v>8.0858008859874104</v>
      </c>
      <c r="G40" s="30">
        <f>E40/C40*100</f>
        <v>86.7</v>
      </c>
      <c r="H40" s="28">
        <v>200</v>
      </c>
      <c r="I40" s="28">
        <v>173.4</v>
      </c>
      <c r="J40" s="28">
        <v>24.5</v>
      </c>
      <c r="K40" s="28"/>
      <c r="L40" s="28"/>
      <c r="M40" s="28"/>
      <c r="N40" s="28"/>
      <c r="O40" s="27"/>
      <c r="P40" s="29"/>
      <c r="Q40" s="29"/>
      <c r="R40" s="29">
        <v>45</v>
      </c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>
        <v>1875</v>
      </c>
      <c r="AE40" s="27"/>
      <c r="AF40" s="17" t="s">
        <v>113</v>
      </c>
      <c r="AG40" s="15">
        <f>C40-D40</f>
        <v>26.599999999999994</v>
      </c>
      <c r="AH40" s="15"/>
      <c r="AI40" s="15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</row>
    <row r="41" spans="1:62" ht="18.75" x14ac:dyDescent="0.3">
      <c r="A41" s="22" t="s">
        <v>28</v>
      </c>
      <c r="B41" s="28">
        <f>H41+J41+L41+N41+P41+R41+T41+AD41+V41+X41+Z41+AB41</f>
        <v>0</v>
      </c>
      <c r="C41" s="29">
        <f>H41+J41+L41+N41+P41+R41+T41+V41+X41</f>
        <v>0</v>
      </c>
      <c r="D41" s="28">
        <f>E41</f>
        <v>0</v>
      </c>
      <c r="E41" s="28">
        <f>I41+K41+M41+O41+Q41+S41+U41+W41+Y41+AA41+AC41+AE41</f>
        <v>0</v>
      </c>
      <c r="F41" s="95">
        <f>IFERROR(E41/B41*100,0)</f>
        <v>0</v>
      </c>
      <c r="G41" s="95">
        <f>IFERROR(E41/C41*100,0)</f>
        <v>0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17"/>
      <c r="AG41" s="15"/>
      <c r="AH41" s="15"/>
      <c r="AI41" s="15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</row>
    <row r="42" spans="1:62" ht="18.75" x14ac:dyDescent="0.3">
      <c r="A42" s="22" t="s">
        <v>29</v>
      </c>
      <c r="B42" s="28">
        <f>H42+J42+L42+N42+P42+R42+T42+AD42+V42+X42+Z42+AB42</f>
        <v>0</v>
      </c>
      <c r="C42" s="29">
        <f>H42+J42+L42+N42+P42+R42+T42+V42+X42</f>
        <v>0</v>
      </c>
      <c r="D42" s="29">
        <f>E42</f>
        <v>0</v>
      </c>
      <c r="E42" s="28">
        <f>I42+K42+M42+O42+Q42+S42+U42+W42+Y42+AA42+AC42+AE42</f>
        <v>0</v>
      </c>
      <c r="F42" s="95">
        <f>IFERROR(E42/B42*100,0)</f>
        <v>0</v>
      </c>
      <c r="G42" s="95">
        <f>IFERROR(E42/C42*100,0)</f>
        <v>0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17"/>
      <c r="AG42" s="15"/>
      <c r="AH42" s="15"/>
      <c r="AI42" s="15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</row>
    <row r="43" spans="1:62" ht="18.75" x14ac:dyDescent="0.25">
      <c r="A43" s="111" t="s">
        <v>77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3"/>
      <c r="AF43" s="114"/>
      <c r="AG43" s="15"/>
      <c r="AH43" s="15"/>
      <c r="AI43" s="15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</row>
    <row r="44" spans="1:62" ht="18.75" x14ac:dyDescent="0.3">
      <c r="A44" s="19" t="s">
        <v>25</v>
      </c>
      <c r="B44" s="20">
        <f>H44+J44+L44+N44+P44+R44+T44+V44+X44+Z44+AB44+AD44</f>
        <v>715</v>
      </c>
      <c r="C44" s="20">
        <f>SUM(C45:C48)</f>
        <v>0</v>
      </c>
      <c r="D44" s="20">
        <f>SUM(D45:D48)</f>
        <v>0</v>
      </c>
      <c r="E44" s="20">
        <f>SUM(E45:E48)</f>
        <v>0</v>
      </c>
      <c r="F44" s="96">
        <f>IFERROR(E44/B44*100,0)</f>
        <v>0</v>
      </c>
      <c r="G44" s="96">
        <f>IFERROR(E44/C44*100,0)</f>
        <v>0</v>
      </c>
      <c r="H44" s="13">
        <f>SUM(H45:H48)</f>
        <v>0</v>
      </c>
      <c r="I44" s="13">
        <f t="shared" ref="I44:AE44" si="12">SUM(I45:I48)</f>
        <v>0</v>
      </c>
      <c r="J44" s="13">
        <f t="shared" si="12"/>
        <v>0</v>
      </c>
      <c r="K44" s="13">
        <f t="shared" si="12"/>
        <v>0</v>
      </c>
      <c r="L44" s="13">
        <f t="shared" si="12"/>
        <v>0</v>
      </c>
      <c r="M44" s="13">
        <f t="shared" si="12"/>
        <v>0</v>
      </c>
      <c r="N44" s="13">
        <f t="shared" si="12"/>
        <v>0</v>
      </c>
      <c r="O44" s="13">
        <f t="shared" si="12"/>
        <v>0</v>
      </c>
      <c r="P44" s="13">
        <f t="shared" si="12"/>
        <v>0</v>
      </c>
      <c r="Q44" s="13">
        <f t="shared" si="12"/>
        <v>0</v>
      </c>
      <c r="R44" s="13">
        <f t="shared" si="12"/>
        <v>0</v>
      </c>
      <c r="S44" s="13">
        <f t="shared" si="12"/>
        <v>0</v>
      </c>
      <c r="T44" s="13">
        <f t="shared" si="12"/>
        <v>0</v>
      </c>
      <c r="U44" s="13">
        <f t="shared" si="12"/>
        <v>0</v>
      </c>
      <c r="V44" s="13">
        <f t="shared" si="12"/>
        <v>0</v>
      </c>
      <c r="W44" s="13">
        <f t="shared" si="12"/>
        <v>0</v>
      </c>
      <c r="X44" s="13">
        <f t="shared" si="12"/>
        <v>0</v>
      </c>
      <c r="Y44" s="13">
        <f t="shared" si="12"/>
        <v>0</v>
      </c>
      <c r="Z44" s="13">
        <f t="shared" si="12"/>
        <v>0</v>
      </c>
      <c r="AA44" s="13">
        <f t="shared" si="12"/>
        <v>0</v>
      </c>
      <c r="AB44" s="13">
        <f t="shared" si="12"/>
        <v>0</v>
      </c>
      <c r="AC44" s="13">
        <f t="shared" si="12"/>
        <v>0</v>
      </c>
      <c r="AD44" s="13">
        <f t="shared" si="12"/>
        <v>715</v>
      </c>
      <c r="AE44" s="13">
        <f t="shared" si="12"/>
        <v>0</v>
      </c>
      <c r="AF44" s="115"/>
      <c r="AG44" s="15"/>
      <c r="AH44" s="15"/>
      <c r="AI44" s="15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</row>
    <row r="45" spans="1:62" ht="18.75" x14ac:dyDescent="0.3">
      <c r="A45" s="22" t="s">
        <v>26</v>
      </c>
      <c r="B45" s="28">
        <f>H45+J45+L45+N45+P45+R45+T45+V45+X45+Z45+AB45+AD45</f>
        <v>0</v>
      </c>
      <c r="C45" s="29">
        <f>H45</f>
        <v>0</v>
      </c>
      <c r="D45" s="29"/>
      <c r="E45" s="28">
        <f>I45+K45+M45+O45+Q45+S45+U45+W45+Y45+AA45+AC45+AE45</f>
        <v>0</v>
      </c>
      <c r="F45" s="95">
        <f>IFERROR(E45/B45*100,0)</f>
        <v>0</v>
      </c>
      <c r="G45" s="95">
        <f>IFERROR(E45/C45*100,0)</f>
        <v>0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15"/>
      <c r="AG45" s="15"/>
      <c r="AH45" s="15"/>
      <c r="AI45" s="15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</row>
    <row r="46" spans="1:62" ht="42.75" customHeight="1" x14ac:dyDescent="0.3">
      <c r="A46" s="22" t="s">
        <v>27</v>
      </c>
      <c r="B46" s="28">
        <f>H46+J46+L46+N46+P46+R46+T46+V46+X46+Z46+AB46+AD46</f>
        <v>715</v>
      </c>
      <c r="C46" s="29">
        <f>H46+J46+L46+N46+P46+R46+T46+AB46</f>
        <v>0</v>
      </c>
      <c r="D46" s="29">
        <f>E46</f>
        <v>0</v>
      </c>
      <c r="E46" s="28">
        <f>I46+K46+M46+O46+Q46+S46+U46+W46+Y46+AA46+AC46+AE46</f>
        <v>0</v>
      </c>
      <c r="F46" s="95">
        <f>IFERROR(E46/B46*100,0)</f>
        <v>0</v>
      </c>
      <c r="G46" s="95">
        <f>IFERROR(E46/C46*100,0)</f>
        <v>0</v>
      </c>
      <c r="H46" s="13"/>
      <c r="I46" s="13"/>
      <c r="J46" s="23"/>
      <c r="K46" s="23"/>
      <c r="L46" s="23"/>
      <c r="M46" s="23"/>
      <c r="N46" s="23"/>
      <c r="O46" s="23"/>
      <c r="P46" s="23"/>
      <c r="Q46" s="23"/>
      <c r="R46" s="23"/>
      <c r="S46" s="13"/>
      <c r="T46" s="13"/>
      <c r="U46" s="13"/>
      <c r="V46" s="13"/>
      <c r="W46" s="13"/>
      <c r="X46" s="13"/>
      <c r="Y46" s="13"/>
      <c r="Z46" s="13"/>
      <c r="AA46" s="13"/>
      <c r="AB46" s="23"/>
      <c r="AC46" s="13"/>
      <c r="AD46" s="13">
        <v>715</v>
      </c>
      <c r="AE46" s="13"/>
      <c r="AF46" s="118"/>
      <c r="AG46" s="15">
        <f>C46-D46</f>
        <v>0</v>
      </c>
      <c r="AH46" s="15"/>
      <c r="AI46" s="15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</row>
    <row r="47" spans="1:62" ht="18.75" x14ac:dyDescent="0.3">
      <c r="A47" s="22" t="s">
        <v>28</v>
      </c>
      <c r="B47" s="28">
        <f>H47+J47+L47+N47+P47+R47+T47+V47+X47+Z47+AB47+AD47</f>
        <v>0</v>
      </c>
      <c r="C47" s="29">
        <f>H47</f>
        <v>0</v>
      </c>
      <c r="D47" s="29"/>
      <c r="E47" s="28">
        <f>I47+K47+M47+O47+Q47+S47+U47+W47+Y47+AA47+AC47+AE47</f>
        <v>0</v>
      </c>
      <c r="F47" s="95">
        <f>IFERROR(E47/B47*100,0)</f>
        <v>0</v>
      </c>
      <c r="G47" s="95">
        <f>IFERROR(E47/C47*100,0)</f>
        <v>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7"/>
      <c r="AG47" s="15"/>
      <c r="AH47" s="15"/>
      <c r="AI47" s="15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</row>
    <row r="48" spans="1:62" ht="18.75" x14ac:dyDescent="0.3">
      <c r="A48" s="22" t="s">
        <v>29</v>
      </c>
      <c r="B48" s="28">
        <f>H48+J48+L48+N48+P48+R48+T48+V48+X48+Z48+AB48+AD48</f>
        <v>0</v>
      </c>
      <c r="C48" s="29">
        <f>H48</f>
        <v>0</v>
      </c>
      <c r="D48" s="29"/>
      <c r="E48" s="28">
        <f>I48+K48+M48+O48+Q48+S48+U48+W48+Y48+AA48+AC48+AE48</f>
        <v>0</v>
      </c>
      <c r="F48" s="95">
        <f>IFERROR(E48/B48*100,0)</f>
        <v>0</v>
      </c>
      <c r="G48" s="95">
        <f>IFERROR(E48/C48*100,0)</f>
        <v>0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7"/>
      <c r="AG48" s="15"/>
      <c r="AH48" s="15"/>
      <c r="AI48" s="15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</row>
    <row r="49" spans="1:62" ht="18.75" x14ac:dyDescent="0.25">
      <c r="A49" s="111" t="s">
        <v>78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3"/>
      <c r="AF49" s="114"/>
      <c r="AG49" s="15"/>
      <c r="AH49" s="15"/>
      <c r="AI49" s="15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</row>
    <row r="50" spans="1:62" ht="18.75" x14ac:dyDescent="0.3">
      <c r="A50" s="19" t="s">
        <v>25</v>
      </c>
      <c r="B50" s="20">
        <f>H50+J50+L50+N50+P50+R50+T50+V50+X50+Z50+AB50+AD50</f>
        <v>0</v>
      </c>
      <c r="C50" s="20">
        <f>SUM(C51:C54)</f>
        <v>0</v>
      </c>
      <c r="D50" s="20">
        <f>SUM(D51:D54)</f>
        <v>0</v>
      </c>
      <c r="E50" s="20">
        <f>SUM(E51:E54)</f>
        <v>0</v>
      </c>
      <c r="F50" s="96">
        <f>IFERROR(E50/B50*100,0)</f>
        <v>0</v>
      </c>
      <c r="G50" s="96">
        <f>IFERROR(E50/C50*100,0)</f>
        <v>0</v>
      </c>
      <c r="H50" s="13">
        <f>SUM(H51:H54)</f>
        <v>0</v>
      </c>
      <c r="I50" s="13">
        <f t="shared" ref="I50:AE50" si="13">SUM(I51:I54)</f>
        <v>0</v>
      </c>
      <c r="J50" s="13">
        <f t="shared" si="13"/>
        <v>0</v>
      </c>
      <c r="K50" s="13">
        <f t="shared" si="13"/>
        <v>0</v>
      </c>
      <c r="L50" s="13">
        <f t="shared" si="13"/>
        <v>0</v>
      </c>
      <c r="M50" s="13">
        <f t="shared" si="13"/>
        <v>0</v>
      </c>
      <c r="N50" s="13">
        <f t="shared" si="13"/>
        <v>0</v>
      </c>
      <c r="O50" s="13">
        <f t="shared" si="13"/>
        <v>0</v>
      </c>
      <c r="P50" s="13">
        <f t="shared" si="13"/>
        <v>0</v>
      </c>
      <c r="Q50" s="13">
        <f t="shared" si="13"/>
        <v>0</v>
      </c>
      <c r="R50" s="13">
        <f t="shared" si="13"/>
        <v>0</v>
      </c>
      <c r="S50" s="13">
        <f t="shared" si="13"/>
        <v>0</v>
      </c>
      <c r="T50" s="13">
        <f t="shared" si="13"/>
        <v>0</v>
      </c>
      <c r="U50" s="13">
        <f t="shared" si="13"/>
        <v>0</v>
      </c>
      <c r="V50" s="13">
        <f t="shared" si="13"/>
        <v>0</v>
      </c>
      <c r="W50" s="13">
        <f t="shared" si="13"/>
        <v>0</v>
      </c>
      <c r="X50" s="13">
        <f t="shared" si="13"/>
        <v>0</v>
      </c>
      <c r="Y50" s="13">
        <f t="shared" si="13"/>
        <v>0</v>
      </c>
      <c r="Z50" s="13">
        <f t="shared" si="13"/>
        <v>0</v>
      </c>
      <c r="AA50" s="13">
        <f t="shared" si="13"/>
        <v>0</v>
      </c>
      <c r="AB50" s="13">
        <f t="shared" si="13"/>
        <v>0</v>
      </c>
      <c r="AC50" s="13">
        <f t="shared" si="13"/>
        <v>0</v>
      </c>
      <c r="AD50" s="13">
        <f t="shared" si="13"/>
        <v>0</v>
      </c>
      <c r="AE50" s="13">
        <f t="shared" si="13"/>
        <v>0</v>
      </c>
      <c r="AF50" s="115"/>
      <c r="AG50" s="15"/>
      <c r="AH50" s="15"/>
      <c r="AI50" s="15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</row>
    <row r="51" spans="1:62" ht="18.75" x14ac:dyDescent="0.3">
      <c r="A51" s="22" t="s">
        <v>26</v>
      </c>
      <c r="B51" s="28">
        <f>H51+J51+L51+N51+P51+R51+T51+V51+X51+Z51+AB51+AD51</f>
        <v>0</v>
      </c>
      <c r="C51" s="29">
        <f>H51</f>
        <v>0</v>
      </c>
      <c r="D51" s="29"/>
      <c r="E51" s="28">
        <f>I51+K51+M51+O51+Q51+S51+U51+W51+Y51+AA51+AC51+AE51</f>
        <v>0</v>
      </c>
      <c r="F51" s="95">
        <f>IFERROR(E51/B51*100,0)</f>
        <v>0</v>
      </c>
      <c r="G51" s="95">
        <f>IFERROR(E51/C51*100,0)</f>
        <v>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15"/>
      <c r="AG51" s="15"/>
      <c r="AH51" s="15"/>
      <c r="AI51" s="15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</row>
    <row r="52" spans="1:62" ht="18.75" x14ac:dyDescent="0.3">
      <c r="A52" s="22" t="s">
        <v>27</v>
      </c>
      <c r="B52" s="28">
        <f>H52+J52+L52+N52+P52+R52+T52+V52+X52+Z52+AB52+AD52</f>
        <v>0</v>
      </c>
      <c r="C52" s="29">
        <f>H52</f>
        <v>0</v>
      </c>
      <c r="D52" s="29"/>
      <c r="E52" s="28">
        <f>I52+K52+M52+O52+Q52+S52+U52+W52+Y52+AA52+AC52+AE52</f>
        <v>0</v>
      </c>
      <c r="F52" s="95">
        <f>IFERROR(E52/B52*100,0)</f>
        <v>0</v>
      </c>
      <c r="G52" s="95">
        <f>IFERROR(E52/C52*100,0)</f>
        <v>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23"/>
      <c r="AC52" s="13"/>
      <c r="AD52" s="13"/>
      <c r="AE52" s="13"/>
      <c r="AF52" s="118"/>
      <c r="AG52" s="15"/>
      <c r="AH52" s="15"/>
      <c r="AI52" s="15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</row>
    <row r="53" spans="1:62" ht="18.75" x14ac:dyDescent="0.3">
      <c r="A53" s="22" t="s">
        <v>28</v>
      </c>
      <c r="B53" s="28">
        <f>H53+J53+L53+N53+P53+R53+T53+V53+X53+Z53+AB53+AD53</f>
        <v>0</v>
      </c>
      <c r="C53" s="29">
        <f>H53</f>
        <v>0</v>
      </c>
      <c r="D53" s="29"/>
      <c r="E53" s="28">
        <f>I53+K53+M53+O53+Q53+S53+U53+W53+Y53+AA53+AC53+AE53</f>
        <v>0</v>
      </c>
      <c r="F53" s="95">
        <f>IFERROR(E53/B53*100,0)</f>
        <v>0</v>
      </c>
      <c r="G53" s="95">
        <f>IFERROR(E53/C53*100,0)</f>
        <v>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7"/>
      <c r="AG53" s="15"/>
      <c r="AH53" s="15"/>
      <c r="AI53" s="15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</row>
    <row r="54" spans="1:62" ht="18.75" x14ac:dyDescent="0.3">
      <c r="A54" s="22" t="s">
        <v>29</v>
      </c>
      <c r="B54" s="28">
        <f>H54+J54+L54+N54+P54+R54+T54+V54+X54+Z54+AB54+AD54</f>
        <v>0</v>
      </c>
      <c r="C54" s="29">
        <f>H54</f>
        <v>0</v>
      </c>
      <c r="D54" s="29"/>
      <c r="E54" s="28">
        <f>I54+K54+M54+O54+Q54+S54+U54+W54+Y54+AA54+AC54+AE54</f>
        <v>0</v>
      </c>
      <c r="F54" s="95">
        <f>IFERROR(E54/B54*100,0)</f>
        <v>0</v>
      </c>
      <c r="G54" s="95">
        <f>IFERROR(E54/C54*100,0)</f>
        <v>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7"/>
      <c r="AG54" s="15"/>
      <c r="AH54" s="15"/>
      <c r="AI54" s="15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</row>
    <row r="55" spans="1:62" ht="20.25" x14ac:dyDescent="0.25">
      <c r="A55" s="116" t="s">
        <v>79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9"/>
      <c r="AF55" s="31"/>
      <c r="AG55" s="15"/>
      <c r="AH55" s="15"/>
      <c r="AI55" s="15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</row>
    <row r="56" spans="1:62" ht="18.75" x14ac:dyDescent="0.3">
      <c r="A56" s="19" t="s">
        <v>25</v>
      </c>
      <c r="B56" s="20">
        <f>H56+J56+L56+N56+P56+R56+T56+V56+X56+Z56+AB56+AD56</f>
        <v>90854.299999999974</v>
      </c>
      <c r="C56" s="27">
        <f>SUM(C57:C60)</f>
        <v>10512.4</v>
      </c>
      <c r="D56" s="27">
        <f>SUM(D57:D60)</f>
        <v>10512.4</v>
      </c>
      <c r="E56" s="27">
        <f>SUM(E57:E60)</f>
        <v>10512.4</v>
      </c>
      <c r="F56" s="96">
        <f>IFERROR(E56/B56*100,0)</f>
        <v>11.57061360882204</v>
      </c>
      <c r="G56" s="96">
        <f>IFERROR(E56/C56*100,0)</f>
        <v>100</v>
      </c>
      <c r="H56" s="13">
        <f>SUM(H57:H60)</f>
        <v>10512.4</v>
      </c>
      <c r="I56" s="13">
        <f t="shared" ref="I56:AE56" si="14">SUM(I57:I60)</f>
        <v>10512.4</v>
      </c>
      <c r="J56" s="13">
        <f t="shared" si="14"/>
        <v>10614.3</v>
      </c>
      <c r="K56" s="13">
        <f t="shared" si="14"/>
        <v>0</v>
      </c>
      <c r="L56" s="13">
        <f t="shared" si="14"/>
        <v>7757.9</v>
      </c>
      <c r="M56" s="13">
        <f t="shared" si="14"/>
        <v>0</v>
      </c>
      <c r="N56" s="13">
        <f t="shared" si="14"/>
        <v>15251.3</v>
      </c>
      <c r="O56" s="13">
        <f t="shared" si="14"/>
        <v>0</v>
      </c>
      <c r="P56" s="13">
        <f t="shared" si="14"/>
        <v>8714.2000000000007</v>
      </c>
      <c r="Q56" s="13">
        <f t="shared" si="14"/>
        <v>0</v>
      </c>
      <c r="R56" s="13">
        <f t="shared" si="14"/>
        <v>8798.9</v>
      </c>
      <c r="S56" s="13">
        <f t="shared" si="14"/>
        <v>5480</v>
      </c>
      <c r="T56" s="13">
        <f t="shared" si="14"/>
        <v>4415.8</v>
      </c>
      <c r="U56" s="13">
        <f t="shared" si="14"/>
        <v>0</v>
      </c>
      <c r="V56" s="13">
        <f t="shared" si="14"/>
        <v>3232.9</v>
      </c>
      <c r="W56" s="13">
        <f t="shared" si="14"/>
        <v>0</v>
      </c>
      <c r="X56" s="13">
        <f t="shared" si="14"/>
        <v>3463.9</v>
      </c>
      <c r="Y56" s="13">
        <f t="shared" si="14"/>
        <v>0</v>
      </c>
      <c r="Z56" s="13">
        <f t="shared" si="14"/>
        <v>6636.5</v>
      </c>
      <c r="AA56" s="13">
        <f t="shared" si="14"/>
        <v>0</v>
      </c>
      <c r="AB56" s="13">
        <f t="shared" si="14"/>
        <v>6248.9</v>
      </c>
      <c r="AC56" s="13">
        <f t="shared" si="14"/>
        <v>0</v>
      </c>
      <c r="AD56" s="13">
        <f t="shared" si="14"/>
        <v>5207.3</v>
      </c>
      <c r="AE56" s="13">
        <f t="shared" si="14"/>
        <v>0</v>
      </c>
      <c r="AF56" s="31"/>
      <c r="AG56" s="15"/>
      <c r="AH56" s="15"/>
      <c r="AI56" s="15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</row>
    <row r="57" spans="1:62" ht="18.75" x14ac:dyDescent="0.3">
      <c r="A57" s="22" t="s">
        <v>26</v>
      </c>
      <c r="B57" s="28">
        <f t="shared" ref="B57:E60" si="15">B63</f>
        <v>0</v>
      </c>
      <c r="C57" s="28">
        <f t="shared" si="15"/>
        <v>0</v>
      </c>
      <c r="D57" s="28">
        <f t="shared" si="15"/>
        <v>0</v>
      </c>
      <c r="E57" s="28">
        <f t="shared" si="15"/>
        <v>0</v>
      </c>
      <c r="F57" s="95">
        <f>IFERROR(E57/B57*100,0)</f>
        <v>0</v>
      </c>
      <c r="G57" s="95">
        <f>IFERROR(E57/C57*100,0)</f>
        <v>0</v>
      </c>
      <c r="H57" s="28">
        <f>H63</f>
        <v>0</v>
      </c>
      <c r="I57" s="28">
        <f t="shared" ref="I57:AE60" si="16">I63</f>
        <v>0</v>
      </c>
      <c r="J57" s="28">
        <f t="shared" si="16"/>
        <v>0</v>
      </c>
      <c r="K57" s="28">
        <f t="shared" si="16"/>
        <v>0</v>
      </c>
      <c r="L57" s="28">
        <f t="shared" si="16"/>
        <v>0</v>
      </c>
      <c r="M57" s="28">
        <f t="shared" si="16"/>
        <v>0</v>
      </c>
      <c r="N57" s="28">
        <f t="shared" si="16"/>
        <v>0</v>
      </c>
      <c r="O57" s="28">
        <f t="shared" si="16"/>
        <v>0</v>
      </c>
      <c r="P57" s="28">
        <f t="shared" si="16"/>
        <v>0</v>
      </c>
      <c r="Q57" s="28">
        <f t="shared" si="16"/>
        <v>0</v>
      </c>
      <c r="R57" s="28">
        <f t="shared" si="16"/>
        <v>0</v>
      </c>
      <c r="S57" s="28">
        <f t="shared" si="16"/>
        <v>0</v>
      </c>
      <c r="T57" s="28">
        <f t="shared" si="16"/>
        <v>0</v>
      </c>
      <c r="U57" s="28">
        <f t="shared" si="16"/>
        <v>0</v>
      </c>
      <c r="V57" s="28">
        <f t="shared" si="16"/>
        <v>0</v>
      </c>
      <c r="W57" s="28">
        <f t="shared" si="16"/>
        <v>0</v>
      </c>
      <c r="X57" s="28">
        <f t="shared" si="16"/>
        <v>0</v>
      </c>
      <c r="Y57" s="28">
        <f t="shared" si="16"/>
        <v>0</v>
      </c>
      <c r="Z57" s="28">
        <f t="shared" si="16"/>
        <v>0</v>
      </c>
      <c r="AA57" s="28">
        <f t="shared" si="16"/>
        <v>0</v>
      </c>
      <c r="AB57" s="28">
        <f t="shared" si="16"/>
        <v>0</v>
      </c>
      <c r="AC57" s="28">
        <f t="shared" si="16"/>
        <v>0</v>
      </c>
      <c r="AD57" s="28">
        <f t="shared" si="16"/>
        <v>0</v>
      </c>
      <c r="AE57" s="28">
        <f t="shared" si="16"/>
        <v>0</v>
      </c>
      <c r="AF57" s="31"/>
      <c r="AG57" s="15"/>
      <c r="AH57" s="15"/>
      <c r="AI57" s="15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</row>
    <row r="58" spans="1:62" ht="18.75" x14ac:dyDescent="0.3">
      <c r="A58" s="22" t="s">
        <v>27</v>
      </c>
      <c r="B58" s="28">
        <f t="shared" si="15"/>
        <v>90854.299999999974</v>
      </c>
      <c r="C58" s="28">
        <f>C64</f>
        <v>10512.4</v>
      </c>
      <c r="D58" s="28">
        <f>D64</f>
        <v>10512.4</v>
      </c>
      <c r="E58" s="28">
        <f t="shared" si="15"/>
        <v>10512.4</v>
      </c>
      <c r="F58" s="95">
        <f>IFERROR(E58/B58*100,0)</f>
        <v>11.57061360882204</v>
      </c>
      <c r="G58" s="95">
        <f>IFERROR(E58/C58*100,0)</f>
        <v>100</v>
      </c>
      <c r="H58" s="28">
        <f>H64</f>
        <v>10512.4</v>
      </c>
      <c r="I58" s="28">
        <f t="shared" si="16"/>
        <v>10512.4</v>
      </c>
      <c r="J58" s="28">
        <f t="shared" si="16"/>
        <v>10614.3</v>
      </c>
      <c r="K58" s="28">
        <f t="shared" si="16"/>
        <v>0</v>
      </c>
      <c r="L58" s="28">
        <f t="shared" si="16"/>
        <v>7757.9</v>
      </c>
      <c r="M58" s="28">
        <f t="shared" si="16"/>
        <v>0</v>
      </c>
      <c r="N58" s="28">
        <f t="shared" si="16"/>
        <v>15251.3</v>
      </c>
      <c r="O58" s="28">
        <f t="shared" si="16"/>
        <v>0</v>
      </c>
      <c r="P58" s="28">
        <f t="shared" si="16"/>
        <v>8714.2000000000007</v>
      </c>
      <c r="Q58" s="28">
        <f t="shared" si="16"/>
        <v>0</v>
      </c>
      <c r="R58" s="28">
        <f t="shared" si="16"/>
        <v>8798.9</v>
      </c>
      <c r="S58" s="28">
        <v>5480</v>
      </c>
      <c r="T58" s="28">
        <f>T64</f>
        <v>4415.8</v>
      </c>
      <c r="U58" s="28">
        <f>U64</f>
        <v>0</v>
      </c>
      <c r="V58" s="28">
        <f>V64</f>
        <v>3232.9</v>
      </c>
      <c r="W58" s="28">
        <f>W64</f>
        <v>0</v>
      </c>
      <c r="X58" s="28">
        <f t="shared" si="16"/>
        <v>3463.9</v>
      </c>
      <c r="Y58" s="28">
        <f t="shared" si="16"/>
        <v>0</v>
      </c>
      <c r="Z58" s="28">
        <f t="shared" si="16"/>
        <v>6636.5</v>
      </c>
      <c r="AA58" s="28">
        <f t="shared" si="16"/>
        <v>0</v>
      </c>
      <c r="AB58" s="28">
        <f t="shared" si="16"/>
        <v>6248.9</v>
      </c>
      <c r="AC58" s="28">
        <f t="shared" si="16"/>
        <v>0</v>
      </c>
      <c r="AD58" s="28">
        <f t="shared" si="16"/>
        <v>5207.3</v>
      </c>
      <c r="AE58" s="28">
        <f t="shared" si="16"/>
        <v>0</v>
      </c>
      <c r="AF58" s="31"/>
      <c r="AG58" s="15"/>
      <c r="AH58" s="15"/>
      <c r="AI58" s="15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</row>
    <row r="59" spans="1:62" ht="18.75" x14ac:dyDescent="0.3">
      <c r="A59" s="22" t="s">
        <v>28</v>
      </c>
      <c r="B59" s="28">
        <f t="shared" si="15"/>
        <v>0</v>
      </c>
      <c r="C59" s="28">
        <f t="shared" si="15"/>
        <v>0</v>
      </c>
      <c r="D59" s="28">
        <f t="shared" si="15"/>
        <v>0</v>
      </c>
      <c r="E59" s="28">
        <f t="shared" si="15"/>
        <v>0</v>
      </c>
      <c r="F59" s="95">
        <f>IFERROR(E59/B59*100,0)</f>
        <v>0</v>
      </c>
      <c r="G59" s="95">
        <f>IFERROR(E59/C59*100,0)</f>
        <v>0</v>
      </c>
      <c r="H59" s="28">
        <f>H65</f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28">
        <f t="shared" si="16"/>
        <v>0</v>
      </c>
      <c r="M59" s="28">
        <f t="shared" si="16"/>
        <v>0</v>
      </c>
      <c r="N59" s="28">
        <f t="shared" si="16"/>
        <v>0</v>
      </c>
      <c r="O59" s="28">
        <f t="shared" si="16"/>
        <v>0</v>
      </c>
      <c r="P59" s="28">
        <f t="shared" si="16"/>
        <v>0</v>
      </c>
      <c r="Q59" s="28">
        <f t="shared" si="16"/>
        <v>0</v>
      </c>
      <c r="R59" s="28">
        <f t="shared" si="16"/>
        <v>0</v>
      </c>
      <c r="S59" s="28">
        <f t="shared" si="16"/>
        <v>0</v>
      </c>
      <c r="T59" s="28">
        <f t="shared" si="16"/>
        <v>0</v>
      </c>
      <c r="U59" s="28">
        <f t="shared" si="16"/>
        <v>0</v>
      </c>
      <c r="V59" s="28">
        <f t="shared" si="16"/>
        <v>0</v>
      </c>
      <c r="W59" s="28">
        <f t="shared" si="16"/>
        <v>0</v>
      </c>
      <c r="X59" s="28">
        <f t="shared" si="16"/>
        <v>0</v>
      </c>
      <c r="Y59" s="28">
        <f t="shared" si="16"/>
        <v>0</v>
      </c>
      <c r="Z59" s="28">
        <f t="shared" si="16"/>
        <v>0</v>
      </c>
      <c r="AA59" s="28">
        <f t="shared" si="16"/>
        <v>0</v>
      </c>
      <c r="AB59" s="28">
        <f t="shared" si="16"/>
        <v>0</v>
      </c>
      <c r="AC59" s="28">
        <f t="shared" si="16"/>
        <v>0</v>
      </c>
      <c r="AD59" s="28">
        <f t="shared" si="16"/>
        <v>0</v>
      </c>
      <c r="AE59" s="28">
        <f t="shared" si="16"/>
        <v>0</v>
      </c>
      <c r="AF59" s="31"/>
      <c r="AG59" s="15"/>
      <c r="AH59" s="15"/>
      <c r="AI59" s="15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</row>
    <row r="60" spans="1:62" ht="18.75" x14ac:dyDescent="0.3">
      <c r="A60" s="22" t="s">
        <v>29</v>
      </c>
      <c r="B60" s="28">
        <f t="shared" si="15"/>
        <v>0</v>
      </c>
      <c r="C60" s="28">
        <f t="shared" si="15"/>
        <v>0</v>
      </c>
      <c r="D60" s="28">
        <f t="shared" si="15"/>
        <v>0</v>
      </c>
      <c r="E60" s="28">
        <f t="shared" si="15"/>
        <v>0</v>
      </c>
      <c r="F60" s="95">
        <f>IFERROR(E60/B60*100,0)</f>
        <v>0</v>
      </c>
      <c r="G60" s="95">
        <f>IFERROR(E60/C60*100,0)</f>
        <v>0</v>
      </c>
      <c r="H60" s="28">
        <f>H66</f>
        <v>0</v>
      </c>
      <c r="I60" s="28">
        <f t="shared" si="16"/>
        <v>0</v>
      </c>
      <c r="J60" s="28">
        <f t="shared" si="16"/>
        <v>0</v>
      </c>
      <c r="K60" s="28">
        <f t="shared" si="16"/>
        <v>0</v>
      </c>
      <c r="L60" s="28">
        <f t="shared" si="16"/>
        <v>0</v>
      </c>
      <c r="M60" s="28">
        <f t="shared" si="16"/>
        <v>0</v>
      </c>
      <c r="N60" s="28">
        <f t="shared" si="16"/>
        <v>0</v>
      </c>
      <c r="O60" s="28">
        <f t="shared" si="16"/>
        <v>0</v>
      </c>
      <c r="P60" s="28">
        <f t="shared" si="16"/>
        <v>0</v>
      </c>
      <c r="Q60" s="28">
        <f t="shared" si="16"/>
        <v>0</v>
      </c>
      <c r="R60" s="28">
        <f t="shared" si="16"/>
        <v>0</v>
      </c>
      <c r="S60" s="28">
        <f t="shared" si="16"/>
        <v>0</v>
      </c>
      <c r="T60" s="28">
        <f t="shared" si="16"/>
        <v>0</v>
      </c>
      <c r="U60" s="28">
        <f t="shared" si="16"/>
        <v>0</v>
      </c>
      <c r="V60" s="28">
        <f t="shared" si="16"/>
        <v>0</v>
      </c>
      <c r="W60" s="28">
        <f t="shared" si="16"/>
        <v>0</v>
      </c>
      <c r="X60" s="28">
        <f t="shared" si="16"/>
        <v>0</v>
      </c>
      <c r="Y60" s="28">
        <f t="shared" si="16"/>
        <v>0</v>
      </c>
      <c r="Z60" s="28">
        <f t="shared" si="16"/>
        <v>0</v>
      </c>
      <c r="AA60" s="28">
        <f t="shared" si="16"/>
        <v>0</v>
      </c>
      <c r="AB60" s="28">
        <f t="shared" si="16"/>
        <v>0</v>
      </c>
      <c r="AC60" s="28">
        <f t="shared" si="16"/>
        <v>0</v>
      </c>
      <c r="AD60" s="28">
        <f t="shared" si="16"/>
        <v>0</v>
      </c>
      <c r="AE60" s="28">
        <f t="shared" si="16"/>
        <v>0</v>
      </c>
      <c r="AF60" s="31"/>
      <c r="AG60" s="15"/>
      <c r="AH60" s="15"/>
      <c r="AI60" s="15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</row>
    <row r="61" spans="1:62" ht="18.75" x14ac:dyDescent="0.25">
      <c r="A61" s="111" t="s">
        <v>80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3"/>
      <c r="AF61" s="114" t="s">
        <v>70</v>
      </c>
      <c r="AG61" s="15"/>
      <c r="AH61" s="15"/>
      <c r="AI61" s="15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</row>
    <row r="62" spans="1:62" ht="18.75" x14ac:dyDescent="0.3">
      <c r="A62" s="19" t="s">
        <v>25</v>
      </c>
      <c r="B62" s="20">
        <f>H62+J62+L62+N62+P62+R62+T62+V62+X62+Z62+AB62+AD62</f>
        <v>90854.299999999974</v>
      </c>
      <c r="C62" s="20">
        <f>SUM(C63:C66)</f>
        <v>10512.4</v>
      </c>
      <c r="D62" s="20">
        <f>SUM(D63:D66)</f>
        <v>10512.4</v>
      </c>
      <c r="E62" s="20">
        <f>SUM(E63:E66)</f>
        <v>10512.4</v>
      </c>
      <c r="F62" s="96">
        <f>IFERROR(E62/B62*100,0)</f>
        <v>11.57061360882204</v>
      </c>
      <c r="G62" s="96">
        <f>IFERROR(E62/C62*100,0)</f>
        <v>100</v>
      </c>
      <c r="H62" s="13">
        <f>SUM(H63:H66)</f>
        <v>10512.4</v>
      </c>
      <c r="I62" s="13">
        <f t="shared" ref="I62:AE62" si="17">SUM(I63:I66)</f>
        <v>10512.4</v>
      </c>
      <c r="J62" s="13">
        <f t="shared" si="17"/>
        <v>10614.3</v>
      </c>
      <c r="K62" s="13">
        <f t="shared" si="17"/>
        <v>0</v>
      </c>
      <c r="L62" s="13">
        <f t="shared" si="17"/>
        <v>7757.9</v>
      </c>
      <c r="M62" s="13">
        <f t="shared" si="17"/>
        <v>0</v>
      </c>
      <c r="N62" s="13">
        <f t="shared" si="17"/>
        <v>15251.3</v>
      </c>
      <c r="O62" s="13">
        <f t="shared" si="17"/>
        <v>0</v>
      </c>
      <c r="P62" s="13">
        <f t="shared" si="17"/>
        <v>8714.2000000000007</v>
      </c>
      <c r="Q62" s="13">
        <f t="shared" si="17"/>
        <v>0</v>
      </c>
      <c r="R62" s="13">
        <f t="shared" si="17"/>
        <v>8798.9</v>
      </c>
      <c r="S62" s="13">
        <f t="shared" si="17"/>
        <v>0</v>
      </c>
      <c r="T62" s="13">
        <f t="shared" si="17"/>
        <v>4415.8</v>
      </c>
      <c r="U62" s="13">
        <f t="shared" si="17"/>
        <v>0</v>
      </c>
      <c r="V62" s="13">
        <f t="shared" si="17"/>
        <v>3232.9</v>
      </c>
      <c r="W62" s="13">
        <f t="shared" si="17"/>
        <v>0</v>
      </c>
      <c r="X62" s="13">
        <f t="shared" si="17"/>
        <v>3463.9</v>
      </c>
      <c r="Y62" s="13">
        <f t="shared" si="17"/>
        <v>0</v>
      </c>
      <c r="Z62" s="13">
        <f t="shared" si="17"/>
        <v>6636.5</v>
      </c>
      <c r="AA62" s="13">
        <f t="shared" si="17"/>
        <v>0</v>
      </c>
      <c r="AB62" s="13">
        <f t="shared" si="17"/>
        <v>6248.9</v>
      </c>
      <c r="AC62" s="13">
        <f t="shared" si="17"/>
        <v>0</v>
      </c>
      <c r="AD62" s="13">
        <f t="shared" si="17"/>
        <v>5207.3</v>
      </c>
      <c r="AE62" s="13">
        <f t="shared" si="17"/>
        <v>0</v>
      </c>
      <c r="AF62" s="115"/>
      <c r="AG62" s="15"/>
      <c r="AH62" s="15"/>
      <c r="AI62" s="15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</row>
    <row r="63" spans="1:62" ht="18.75" x14ac:dyDescent="0.3">
      <c r="A63" s="22" t="s">
        <v>26</v>
      </c>
      <c r="B63" s="28">
        <f>H63+J63+L63+N63+P63+R63+T63+V63+X63+Z63+AB63+AD63</f>
        <v>0</v>
      </c>
      <c r="C63" s="29">
        <f>H63</f>
        <v>0</v>
      </c>
      <c r="D63" s="28">
        <f>E63</f>
        <v>0</v>
      </c>
      <c r="E63" s="28">
        <f>I63+K63+M63+O63+Q63+S63+U63+W63+Y63+AA63+AC63+AE63</f>
        <v>0</v>
      </c>
      <c r="F63" s="95">
        <f>IFERROR(E63/B63*100,0)</f>
        <v>0</v>
      </c>
      <c r="G63" s="95">
        <f>IFERROR(E63/C63*100,0)</f>
        <v>0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115"/>
      <c r="AG63" s="15"/>
      <c r="AH63" s="15"/>
      <c r="AI63" s="15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</row>
    <row r="64" spans="1:62" ht="18.75" x14ac:dyDescent="0.3">
      <c r="A64" s="22" t="s">
        <v>27</v>
      </c>
      <c r="B64" s="28">
        <f>H64+J64+L64+N64+P64+R64+T64+V64+X64+Z64+AB64+AD64</f>
        <v>90854.299999999974</v>
      </c>
      <c r="C64" s="29">
        <f>H64</f>
        <v>10512.4</v>
      </c>
      <c r="D64" s="29">
        <f>E64</f>
        <v>10512.4</v>
      </c>
      <c r="E64" s="28">
        <f>I64+K64+M64+O64+Q64+S64+U64+W64+Y64+AA64+AC64+AE64</f>
        <v>10512.4</v>
      </c>
      <c r="F64" s="95">
        <f>IFERROR(E64/B64*100,0)</f>
        <v>11.57061360882204</v>
      </c>
      <c r="G64" s="95">
        <f>IFERROR(E64/C64*100,0)</f>
        <v>100</v>
      </c>
      <c r="H64" s="23">
        <v>10512.4</v>
      </c>
      <c r="I64" s="23">
        <v>10512.4</v>
      </c>
      <c r="J64" s="23">
        <v>10614.3</v>
      </c>
      <c r="K64" s="23"/>
      <c r="L64" s="23">
        <v>7757.9</v>
      </c>
      <c r="M64" s="23"/>
      <c r="N64" s="23">
        <v>15251.3</v>
      </c>
      <c r="O64" s="23"/>
      <c r="P64" s="23">
        <v>8714.2000000000007</v>
      </c>
      <c r="Q64" s="23"/>
      <c r="R64" s="23">
        <v>8798.9</v>
      </c>
      <c r="S64" s="23"/>
      <c r="T64" s="23">
        <v>4415.8</v>
      </c>
      <c r="U64" s="23"/>
      <c r="V64" s="23">
        <v>3232.9</v>
      </c>
      <c r="W64" s="23"/>
      <c r="X64" s="23">
        <v>3463.9</v>
      </c>
      <c r="Y64" s="23"/>
      <c r="Z64" s="23">
        <v>6636.5</v>
      </c>
      <c r="AA64" s="23"/>
      <c r="AB64" s="23">
        <v>6248.9</v>
      </c>
      <c r="AC64" s="23"/>
      <c r="AD64" s="23">
        <v>5207.3</v>
      </c>
      <c r="AE64" s="23"/>
      <c r="AF64" s="115"/>
      <c r="AG64" s="15">
        <f>C64-D64</f>
        <v>0</v>
      </c>
      <c r="AH64" s="15"/>
      <c r="AI64" s="15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</row>
    <row r="65" spans="1:62" ht="18.75" x14ac:dyDescent="0.3">
      <c r="A65" s="22" t="s">
        <v>28</v>
      </c>
      <c r="B65" s="28">
        <f>H65+J65+L65+N65+P65+R65+T65+V65+X65+Z65+AB65+AD65</f>
        <v>0</v>
      </c>
      <c r="C65" s="29">
        <f>H65</f>
        <v>0</v>
      </c>
      <c r="D65" s="29"/>
      <c r="E65" s="28">
        <f>I65+K65+M65+O65+Q65+S65+U65+W65+Y65+AA65+AC65+AE65</f>
        <v>0</v>
      </c>
      <c r="F65" s="95">
        <f>IFERROR(E65/B65*100,0)</f>
        <v>0</v>
      </c>
      <c r="G65" s="95">
        <f>IFERROR(E65/C65*100,0)</f>
        <v>0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15"/>
      <c r="AG65" s="15"/>
      <c r="AH65" s="15"/>
      <c r="AI65" s="15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</row>
    <row r="66" spans="1:62" ht="18.75" x14ac:dyDescent="0.3">
      <c r="A66" s="22" t="s">
        <v>29</v>
      </c>
      <c r="B66" s="28">
        <f>H66+J66+L66+N66+P66+R66+T66+V66+X66+Z66+AB66+AD66</f>
        <v>0</v>
      </c>
      <c r="C66" s="29">
        <f>H66</f>
        <v>0</v>
      </c>
      <c r="D66" s="29"/>
      <c r="E66" s="28">
        <f>I66+K66+M66+O66+Q66+S66+U66+W66+Y66+AA66+AC66+AE66</f>
        <v>0</v>
      </c>
      <c r="F66" s="95">
        <f>IFERROR(E66/B66*100,0)</f>
        <v>0</v>
      </c>
      <c r="G66" s="95">
        <f>IFERROR(E66/C66*100,0)</f>
        <v>0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18"/>
      <c r="AG66" s="15"/>
      <c r="AH66" s="15"/>
      <c r="AI66" s="15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</row>
    <row r="67" spans="1:62" ht="20.25" x14ac:dyDescent="0.25">
      <c r="A67" s="116" t="s">
        <v>81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9"/>
      <c r="AF67" s="115"/>
      <c r="AG67" s="15"/>
      <c r="AH67" s="15"/>
      <c r="AI67" s="15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</row>
    <row r="68" spans="1:62" ht="18.75" x14ac:dyDescent="0.3">
      <c r="A68" s="19" t="s">
        <v>25</v>
      </c>
      <c r="B68" s="27">
        <f>H68+J68+L68+N68+P68+R68+T68+V68+X68+Z68+AB68+AD68</f>
        <v>2478203.1</v>
      </c>
      <c r="C68" s="27">
        <f>SUM(C69:C72)</f>
        <v>96973.2</v>
      </c>
      <c r="D68" s="27">
        <f>SUM(D69:D72)</f>
        <v>86178.1</v>
      </c>
      <c r="E68" s="27">
        <f>SUM(E69:E72)</f>
        <v>92043.1</v>
      </c>
      <c r="F68" s="96">
        <f>IFERROR(E68/B68*100,0)</f>
        <v>3.7141064023364345</v>
      </c>
      <c r="G68" s="96">
        <f>IFERROR(E68/C68*100,0)</f>
        <v>94.91601803384853</v>
      </c>
      <c r="H68" s="13">
        <f>SUM(H69:H72)</f>
        <v>91356.3</v>
      </c>
      <c r="I68" s="13">
        <f t="shared" ref="I68:AE68" si="18">SUM(I69:I72)</f>
        <v>86178.1</v>
      </c>
      <c r="J68" s="13">
        <f t="shared" si="18"/>
        <v>233763.5</v>
      </c>
      <c r="K68" s="13">
        <f t="shared" si="18"/>
        <v>0</v>
      </c>
      <c r="L68" s="13">
        <f t="shared" si="18"/>
        <v>216561.69999999998</v>
      </c>
      <c r="M68" s="13">
        <f t="shared" si="18"/>
        <v>0</v>
      </c>
      <c r="N68" s="13">
        <f t="shared" si="18"/>
        <v>237884.99999999997</v>
      </c>
      <c r="O68" s="13">
        <f t="shared" si="18"/>
        <v>0</v>
      </c>
      <c r="P68" s="13">
        <f t="shared" si="18"/>
        <v>389558.2</v>
      </c>
      <c r="Q68" s="13">
        <f t="shared" si="18"/>
        <v>0</v>
      </c>
      <c r="R68" s="13">
        <f t="shared" si="18"/>
        <v>212312.30000000002</v>
      </c>
      <c r="S68" s="13">
        <f t="shared" si="18"/>
        <v>190268</v>
      </c>
      <c r="T68" s="13">
        <f t="shared" si="18"/>
        <v>162833.99999999997</v>
      </c>
      <c r="U68" s="13">
        <f t="shared" si="18"/>
        <v>0</v>
      </c>
      <c r="V68" s="13">
        <f t="shared" si="18"/>
        <v>107363.70000000001</v>
      </c>
      <c r="W68" s="13">
        <f t="shared" si="18"/>
        <v>0</v>
      </c>
      <c r="X68" s="13">
        <f t="shared" si="18"/>
        <v>156878.5</v>
      </c>
      <c r="Y68" s="13">
        <f t="shared" si="18"/>
        <v>0</v>
      </c>
      <c r="Z68" s="13">
        <f t="shared" si="18"/>
        <v>162743.79999999999</v>
      </c>
      <c r="AA68" s="13">
        <f t="shared" si="18"/>
        <v>0</v>
      </c>
      <c r="AB68" s="13">
        <f t="shared" si="18"/>
        <v>154447.19999999998</v>
      </c>
      <c r="AC68" s="13">
        <f t="shared" si="18"/>
        <v>0</v>
      </c>
      <c r="AD68" s="13">
        <f t="shared" si="18"/>
        <v>352498.9</v>
      </c>
      <c r="AE68" s="13">
        <f t="shared" si="18"/>
        <v>0</v>
      </c>
      <c r="AF68" s="115"/>
      <c r="AG68" s="15"/>
      <c r="AH68" s="15"/>
      <c r="AI68" s="15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</row>
    <row r="69" spans="1:62" ht="18.75" x14ac:dyDescent="0.3">
      <c r="A69" s="22" t="s">
        <v>26</v>
      </c>
      <c r="B69" s="28">
        <f t="shared" ref="B69:E70" si="19">B75+B81+B87</f>
        <v>2031456.9999999995</v>
      </c>
      <c r="C69" s="28">
        <f t="shared" si="19"/>
        <v>31589.799999999988</v>
      </c>
      <c r="D69" s="28">
        <f t="shared" si="19"/>
        <v>26659.7</v>
      </c>
      <c r="E69" s="28">
        <f t="shared" si="19"/>
        <v>26659.7</v>
      </c>
      <c r="F69" s="95">
        <f>IFERROR(E69/B69*100,0)</f>
        <v>1.3123438005333121</v>
      </c>
      <c r="G69" s="95">
        <f>IFERROR(E69/C69*100,0)</f>
        <v>84.393380141691338</v>
      </c>
      <c r="H69" s="23">
        <f>H75+H81+H87</f>
        <v>31589.799999999988</v>
      </c>
      <c r="I69" s="23">
        <f t="shared" ref="I69:AE71" si="20">I75+I81+I87</f>
        <v>26659.7</v>
      </c>
      <c r="J69" s="23">
        <f t="shared" si="20"/>
        <v>187348.3</v>
      </c>
      <c r="K69" s="23">
        <f t="shared" si="20"/>
        <v>0</v>
      </c>
      <c r="L69" s="23">
        <f t="shared" si="20"/>
        <v>173237.1</v>
      </c>
      <c r="M69" s="23">
        <f t="shared" si="20"/>
        <v>0</v>
      </c>
      <c r="N69" s="23">
        <f t="shared" si="20"/>
        <v>194563.9</v>
      </c>
      <c r="O69" s="23">
        <f t="shared" si="20"/>
        <v>0</v>
      </c>
      <c r="P69" s="23">
        <f t="shared" si="20"/>
        <v>341509.3</v>
      </c>
      <c r="Q69" s="23">
        <f t="shared" si="20"/>
        <v>0</v>
      </c>
      <c r="R69" s="23">
        <f t="shared" si="20"/>
        <v>170279</v>
      </c>
      <c r="S69" s="23">
        <v>156563</v>
      </c>
      <c r="T69" s="23">
        <f t="shared" si="20"/>
        <v>133216.4</v>
      </c>
      <c r="U69" s="23">
        <f t="shared" si="20"/>
        <v>0</v>
      </c>
      <c r="V69" s="23">
        <f t="shared" si="20"/>
        <v>87319.8</v>
      </c>
      <c r="W69" s="23">
        <f t="shared" si="20"/>
        <v>0</v>
      </c>
      <c r="X69" s="23">
        <f t="shared" si="20"/>
        <v>131869.9</v>
      </c>
      <c r="Y69" s="23">
        <f t="shared" si="20"/>
        <v>0</v>
      </c>
      <c r="Z69" s="23">
        <f t="shared" si="20"/>
        <v>134480.9</v>
      </c>
      <c r="AA69" s="23">
        <f t="shared" si="20"/>
        <v>0</v>
      </c>
      <c r="AB69" s="23">
        <f t="shared" si="20"/>
        <v>129842.9</v>
      </c>
      <c r="AC69" s="23">
        <f t="shared" si="20"/>
        <v>0</v>
      </c>
      <c r="AD69" s="23">
        <f t="shared" si="20"/>
        <v>316199.7</v>
      </c>
      <c r="AE69" s="23">
        <f t="shared" si="20"/>
        <v>0</v>
      </c>
      <c r="AF69" s="115"/>
      <c r="AG69" s="15"/>
      <c r="AH69" s="15"/>
      <c r="AI69" s="15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</row>
    <row r="70" spans="1:62" ht="18.75" x14ac:dyDescent="0.3">
      <c r="A70" s="22" t="s">
        <v>27</v>
      </c>
      <c r="B70" s="28">
        <f t="shared" si="19"/>
        <v>393284.3</v>
      </c>
      <c r="C70" s="28">
        <f t="shared" si="19"/>
        <v>55250.3</v>
      </c>
      <c r="D70" s="28">
        <f t="shared" si="19"/>
        <v>55250.3</v>
      </c>
      <c r="E70" s="28">
        <f t="shared" si="19"/>
        <v>55250.3</v>
      </c>
      <c r="F70" s="95">
        <f>IFERROR(E70/B70*100,0)</f>
        <v>14.048437733212335</v>
      </c>
      <c r="G70" s="95">
        <f>IFERROR(E70/C70*100,0)</f>
        <v>100</v>
      </c>
      <c r="H70" s="23">
        <f>H76+H82+H88</f>
        <v>55250.3</v>
      </c>
      <c r="I70" s="23">
        <f t="shared" si="20"/>
        <v>55250.3</v>
      </c>
      <c r="J70" s="23">
        <f t="shared" si="20"/>
        <v>41813</v>
      </c>
      <c r="K70" s="23">
        <f t="shared" si="20"/>
        <v>0</v>
      </c>
      <c r="L70" s="23">
        <f t="shared" si="20"/>
        <v>39182.199999999997</v>
      </c>
      <c r="M70" s="23">
        <f t="shared" si="20"/>
        <v>0</v>
      </c>
      <c r="N70" s="23">
        <f t="shared" si="20"/>
        <v>38805.699999999997</v>
      </c>
      <c r="O70" s="23">
        <f t="shared" si="20"/>
        <v>0</v>
      </c>
      <c r="P70" s="23">
        <f t="shared" si="20"/>
        <v>40251.4</v>
      </c>
      <c r="Q70" s="23">
        <f t="shared" si="20"/>
        <v>0</v>
      </c>
      <c r="R70" s="23">
        <f t="shared" si="20"/>
        <v>34775.699999999997</v>
      </c>
      <c r="S70" s="23">
        <v>27840</v>
      </c>
      <c r="T70" s="23">
        <f t="shared" si="20"/>
        <v>29404.799999999999</v>
      </c>
      <c r="U70" s="23">
        <f t="shared" si="20"/>
        <v>0</v>
      </c>
      <c r="V70" s="23">
        <f t="shared" si="20"/>
        <v>19454.8</v>
      </c>
      <c r="W70" s="23">
        <f t="shared" si="20"/>
        <v>0</v>
      </c>
      <c r="X70" s="23">
        <f t="shared" si="20"/>
        <v>20876.2</v>
      </c>
      <c r="Y70" s="23">
        <f t="shared" si="20"/>
        <v>0</v>
      </c>
      <c r="Z70" s="23">
        <f t="shared" si="20"/>
        <v>24130.5</v>
      </c>
      <c r="AA70" s="23">
        <f t="shared" si="20"/>
        <v>0</v>
      </c>
      <c r="AB70" s="23">
        <f t="shared" si="20"/>
        <v>20479.900000000001</v>
      </c>
      <c r="AC70" s="23">
        <f t="shared" si="20"/>
        <v>0</v>
      </c>
      <c r="AD70" s="23">
        <f t="shared" si="20"/>
        <v>28859.8</v>
      </c>
      <c r="AE70" s="23">
        <f t="shared" si="20"/>
        <v>0</v>
      </c>
      <c r="AF70" s="115"/>
      <c r="AG70" s="15"/>
      <c r="AH70" s="15"/>
      <c r="AI70" s="15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</row>
    <row r="71" spans="1:62" ht="18.75" x14ac:dyDescent="0.3">
      <c r="A71" s="22" t="s">
        <v>28</v>
      </c>
      <c r="B71" s="28">
        <f>H71+J71+L71+N71+P71+R71+T71+V71+X71+Z71+AB71+AD71</f>
        <v>49215.600000000006</v>
      </c>
      <c r="C71" s="28">
        <f>I71+K71+M71+O71+Q71+S71+U71+W71+Y71+AA71+AC71+AE71</f>
        <v>9779.5</v>
      </c>
      <c r="D71" s="29">
        <f>D77+D83+D89</f>
        <v>3914.5</v>
      </c>
      <c r="E71" s="28">
        <f>I71+K71+M71+O71+Q71+S71+U71+W71+Y71+AA71+AC71+AE71</f>
        <v>9779.5</v>
      </c>
      <c r="F71" s="95">
        <f>IFERROR(E71/B71*100,0)</f>
        <v>19.870732044311151</v>
      </c>
      <c r="G71" s="95">
        <f>IFERROR(E71/C71*100,0)</f>
        <v>100</v>
      </c>
      <c r="H71" s="23">
        <f>H77+H83+H89</f>
        <v>4162.6000000000004</v>
      </c>
      <c r="I71" s="23">
        <f t="shared" si="20"/>
        <v>3914.5</v>
      </c>
      <c r="J71" s="23">
        <f t="shared" si="20"/>
        <v>4142.6000000000004</v>
      </c>
      <c r="K71" s="23">
        <f t="shared" si="20"/>
        <v>0</v>
      </c>
      <c r="L71" s="23">
        <f t="shared" si="20"/>
        <v>4142.3999999999996</v>
      </c>
      <c r="M71" s="23">
        <f t="shared" si="20"/>
        <v>0</v>
      </c>
      <c r="N71" s="23">
        <f t="shared" si="20"/>
        <v>4515.3999999999996</v>
      </c>
      <c r="O71" s="23">
        <f t="shared" si="20"/>
        <v>0</v>
      </c>
      <c r="P71" s="23">
        <f t="shared" si="20"/>
        <v>7797.5</v>
      </c>
      <c r="Q71" s="23">
        <f t="shared" si="20"/>
        <v>0</v>
      </c>
      <c r="R71" s="23">
        <f t="shared" si="20"/>
        <v>7257.6</v>
      </c>
      <c r="S71" s="23">
        <v>5865</v>
      </c>
      <c r="T71" s="23">
        <f t="shared" si="20"/>
        <v>212.8</v>
      </c>
      <c r="U71" s="23">
        <f t="shared" si="20"/>
        <v>0</v>
      </c>
      <c r="V71" s="23">
        <f t="shared" si="20"/>
        <v>589.1</v>
      </c>
      <c r="W71" s="23">
        <f t="shared" si="20"/>
        <v>0</v>
      </c>
      <c r="X71" s="23">
        <f t="shared" si="20"/>
        <v>4132.3999999999996</v>
      </c>
      <c r="Y71" s="23">
        <f t="shared" si="20"/>
        <v>0</v>
      </c>
      <c r="Z71" s="23">
        <f t="shared" si="20"/>
        <v>4132.3999999999996</v>
      </c>
      <c r="AA71" s="23">
        <f t="shared" si="20"/>
        <v>0</v>
      </c>
      <c r="AB71" s="23">
        <f t="shared" si="20"/>
        <v>4124.3999999999996</v>
      </c>
      <c r="AC71" s="23">
        <f t="shared" si="20"/>
        <v>0</v>
      </c>
      <c r="AD71" s="23">
        <f t="shared" si="20"/>
        <v>4006.4</v>
      </c>
      <c r="AE71" s="23">
        <f t="shared" si="20"/>
        <v>0</v>
      </c>
      <c r="AF71" s="115"/>
      <c r="AG71" s="15"/>
      <c r="AH71" s="15"/>
      <c r="AI71" s="15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</row>
    <row r="72" spans="1:62" ht="18.75" x14ac:dyDescent="0.3">
      <c r="A72" s="22" t="s">
        <v>29</v>
      </c>
      <c r="B72" s="28">
        <f>H72+J72+L72+N72+P72+R72+T72+V72+X72+Z72+AB72+AD72</f>
        <v>4246.2</v>
      </c>
      <c r="C72" s="28">
        <f>I72+K72+M72+O72+Q72+S72+U72+W72+Y72+AA72+AC72+AE72</f>
        <v>353.6</v>
      </c>
      <c r="D72" s="29">
        <f>D78+D84+D90</f>
        <v>353.6</v>
      </c>
      <c r="E72" s="28">
        <f>I72+K72+M72+O72+Q72+S72+U72+W72+Y72+AA72+AC72+AE72</f>
        <v>353.6</v>
      </c>
      <c r="F72" s="95">
        <f>IFERROR(E72/B72*100,0)</f>
        <v>8.3274457161697519</v>
      </c>
      <c r="G72" s="95">
        <f>IFERROR(E72/C72*100,0)</f>
        <v>100</v>
      </c>
      <c r="H72" s="23">
        <f>H78+H84+H90</f>
        <v>353.6</v>
      </c>
      <c r="I72" s="23">
        <f t="shared" ref="I72:AE72" si="21">I78</f>
        <v>353.6</v>
      </c>
      <c r="J72" s="23">
        <f t="shared" si="21"/>
        <v>459.6</v>
      </c>
      <c r="K72" s="23">
        <f t="shared" si="21"/>
        <v>0</v>
      </c>
      <c r="L72" s="23">
        <f t="shared" si="21"/>
        <v>0</v>
      </c>
      <c r="M72" s="23">
        <f t="shared" si="21"/>
        <v>0</v>
      </c>
      <c r="N72" s="23">
        <f t="shared" si="21"/>
        <v>0</v>
      </c>
      <c r="O72" s="23">
        <f t="shared" si="21"/>
        <v>0</v>
      </c>
      <c r="P72" s="23">
        <f t="shared" si="21"/>
        <v>0</v>
      </c>
      <c r="Q72" s="23">
        <f t="shared" si="21"/>
        <v>0</v>
      </c>
      <c r="R72" s="23">
        <f t="shared" si="21"/>
        <v>0</v>
      </c>
      <c r="S72" s="23">
        <f t="shared" si="21"/>
        <v>0</v>
      </c>
      <c r="T72" s="23">
        <f t="shared" si="21"/>
        <v>0</v>
      </c>
      <c r="U72" s="23">
        <f t="shared" si="21"/>
        <v>0</v>
      </c>
      <c r="V72" s="23">
        <f t="shared" si="21"/>
        <v>0</v>
      </c>
      <c r="W72" s="23">
        <f t="shared" si="21"/>
        <v>0</v>
      </c>
      <c r="X72" s="23">
        <f t="shared" si="21"/>
        <v>0</v>
      </c>
      <c r="Y72" s="23">
        <f t="shared" si="21"/>
        <v>0</v>
      </c>
      <c r="Z72" s="23">
        <f t="shared" si="21"/>
        <v>0</v>
      </c>
      <c r="AA72" s="23">
        <f t="shared" si="21"/>
        <v>0</v>
      </c>
      <c r="AB72" s="23">
        <f t="shared" si="21"/>
        <v>0</v>
      </c>
      <c r="AC72" s="23">
        <f t="shared" si="21"/>
        <v>0</v>
      </c>
      <c r="AD72" s="23">
        <f t="shared" si="21"/>
        <v>3433</v>
      </c>
      <c r="AE72" s="23">
        <f t="shared" si="21"/>
        <v>0</v>
      </c>
      <c r="AF72" s="115"/>
      <c r="AG72" s="32"/>
      <c r="AH72" s="32"/>
      <c r="AI72" s="32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</row>
    <row r="73" spans="1:62" ht="18.75" x14ac:dyDescent="0.25">
      <c r="A73" s="111" t="s">
        <v>82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3"/>
      <c r="AF73" s="115"/>
      <c r="AG73" s="15"/>
      <c r="AH73" s="15"/>
      <c r="AI73" s="15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</row>
    <row r="74" spans="1:62" ht="56.25" x14ac:dyDescent="0.3">
      <c r="A74" s="19" t="s">
        <v>25</v>
      </c>
      <c r="B74" s="27">
        <f>H74+J74+L74+N74+P74+R74+T74+V74+X74+Z74+AB74+AD74</f>
        <v>2416443.1</v>
      </c>
      <c r="C74" s="20">
        <f>SUM(C75:C78)</f>
        <v>91356.3</v>
      </c>
      <c r="D74" s="20">
        <f>SUM(D75:D78)</f>
        <v>86178.1</v>
      </c>
      <c r="E74" s="20">
        <f>SUM(E75:E78)</f>
        <v>86178.1</v>
      </c>
      <c r="F74" s="96">
        <f>IFERROR(E74/B74*100,0)</f>
        <v>3.5663202663451918</v>
      </c>
      <c r="G74" s="96">
        <f>IFERROR(E74/C74*100,0)</f>
        <v>94.331863265040298</v>
      </c>
      <c r="H74" s="13">
        <f>SUM(H75:H78)</f>
        <v>91356.3</v>
      </c>
      <c r="I74" s="13">
        <f t="shared" ref="I74:AE74" si="22">SUM(I75:I78)</f>
        <v>86178.1</v>
      </c>
      <c r="J74" s="13">
        <f t="shared" si="22"/>
        <v>233343.5</v>
      </c>
      <c r="K74" s="13">
        <f t="shared" si="22"/>
        <v>0</v>
      </c>
      <c r="L74" s="13">
        <f t="shared" si="22"/>
        <v>216141.69999999998</v>
      </c>
      <c r="M74" s="13">
        <f t="shared" si="22"/>
        <v>0</v>
      </c>
      <c r="N74" s="13">
        <f t="shared" si="22"/>
        <v>237464.99999999997</v>
      </c>
      <c r="O74" s="13">
        <f t="shared" si="22"/>
        <v>0</v>
      </c>
      <c r="P74" s="13">
        <f t="shared" si="22"/>
        <v>389138.2</v>
      </c>
      <c r="Q74" s="13">
        <f t="shared" si="22"/>
        <v>0</v>
      </c>
      <c r="R74" s="13">
        <f t="shared" si="22"/>
        <v>211892.30000000002</v>
      </c>
      <c r="S74" s="13">
        <f t="shared" si="22"/>
        <v>0</v>
      </c>
      <c r="T74" s="13">
        <f t="shared" si="22"/>
        <v>162413.99999999997</v>
      </c>
      <c r="U74" s="13">
        <f t="shared" si="22"/>
        <v>0</v>
      </c>
      <c r="V74" s="13">
        <f t="shared" si="22"/>
        <v>106943.70000000001</v>
      </c>
      <c r="W74" s="13">
        <f t="shared" si="22"/>
        <v>0</v>
      </c>
      <c r="X74" s="13">
        <f t="shared" si="22"/>
        <v>156458.5</v>
      </c>
      <c r="Y74" s="13">
        <f t="shared" si="22"/>
        <v>0</v>
      </c>
      <c r="Z74" s="13">
        <f t="shared" si="22"/>
        <v>162323.79999999999</v>
      </c>
      <c r="AA74" s="13">
        <f t="shared" si="22"/>
        <v>0</v>
      </c>
      <c r="AB74" s="13">
        <f t="shared" si="22"/>
        <v>154027.19999999998</v>
      </c>
      <c r="AC74" s="13">
        <f t="shared" si="22"/>
        <v>0</v>
      </c>
      <c r="AD74" s="13">
        <f t="shared" si="22"/>
        <v>294938.90000000002</v>
      </c>
      <c r="AE74" s="13">
        <f t="shared" si="22"/>
        <v>0</v>
      </c>
      <c r="AF74" s="17" t="s">
        <v>114</v>
      </c>
      <c r="AG74" s="15">
        <f>C74-E74</f>
        <v>5178.1999999999971</v>
      </c>
      <c r="AH74" s="15"/>
      <c r="AI74" s="15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</row>
    <row r="75" spans="1:62" ht="18.75" x14ac:dyDescent="0.3">
      <c r="A75" s="22" t="s">
        <v>26</v>
      </c>
      <c r="B75" s="28">
        <f>H75+J75+L75+N75+P75+R75+T75+V75+X75+Z75+AB75+AD75</f>
        <v>1969696.9999999995</v>
      </c>
      <c r="C75" s="29">
        <f t="shared" ref="C75:C78" si="23">H75</f>
        <v>31589.799999999988</v>
      </c>
      <c r="D75" s="29">
        <f>E75</f>
        <v>26659.7</v>
      </c>
      <c r="E75" s="28">
        <f>I75+K75+M75+O75+Q75+S75+U75+W75+Y75+AA75+AC75+AE75</f>
        <v>26659.7</v>
      </c>
      <c r="F75" s="95">
        <f>IFERROR(E75/B75*100,0)</f>
        <v>1.3534924407155013</v>
      </c>
      <c r="G75" s="95">
        <f>IFERROR(E75/C75*100,0)</f>
        <v>84.393380141691338</v>
      </c>
      <c r="H75" s="23">
        <f>131589.8-100000</f>
        <v>31589.799999999988</v>
      </c>
      <c r="I75" s="23">
        <v>26659.7</v>
      </c>
      <c r="J75" s="23">
        <v>186928.3</v>
      </c>
      <c r="K75" s="23"/>
      <c r="L75" s="23">
        <v>172817.1</v>
      </c>
      <c r="M75" s="23"/>
      <c r="N75" s="23">
        <v>194143.9</v>
      </c>
      <c r="O75" s="23"/>
      <c r="P75" s="23">
        <v>341089.3</v>
      </c>
      <c r="Q75" s="23"/>
      <c r="R75" s="23">
        <v>169859</v>
      </c>
      <c r="S75" s="23"/>
      <c r="T75" s="23">
        <v>132796.4</v>
      </c>
      <c r="U75" s="23"/>
      <c r="V75" s="23">
        <v>86899.8</v>
      </c>
      <c r="W75" s="23"/>
      <c r="X75" s="23">
        <v>131449.9</v>
      </c>
      <c r="Y75" s="23"/>
      <c r="Z75" s="23">
        <v>134060.9</v>
      </c>
      <c r="AA75" s="23"/>
      <c r="AB75" s="23">
        <v>129422.9</v>
      </c>
      <c r="AC75" s="23"/>
      <c r="AD75" s="23">
        <f>158639.7+100000</f>
        <v>258639.7</v>
      </c>
      <c r="AE75" s="23"/>
      <c r="AF75" s="17"/>
      <c r="AG75" s="15"/>
      <c r="AH75" s="15"/>
      <c r="AI75" s="15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</row>
    <row r="76" spans="1:62" ht="18.75" x14ac:dyDescent="0.3">
      <c r="A76" s="22" t="s">
        <v>27</v>
      </c>
      <c r="B76" s="28">
        <f>H76+J76+L76+N76+P76+R76+T76+V76+X76+Z76+AB76+AD76</f>
        <v>393284.3</v>
      </c>
      <c r="C76" s="29">
        <f t="shared" si="23"/>
        <v>55250.3</v>
      </c>
      <c r="D76" s="29">
        <f>E76</f>
        <v>55250.3</v>
      </c>
      <c r="E76" s="28">
        <f>I76+K76+M76+O76+Q76+S76+U76+W76+Y76+AA76+AC76+AE76</f>
        <v>55250.3</v>
      </c>
      <c r="F76" s="95">
        <f>IFERROR(E76/B76*100,0)</f>
        <v>14.048437733212335</v>
      </c>
      <c r="G76" s="95">
        <f>IFERROR(E76/C76*100,0)</f>
        <v>100</v>
      </c>
      <c r="H76" s="23">
        <v>55250.3</v>
      </c>
      <c r="I76" s="23">
        <v>55250.3</v>
      </c>
      <c r="J76" s="23">
        <v>41813</v>
      </c>
      <c r="K76" s="23"/>
      <c r="L76" s="23">
        <v>39182.199999999997</v>
      </c>
      <c r="M76" s="23"/>
      <c r="N76" s="23">
        <v>38805.699999999997</v>
      </c>
      <c r="O76" s="23"/>
      <c r="P76" s="23">
        <v>40251.4</v>
      </c>
      <c r="Q76" s="23"/>
      <c r="R76" s="23">
        <v>34775.699999999997</v>
      </c>
      <c r="S76" s="23"/>
      <c r="T76" s="23">
        <v>29404.799999999999</v>
      </c>
      <c r="U76" s="23"/>
      <c r="V76" s="23">
        <v>19454.8</v>
      </c>
      <c r="W76" s="23"/>
      <c r="X76" s="23">
        <v>20876.2</v>
      </c>
      <c r="Y76" s="23"/>
      <c r="Z76" s="23">
        <v>24130.5</v>
      </c>
      <c r="AA76" s="23"/>
      <c r="AB76" s="23">
        <v>20479.900000000001</v>
      </c>
      <c r="AC76" s="23"/>
      <c r="AD76" s="23">
        <f>28860.6-0.8</f>
        <v>28859.8</v>
      </c>
      <c r="AE76" s="23"/>
      <c r="AF76" s="17"/>
      <c r="AG76" s="15"/>
      <c r="AH76" s="15"/>
      <c r="AI76" s="15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</row>
    <row r="77" spans="1:62" ht="18.75" x14ac:dyDescent="0.3">
      <c r="A77" s="22" t="s">
        <v>28</v>
      </c>
      <c r="B77" s="56">
        <f>H77+J77+L77+N77+P77+R77+T77+V77+X77+Z77+AB77+AD77</f>
        <v>49215.600000000006</v>
      </c>
      <c r="C77" s="29">
        <f t="shared" si="23"/>
        <v>4162.6000000000004</v>
      </c>
      <c r="D77" s="29">
        <f>E77</f>
        <v>3914.5</v>
      </c>
      <c r="E77" s="28">
        <f>I77+K77+M77+O77+Q77+S77+U77+W77+Y77+AA77+AC77+AE77</f>
        <v>3914.5</v>
      </c>
      <c r="F77" s="95">
        <f>IFERROR(E77/B77*100,0)</f>
        <v>7.9537788831183596</v>
      </c>
      <c r="G77" s="95">
        <f>IFERROR(E77/C77*100,0)</f>
        <v>94.03978282804016</v>
      </c>
      <c r="H77" s="23">
        <v>4162.6000000000004</v>
      </c>
      <c r="I77" s="23">
        <v>3914.5</v>
      </c>
      <c r="J77" s="23">
        <v>4142.6000000000004</v>
      </c>
      <c r="K77" s="23"/>
      <c r="L77" s="23">
        <v>4142.3999999999996</v>
      </c>
      <c r="M77" s="23"/>
      <c r="N77" s="23">
        <v>4515.3999999999996</v>
      </c>
      <c r="O77" s="23"/>
      <c r="P77" s="23">
        <v>7797.5</v>
      </c>
      <c r="Q77" s="23"/>
      <c r="R77" s="23">
        <v>7257.6</v>
      </c>
      <c r="S77" s="23"/>
      <c r="T77" s="23">
        <v>212.8</v>
      </c>
      <c r="U77" s="23"/>
      <c r="V77" s="23">
        <v>589.1</v>
      </c>
      <c r="W77" s="23"/>
      <c r="X77" s="23">
        <v>4132.3999999999996</v>
      </c>
      <c r="Y77" s="23"/>
      <c r="Z77" s="23">
        <v>4132.3999999999996</v>
      </c>
      <c r="AA77" s="23"/>
      <c r="AB77" s="23">
        <v>4124.3999999999996</v>
      </c>
      <c r="AC77" s="23"/>
      <c r="AD77" s="23">
        <v>4006.4</v>
      </c>
      <c r="AE77" s="13"/>
      <c r="AF77" s="108"/>
      <c r="AG77" s="15"/>
      <c r="AH77" s="15"/>
      <c r="AI77" s="15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</row>
    <row r="78" spans="1:62" ht="18.75" x14ac:dyDescent="0.3">
      <c r="A78" s="22" t="s">
        <v>29</v>
      </c>
      <c r="B78" s="56">
        <f>H78+J78+L78+N78+P78+R78+T78+V78+X78+Z78+AB78+AD78</f>
        <v>4246.2</v>
      </c>
      <c r="C78" s="29">
        <f t="shared" si="23"/>
        <v>353.6</v>
      </c>
      <c r="D78" s="29">
        <f>E78</f>
        <v>353.6</v>
      </c>
      <c r="E78" s="28">
        <f>I78+K78+M78+O78+Q78+S78+U78+W78+Y78+AA78+AC78+AE78</f>
        <v>353.6</v>
      </c>
      <c r="F78" s="95">
        <f>IFERROR(E78/B78*100,0)</f>
        <v>8.3274457161697519</v>
      </c>
      <c r="G78" s="95">
        <f>IFERROR(E78/C78*100,0)</f>
        <v>100</v>
      </c>
      <c r="H78" s="13">
        <v>353.6</v>
      </c>
      <c r="I78" s="13">
        <v>353.6</v>
      </c>
      <c r="J78" s="13">
        <v>459.6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23"/>
      <c r="Y78" s="23"/>
      <c r="Z78" s="23"/>
      <c r="AA78" s="23"/>
      <c r="AB78" s="23"/>
      <c r="AC78" s="23"/>
      <c r="AD78" s="23">
        <v>3433</v>
      </c>
      <c r="AE78" s="13"/>
      <c r="AF78" s="17"/>
      <c r="AG78" s="15"/>
      <c r="AH78" s="15"/>
      <c r="AI78" s="15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</row>
    <row r="79" spans="1:62" ht="18.75" x14ac:dyDescent="0.25">
      <c r="A79" s="111" t="s">
        <v>83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3"/>
      <c r="AF79" s="108"/>
      <c r="AG79" s="15"/>
      <c r="AH79" s="15"/>
      <c r="AI79" s="15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</row>
    <row r="80" spans="1:62" ht="18.75" x14ac:dyDescent="0.3">
      <c r="A80" s="19" t="s">
        <v>25</v>
      </c>
      <c r="B80" s="27">
        <f>H80+J80+L80+N80+P80+R80+T80+V80+X80+Z80+AB80+AD80</f>
        <v>11760</v>
      </c>
      <c r="C80" s="34">
        <f>SUM(C81:C84)</f>
        <v>0</v>
      </c>
      <c r="D80" s="34">
        <f>SUM(D81:D84)</f>
        <v>0</v>
      </c>
      <c r="E80" s="34">
        <f>SUM(E81:E84)</f>
        <v>0</v>
      </c>
      <c r="F80" s="96">
        <f>IFERROR(E80/B80*100,0)</f>
        <v>0</v>
      </c>
      <c r="G80" s="96">
        <f>IFERROR(E80/C80*100,0)</f>
        <v>0</v>
      </c>
      <c r="H80" s="13">
        <f>SUM(H81:H84)</f>
        <v>0</v>
      </c>
      <c r="I80" s="13">
        <f t="shared" ref="I80:AE80" si="24">SUM(I81:I84)</f>
        <v>0</v>
      </c>
      <c r="J80" s="13">
        <f t="shared" si="24"/>
        <v>420</v>
      </c>
      <c r="K80" s="13">
        <f t="shared" si="24"/>
        <v>0</v>
      </c>
      <c r="L80" s="13">
        <f t="shared" si="24"/>
        <v>420</v>
      </c>
      <c r="M80" s="13">
        <f t="shared" si="24"/>
        <v>0</v>
      </c>
      <c r="N80" s="13">
        <f t="shared" si="24"/>
        <v>420</v>
      </c>
      <c r="O80" s="13">
        <f t="shared" si="24"/>
        <v>0</v>
      </c>
      <c r="P80" s="13">
        <f t="shared" si="24"/>
        <v>420</v>
      </c>
      <c r="Q80" s="13">
        <f t="shared" si="24"/>
        <v>0</v>
      </c>
      <c r="R80" s="13">
        <f t="shared" si="24"/>
        <v>420</v>
      </c>
      <c r="S80" s="13">
        <f t="shared" si="24"/>
        <v>0</v>
      </c>
      <c r="T80" s="13">
        <f t="shared" si="24"/>
        <v>420</v>
      </c>
      <c r="U80" s="13">
        <f t="shared" si="24"/>
        <v>0</v>
      </c>
      <c r="V80" s="13">
        <f t="shared" si="24"/>
        <v>420</v>
      </c>
      <c r="W80" s="13">
        <f t="shared" si="24"/>
        <v>0</v>
      </c>
      <c r="X80" s="13">
        <f t="shared" si="24"/>
        <v>420</v>
      </c>
      <c r="Y80" s="13">
        <f t="shared" si="24"/>
        <v>0</v>
      </c>
      <c r="Z80" s="13">
        <f t="shared" si="24"/>
        <v>420</v>
      </c>
      <c r="AA80" s="13">
        <f t="shared" si="24"/>
        <v>0</v>
      </c>
      <c r="AB80" s="13">
        <f t="shared" si="24"/>
        <v>420</v>
      </c>
      <c r="AC80" s="13">
        <f t="shared" si="24"/>
        <v>0</v>
      </c>
      <c r="AD80" s="13">
        <f t="shared" si="24"/>
        <v>7560</v>
      </c>
      <c r="AE80" s="13">
        <f t="shared" si="24"/>
        <v>0</v>
      </c>
      <c r="AF80" s="108"/>
      <c r="AG80" s="15"/>
      <c r="AH80" s="15"/>
      <c r="AI80" s="15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</row>
    <row r="81" spans="1:62" ht="134.25" customHeight="1" x14ac:dyDescent="0.3">
      <c r="A81" s="22" t="s">
        <v>26</v>
      </c>
      <c r="B81" s="28">
        <f>H81+J81+L81+N81+P81+R81+T81+V81+X81+Z81+AB81+AD81</f>
        <v>11760</v>
      </c>
      <c r="C81" s="29">
        <f>H81</f>
        <v>0</v>
      </c>
      <c r="D81" s="29">
        <f>E81</f>
        <v>0</v>
      </c>
      <c r="E81" s="28">
        <f>I81+K81+M81+O81+Q81+S81+U81+W81+Y81+AA81+AC81+AE81</f>
        <v>0</v>
      </c>
      <c r="F81" s="95">
        <f>IFERROR(E81/B81*100,0)</f>
        <v>0</v>
      </c>
      <c r="G81" s="95">
        <f>IFERROR(E81/C81*100,0)</f>
        <v>0</v>
      </c>
      <c r="H81" s="23"/>
      <c r="I81" s="23"/>
      <c r="J81" s="23">
        <v>420</v>
      </c>
      <c r="K81" s="23"/>
      <c r="L81" s="23">
        <v>420</v>
      </c>
      <c r="M81" s="23"/>
      <c r="N81" s="23">
        <v>420</v>
      </c>
      <c r="O81" s="23"/>
      <c r="P81" s="23">
        <v>420</v>
      </c>
      <c r="Q81" s="23"/>
      <c r="R81" s="23">
        <v>420</v>
      </c>
      <c r="S81" s="23"/>
      <c r="T81" s="23">
        <v>420</v>
      </c>
      <c r="U81" s="23"/>
      <c r="V81" s="23">
        <v>420</v>
      </c>
      <c r="W81" s="23"/>
      <c r="X81" s="23">
        <v>420</v>
      </c>
      <c r="Y81" s="23"/>
      <c r="Z81" s="23">
        <v>420</v>
      </c>
      <c r="AA81" s="23"/>
      <c r="AB81" s="23">
        <v>420</v>
      </c>
      <c r="AC81" s="23"/>
      <c r="AD81" s="23">
        <v>7560</v>
      </c>
      <c r="AE81" s="23"/>
      <c r="AF81" s="35" t="s">
        <v>116</v>
      </c>
      <c r="AG81" s="15">
        <f>C81-E81</f>
        <v>0</v>
      </c>
      <c r="AH81" s="15"/>
      <c r="AI81" s="15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</row>
    <row r="82" spans="1:62" ht="18.75" x14ac:dyDescent="0.3">
      <c r="A82" s="22" t="s">
        <v>27</v>
      </c>
      <c r="B82" s="36">
        <f>H82+J82+L82+N82+P82+R82+T82+V82+X82+Z82+AB82+AD82</f>
        <v>0</v>
      </c>
      <c r="C82" s="29">
        <f>H82</f>
        <v>0</v>
      </c>
      <c r="D82" s="37"/>
      <c r="E82" s="36">
        <f>I82+K82+M82+O82+Q82+S82+U82+W82+Y82+AA82+AC82+AE82</f>
        <v>0</v>
      </c>
      <c r="F82" s="95">
        <f>IFERROR(E82/B82*100,0)</f>
        <v>0</v>
      </c>
      <c r="G82" s="95">
        <f>IFERROR(E82/C82*100,0)</f>
        <v>0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108"/>
      <c r="AG82" s="15"/>
      <c r="AH82" s="15"/>
      <c r="AI82" s="15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</row>
    <row r="83" spans="1:62" ht="18.75" x14ac:dyDescent="0.3">
      <c r="A83" s="22" t="s">
        <v>28</v>
      </c>
      <c r="B83" s="36">
        <f>H83+J83+L83+N83+P83+R83+T83+V83+X83+Z83+AB83+AD83</f>
        <v>0</v>
      </c>
      <c r="C83" s="29">
        <f>H83</f>
        <v>0</v>
      </c>
      <c r="D83" s="37"/>
      <c r="E83" s="36">
        <f>I83+K83+M83+O83+Q83+S83+U83+W83+Y83+AA83+AC83+AE83</f>
        <v>0</v>
      </c>
      <c r="F83" s="95">
        <f>IFERROR(E83/B83*100,0)</f>
        <v>0</v>
      </c>
      <c r="G83" s="95">
        <f>IFERROR(E83/C83*100,0)</f>
        <v>0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08"/>
      <c r="AG83" s="15"/>
      <c r="AH83" s="15"/>
      <c r="AI83" s="15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62" ht="18.75" x14ac:dyDescent="0.3">
      <c r="A84" s="22" t="s">
        <v>29</v>
      </c>
      <c r="B84" s="36">
        <f>H84+J84+L84+N84+P84+R84+T84+V84+X84+Z84+AB84+AD84</f>
        <v>0</v>
      </c>
      <c r="C84" s="29">
        <f>H84</f>
        <v>0</v>
      </c>
      <c r="D84" s="37"/>
      <c r="E84" s="36">
        <f>I84+K84+M84+O84+Q84+S84+U84+W84+Y84+AA84+AC84+AE84</f>
        <v>0</v>
      </c>
      <c r="F84" s="95">
        <f>IFERROR(E84/B84*100,0)</f>
        <v>0</v>
      </c>
      <c r="G84" s="95">
        <f>IFERROR(E84/C84*100,0)</f>
        <v>0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08"/>
      <c r="AG84" s="15"/>
      <c r="AH84" s="15"/>
      <c r="AI84" s="15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ht="18.75" x14ac:dyDescent="0.25">
      <c r="A85" s="111" t="s">
        <v>84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3"/>
      <c r="AF85" s="108"/>
      <c r="AG85" s="15"/>
      <c r="AH85" s="15"/>
      <c r="AI85" s="15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ht="18.75" x14ac:dyDescent="0.3">
      <c r="A86" s="19" t="s">
        <v>25</v>
      </c>
      <c r="B86" s="27">
        <f>H86+J86+L86+N86+P86+R86+T86+V86+X86+Z86+AB86+AD86</f>
        <v>50000</v>
      </c>
      <c r="C86" s="34">
        <f>SUM(C87:C90)</f>
        <v>0</v>
      </c>
      <c r="D86" s="34">
        <f>SUM(D87:D90)</f>
        <v>0</v>
      </c>
      <c r="E86" s="34">
        <f>SUM(E87:E90)</f>
        <v>0</v>
      </c>
      <c r="F86" s="96">
        <f>IFERROR(E86/B86*100,0)</f>
        <v>0</v>
      </c>
      <c r="G86" s="96">
        <f>IFERROR(E86/C86*100,0)</f>
        <v>0</v>
      </c>
      <c r="H86" s="13">
        <f>SUM(H87:H90)</f>
        <v>0</v>
      </c>
      <c r="I86" s="13">
        <f t="shared" ref="I86:AE86" si="25">SUM(I87:I90)</f>
        <v>0</v>
      </c>
      <c r="J86" s="13">
        <f t="shared" si="25"/>
        <v>0</v>
      </c>
      <c r="K86" s="13">
        <f t="shared" si="25"/>
        <v>0</v>
      </c>
      <c r="L86" s="13">
        <f t="shared" si="25"/>
        <v>0</v>
      </c>
      <c r="M86" s="13">
        <f t="shared" si="25"/>
        <v>0</v>
      </c>
      <c r="N86" s="13">
        <f t="shared" si="25"/>
        <v>0</v>
      </c>
      <c r="O86" s="13">
        <f t="shared" si="25"/>
        <v>0</v>
      </c>
      <c r="P86" s="13">
        <f t="shared" si="25"/>
        <v>0</v>
      </c>
      <c r="Q86" s="13">
        <f t="shared" si="25"/>
        <v>0</v>
      </c>
      <c r="R86" s="13">
        <f t="shared" si="25"/>
        <v>0</v>
      </c>
      <c r="S86" s="13">
        <f t="shared" si="25"/>
        <v>0</v>
      </c>
      <c r="T86" s="13">
        <f t="shared" si="25"/>
        <v>0</v>
      </c>
      <c r="U86" s="13">
        <f t="shared" si="25"/>
        <v>0</v>
      </c>
      <c r="V86" s="13">
        <f t="shared" si="25"/>
        <v>0</v>
      </c>
      <c r="W86" s="13">
        <f t="shared" si="25"/>
        <v>0</v>
      </c>
      <c r="X86" s="13">
        <f t="shared" si="25"/>
        <v>0</v>
      </c>
      <c r="Y86" s="13">
        <f t="shared" si="25"/>
        <v>0</v>
      </c>
      <c r="Z86" s="13">
        <f t="shared" si="25"/>
        <v>0</v>
      </c>
      <c r="AA86" s="13">
        <f t="shared" si="25"/>
        <v>0</v>
      </c>
      <c r="AB86" s="13">
        <f t="shared" si="25"/>
        <v>0</v>
      </c>
      <c r="AC86" s="13">
        <f t="shared" si="25"/>
        <v>0</v>
      </c>
      <c r="AD86" s="13">
        <f t="shared" si="25"/>
        <v>50000</v>
      </c>
      <c r="AE86" s="13">
        <f t="shared" si="25"/>
        <v>0</v>
      </c>
      <c r="AF86" s="108"/>
      <c r="AG86" s="15"/>
      <c r="AH86" s="15"/>
      <c r="AI86" s="15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ht="99" customHeight="1" x14ac:dyDescent="0.3">
      <c r="A87" s="22" t="s">
        <v>26</v>
      </c>
      <c r="B87" s="28">
        <f>H87+J87+L87+N87+P87+R87+T87+V87+X87+Z87+AB87+AD87</f>
        <v>50000</v>
      </c>
      <c r="C87" s="29">
        <f>H87</f>
        <v>0</v>
      </c>
      <c r="D87" s="29">
        <f>E87</f>
        <v>0</v>
      </c>
      <c r="E87" s="28">
        <f>I87+K87+M87+O87+Q87+S87+U87+W87+Y87+AA87+AC87+AE87</f>
        <v>0</v>
      </c>
      <c r="F87" s="95">
        <f>IFERROR(E87/B87*100,0)</f>
        <v>0</v>
      </c>
      <c r="G87" s="95">
        <f>IFERROR(E87/C87*100,0)</f>
        <v>0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>
        <v>50000</v>
      </c>
      <c r="AE87" s="23"/>
      <c r="AF87" s="35" t="s">
        <v>47</v>
      </c>
      <c r="AG87" s="15">
        <f>C87-E87</f>
        <v>0</v>
      </c>
      <c r="AH87" s="15"/>
      <c r="AI87" s="15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ht="18.75" x14ac:dyDescent="0.3">
      <c r="A88" s="22" t="s">
        <v>27</v>
      </c>
      <c r="B88" s="36">
        <f>H88+J88+L88+N88+P88+R88+T88+V88+X88+Z88+AB88+AD88</f>
        <v>0</v>
      </c>
      <c r="C88" s="29">
        <f>H88</f>
        <v>0</v>
      </c>
      <c r="D88" s="37"/>
      <c r="E88" s="36">
        <f>I88+K88+M88+O88+Q88+S88+U88+W88+Y88+AA88+AC88+AE88</f>
        <v>0</v>
      </c>
      <c r="F88" s="95">
        <f>IFERROR(E88/B88*100,0)</f>
        <v>0</v>
      </c>
      <c r="G88" s="95">
        <f>IFERROR(E88/C88*100,0)</f>
        <v>0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108"/>
      <c r="AG88" s="15"/>
      <c r="AH88" s="15"/>
      <c r="AI88" s="15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ht="18.75" x14ac:dyDescent="0.3">
      <c r="A89" s="22" t="s">
        <v>28</v>
      </c>
      <c r="B89" s="36">
        <f>H89+J89+L89+N89+P89+R89+T89+V89+X89+Z89+AB89+AD89</f>
        <v>0</v>
      </c>
      <c r="C89" s="29">
        <f>H89</f>
        <v>0</v>
      </c>
      <c r="D89" s="37"/>
      <c r="E89" s="36">
        <f>I89+K89+M89+O89+Q89+S89+U89+W89+Y89+AA89+AC89+AE89</f>
        <v>0</v>
      </c>
      <c r="F89" s="95">
        <f>IFERROR(E89/B89*100,0)</f>
        <v>0</v>
      </c>
      <c r="G89" s="95">
        <f>IFERROR(E89/C89*100,0)</f>
        <v>0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08"/>
      <c r="AG89" s="15"/>
      <c r="AH89" s="15"/>
      <c r="AI89" s="15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</row>
    <row r="90" spans="1:62" ht="18.75" x14ac:dyDescent="0.3">
      <c r="A90" s="22" t="s">
        <v>29</v>
      </c>
      <c r="B90" s="36">
        <f>H90+J90+L90+N90+P90+R90+T90+V90+X90+Z90+AB90+AD90</f>
        <v>0</v>
      </c>
      <c r="C90" s="29">
        <f>H90</f>
        <v>0</v>
      </c>
      <c r="D90" s="37"/>
      <c r="E90" s="36">
        <f>I90+K90+M90+O90+Q90+S90+U90+W90+Y90+AA90+AC90+AE90</f>
        <v>0</v>
      </c>
      <c r="F90" s="95">
        <f>IFERROR(E90/B90*100,0)</f>
        <v>0</v>
      </c>
      <c r="G90" s="95">
        <f>IFERROR(E90/C90*100,0)</f>
        <v>0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08"/>
      <c r="AG90" s="15"/>
      <c r="AH90" s="15"/>
      <c r="AI90" s="15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</row>
    <row r="91" spans="1:62" ht="20.25" x14ac:dyDescent="0.25">
      <c r="A91" s="116" t="s">
        <v>85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9"/>
      <c r="AF91" s="108"/>
      <c r="AG91" s="15"/>
      <c r="AH91" s="15"/>
      <c r="AI91" s="15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</row>
    <row r="92" spans="1:62" ht="108" customHeight="1" x14ac:dyDescent="0.3">
      <c r="A92" s="19" t="s">
        <v>25</v>
      </c>
      <c r="B92" s="13">
        <f>B93+B94+B96+B97</f>
        <v>54883.099999999991</v>
      </c>
      <c r="C92" s="13">
        <f>C93+C94+C96+C97</f>
        <v>3413.2999999999997</v>
      </c>
      <c r="D92" s="13">
        <f>D93+D94+D96+D97</f>
        <v>56.1</v>
      </c>
      <c r="E92" s="13">
        <f>E93+E94+E96+E97</f>
        <v>56.1</v>
      </c>
      <c r="F92" s="96">
        <f t="shared" ref="F92:F97" si="26">IFERROR(E92/B92*100,0)</f>
        <v>0.10221725813592893</v>
      </c>
      <c r="G92" s="96">
        <f t="shared" ref="G92:G97" si="27">IFERROR(E92/C92*100,0)</f>
        <v>1.6435707379954885</v>
      </c>
      <c r="H92" s="13">
        <f>H93+H94+H96+H97</f>
        <v>56.1</v>
      </c>
      <c r="I92" s="13">
        <f t="shared" ref="I92:AE92" si="28">I93+I94+I96+I97</f>
        <v>56.1</v>
      </c>
      <c r="J92" s="13">
        <f t="shared" si="28"/>
        <v>0</v>
      </c>
      <c r="K92" s="13">
        <f t="shared" si="28"/>
        <v>0</v>
      </c>
      <c r="L92" s="13">
        <f t="shared" si="28"/>
        <v>6500</v>
      </c>
      <c r="M92" s="13">
        <f t="shared" si="28"/>
        <v>0</v>
      </c>
      <c r="N92" s="13">
        <f t="shared" si="28"/>
        <v>4</v>
      </c>
      <c r="O92" s="13">
        <f t="shared" si="28"/>
        <v>0</v>
      </c>
      <c r="P92" s="13">
        <f t="shared" si="28"/>
        <v>328.20000000000005</v>
      </c>
      <c r="Q92" s="13">
        <f t="shared" si="28"/>
        <v>0</v>
      </c>
      <c r="R92" s="13">
        <f t="shared" si="28"/>
        <v>3449</v>
      </c>
      <c r="S92" s="13">
        <f t="shared" si="28"/>
        <v>9170.5</v>
      </c>
      <c r="T92" s="13">
        <f t="shared" si="28"/>
        <v>6715.7999999999993</v>
      </c>
      <c r="U92" s="13">
        <f t="shared" si="28"/>
        <v>0</v>
      </c>
      <c r="V92" s="13">
        <f t="shared" si="28"/>
        <v>5294.8</v>
      </c>
      <c r="W92" s="13">
        <f t="shared" si="28"/>
        <v>0</v>
      </c>
      <c r="X92" s="13">
        <f t="shared" si="28"/>
        <v>2465.1999999999998</v>
      </c>
      <c r="Y92" s="13">
        <f t="shared" si="28"/>
        <v>0</v>
      </c>
      <c r="Z92" s="13">
        <f t="shared" si="28"/>
        <v>22.5</v>
      </c>
      <c r="AA92" s="13">
        <f t="shared" si="28"/>
        <v>0</v>
      </c>
      <c r="AB92" s="13">
        <f t="shared" si="28"/>
        <v>0</v>
      </c>
      <c r="AC92" s="13">
        <f t="shared" si="28"/>
        <v>0</v>
      </c>
      <c r="AD92" s="13">
        <f t="shared" si="28"/>
        <v>30047.5</v>
      </c>
      <c r="AE92" s="13">
        <f t="shared" si="28"/>
        <v>0</v>
      </c>
      <c r="AF92" s="31" t="s">
        <v>115</v>
      </c>
      <c r="AG92" s="15"/>
      <c r="AH92" s="15"/>
      <c r="AI92" s="15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</row>
    <row r="93" spans="1:62" ht="18.75" x14ac:dyDescent="0.3">
      <c r="A93" s="22" t="s">
        <v>26</v>
      </c>
      <c r="B93" s="28">
        <f t="shared" ref="B93:E94" si="29">B100+B107+B114</f>
        <v>32976.699999999997</v>
      </c>
      <c r="C93" s="28">
        <f t="shared" si="29"/>
        <v>575.9</v>
      </c>
      <c r="D93" s="28">
        <f t="shared" si="29"/>
        <v>0</v>
      </c>
      <c r="E93" s="28">
        <f t="shared" si="29"/>
        <v>0</v>
      </c>
      <c r="F93" s="95">
        <f t="shared" si="26"/>
        <v>0</v>
      </c>
      <c r="G93" s="95">
        <f t="shared" si="27"/>
        <v>0</v>
      </c>
      <c r="H93" s="28">
        <f>H100+H107+H114</f>
        <v>0</v>
      </c>
      <c r="I93" s="28">
        <f t="shared" ref="I93:AE94" si="30">I100+I107+I114</f>
        <v>0</v>
      </c>
      <c r="J93" s="28">
        <f t="shared" si="30"/>
        <v>0</v>
      </c>
      <c r="K93" s="28">
        <f t="shared" si="30"/>
        <v>0</v>
      </c>
      <c r="L93" s="28">
        <f t="shared" si="30"/>
        <v>6500</v>
      </c>
      <c r="M93" s="28">
        <f t="shared" si="30"/>
        <v>0</v>
      </c>
      <c r="N93" s="28">
        <f t="shared" si="30"/>
        <v>0</v>
      </c>
      <c r="O93" s="28">
        <f t="shared" si="30"/>
        <v>0</v>
      </c>
      <c r="P93" s="28">
        <f t="shared" si="30"/>
        <v>0</v>
      </c>
      <c r="Q93" s="28">
        <f t="shared" si="30"/>
        <v>0</v>
      </c>
      <c r="R93" s="28">
        <f t="shared" si="30"/>
        <v>1474.6</v>
      </c>
      <c r="S93" s="28">
        <v>5113.8</v>
      </c>
      <c r="T93" s="28">
        <f t="shared" si="30"/>
        <v>4475.8999999999996</v>
      </c>
      <c r="U93" s="28">
        <f t="shared" si="30"/>
        <v>0</v>
      </c>
      <c r="V93" s="28">
        <f t="shared" si="30"/>
        <v>3900</v>
      </c>
      <c r="W93" s="28">
        <f t="shared" si="30"/>
        <v>0</v>
      </c>
      <c r="X93" s="28">
        <f t="shared" si="30"/>
        <v>2465.1999999999998</v>
      </c>
      <c r="Y93" s="28">
        <f t="shared" si="30"/>
        <v>0</v>
      </c>
      <c r="Z93" s="28">
        <f t="shared" si="30"/>
        <v>0</v>
      </c>
      <c r="AA93" s="28">
        <f t="shared" si="30"/>
        <v>0</v>
      </c>
      <c r="AB93" s="28">
        <f t="shared" si="30"/>
        <v>0</v>
      </c>
      <c r="AC93" s="28">
        <f t="shared" si="30"/>
        <v>0</v>
      </c>
      <c r="AD93" s="28">
        <f t="shared" si="30"/>
        <v>14161</v>
      </c>
      <c r="AE93" s="28">
        <f t="shared" si="30"/>
        <v>0</v>
      </c>
      <c r="AF93" s="31"/>
      <c r="AG93" s="15"/>
      <c r="AH93" s="15"/>
      <c r="AI93" s="15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</row>
    <row r="94" spans="1:62" ht="18.75" x14ac:dyDescent="0.3">
      <c r="A94" s="22" t="s">
        <v>27</v>
      </c>
      <c r="B94" s="28">
        <f t="shared" si="29"/>
        <v>21906.399999999998</v>
      </c>
      <c r="C94" s="28">
        <f t="shared" si="29"/>
        <v>2837.3999999999996</v>
      </c>
      <c r="D94" s="28">
        <f t="shared" si="29"/>
        <v>56.1</v>
      </c>
      <c r="E94" s="28">
        <f t="shared" si="29"/>
        <v>56.1</v>
      </c>
      <c r="F94" s="95">
        <f t="shared" si="26"/>
        <v>0.25608954460796851</v>
      </c>
      <c r="G94" s="95">
        <f t="shared" si="27"/>
        <v>1.9771621907379997</v>
      </c>
      <c r="H94" s="28">
        <f>H101+H108+H115</f>
        <v>56.1</v>
      </c>
      <c r="I94" s="28">
        <f t="shared" si="30"/>
        <v>56.1</v>
      </c>
      <c r="J94" s="28">
        <f t="shared" si="30"/>
        <v>0</v>
      </c>
      <c r="K94" s="28">
        <f t="shared" si="30"/>
        <v>0</v>
      </c>
      <c r="L94" s="28">
        <f t="shared" si="30"/>
        <v>0</v>
      </c>
      <c r="M94" s="28">
        <f t="shared" si="30"/>
        <v>0</v>
      </c>
      <c r="N94" s="28">
        <f t="shared" si="30"/>
        <v>4</v>
      </c>
      <c r="O94" s="28">
        <f t="shared" si="30"/>
        <v>0</v>
      </c>
      <c r="P94" s="28">
        <f t="shared" si="30"/>
        <v>328.20000000000005</v>
      </c>
      <c r="Q94" s="28">
        <f t="shared" si="30"/>
        <v>0</v>
      </c>
      <c r="R94" s="28">
        <f t="shared" si="30"/>
        <v>1974.3999999999999</v>
      </c>
      <c r="S94" s="28">
        <v>4056.7</v>
      </c>
      <c r="T94" s="28">
        <f t="shared" si="30"/>
        <v>2239.9</v>
      </c>
      <c r="U94" s="28">
        <f t="shared" si="30"/>
        <v>0</v>
      </c>
      <c r="V94" s="28">
        <f t="shared" si="30"/>
        <v>1394.8</v>
      </c>
      <c r="W94" s="28">
        <f t="shared" si="30"/>
        <v>0</v>
      </c>
      <c r="X94" s="28">
        <f t="shared" si="30"/>
        <v>0</v>
      </c>
      <c r="Y94" s="28">
        <f t="shared" si="30"/>
        <v>0</v>
      </c>
      <c r="Z94" s="28">
        <f t="shared" si="30"/>
        <v>22.5</v>
      </c>
      <c r="AA94" s="28">
        <f t="shared" si="30"/>
        <v>0</v>
      </c>
      <c r="AB94" s="28">
        <f t="shared" si="30"/>
        <v>0</v>
      </c>
      <c r="AC94" s="28">
        <f t="shared" si="30"/>
        <v>0</v>
      </c>
      <c r="AD94" s="28">
        <f t="shared" si="30"/>
        <v>15886.5</v>
      </c>
      <c r="AE94" s="28">
        <f t="shared" si="30"/>
        <v>0</v>
      </c>
      <c r="AF94" s="31"/>
      <c r="AG94" s="15"/>
      <c r="AH94" s="15"/>
      <c r="AI94" s="15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</row>
    <row r="95" spans="1:62" ht="37.5" x14ac:dyDescent="0.3">
      <c r="A95" s="22" t="s">
        <v>30</v>
      </c>
      <c r="B95" s="28">
        <f>B102+B109</f>
        <v>4531.2</v>
      </c>
      <c r="C95" s="28">
        <f>C102+C109</f>
        <v>0</v>
      </c>
      <c r="D95" s="28">
        <f>D102+D109</f>
        <v>0</v>
      </c>
      <c r="E95" s="28">
        <f>E102+E109</f>
        <v>0</v>
      </c>
      <c r="F95" s="95">
        <f t="shared" si="26"/>
        <v>0</v>
      </c>
      <c r="G95" s="95">
        <f t="shared" si="27"/>
        <v>0</v>
      </c>
      <c r="H95" s="28">
        <f>H102+H109</f>
        <v>0</v>
      </c>
      <c r="I95" s="28">
        <f t="shared" ref="I95:AE95" si="31">I102+I109</f>
        <v>0</v>
      </c>
      <c r="J95" s="28">
        <f t="shared" si="31"/>
        <v>0</v>
      </c>
      <c r="K95" s="28">
        <f t="shared" si="31"/>
        <v>0</v>
      </c>
      <c r="L95" s="28">
        <f t="shared" si="31"/>
        <v>0</v>
      </c>
      <c r="M95" s="28">
        <f t="shared" si="31"/>
        <v>0</v>
      </c>
      <c r="N95" s="28">
        <f t="shared" si="31"/>
        <v>0</v>
      </c>
      <c r="O95" s="28">
        <f t="shared" si="31"/>
        <v>0</v>
      </c>
      <c r="P95" s="28">
        <f t="shared" si="31"/>
        <v>0</v>
      </c>
      <c r="Q95" s="28">
        <f t="shared" si="31"/>
        <v>0</v>
      </c>
      <c r="R95" s="28">
        <f t="shared" si="31"/>
        <v>0</v>
      </c>
      <c r="S95" s="28">
        <f t="shared" si="31"/>
        <v>0</v>
      </c>
      <c r="T95" s="28">
        <f t="shared" si="31"/>
        <v>0</v>
      </c>
      <c r="U95" s="28">
        <f t="shared" si="31"/>
        <v>0</v>
      </c>
      <c r="V95" s="28">
        <f t="shared" si="31"/>
        <v>0</v>
      </c>
      <c r="W95" s="28">
        <f t="shared" si="31"/>
        <v>0</v>
      </c>
      <c r="X95" s="28">
        <f t="shared" si="31"/>
        <v>0</v>
      </c>
      <c r="Y95" s="28">
        <f t="shared" si="31"/>
        <v>0</v>
      </c>
      <c r="Z95" s="28">
        <f t="shared" si="31"/>
        <v>0</v>
      </c>
      <c r="AA95" s="28">
        <f t="shared" si="31"/>
        <v>0</v>
      </c>
      <c r="AB95" s="28">
        <f t="shared" si="31"/>
        <v>0</v>
      </c>
      <c r="AC95" s="28">
        <f t="shared" si="31"/>
        <v>0</v>
      </c>
      <c r="AD95" s="28">
        <f t="shared" si="31"/>
        <v>4531.2</v>
      </c>
      <c r="AE95" s="28">
        <f t="shared" si="31"/>
        <v>0</v>
      </c>
      <c r="AF95" s="31"/>
      <c r="AG95" s="15"/>
      <c r="AH95" s="15"/>
      <c r="AI95" s="15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</row>
    <row r="96" spans="1:62" ht="18.75" x14ac:dyDescent="0.3">
      <c r="A96" s="22" t="s">
        <v>28</v>
      </c>
      <c r="B96" s="28">
        <f t="shared" ref="B96:E97" si="32">B103+B110+B116</f>
        <v>0</v>
      </c>
      <c r="C96" s="28">
        <f t="shared" si="32"/>
        <v>0</v>
      </c>
      <c r="D96" s="28">
        <f t="shared" si="32"/>
        <v>0</v>
      </c>
      <c r="E96" s="28">
        <f t="shared" si="32"/>
        <v>0</v>
      </c>
      <c r="F96" s="95">
        <f t="shared" si="26"/>
        <v>0</v>
      </c>
      <c r="G96" s="95">
        <f t="shared" si="27"/>
        <v>0</v>
      </c>
      <c r="H96" s="28">
        <f>H103+H110+H116</f>
        <v>0</v>
      </c>
      <c r="I96" s="28">
        <f t="shared" ref="I96:AE97" si="33">I103+I110+I116</f>
        <v>0</v>
      </c>
      <c r="J96" s="28">
        <f t="shared" si="33"/>
        <v>0</v>
      </c>
      <c r="K96" s="28">
        <f t="shared" si="33"/>
        <v>0</v>
      </c>
      <c r="L96" s="28">
        <f t="shared" si="33"/>
        <v>0</v>
      </c>
      <c r="M96" s="28">
        <f t="shared" si="33"/>
        <v>0</v>
      </c>
      <c r="N96" s="28">
        <f t="shared" si="33"/>
        <v>0</v>
      </c>
      <c r="O96" s="28">
        <f t="shared" si="33"/>
        <v>0</v>
      </c>
      <c r="P96" s="28">
        <f t="shared" si="33"/>
        <v>0</v>
      </c>
      <c r="Q96" s="28">
        <f t="shared" si="33"/>
        <v>0</v>
      </c>
      <c r="R96" s="28">
        <f t="shared" si="33"/>
        <v>0</v>
      </c>
      <c r="S96" s="28">
        <f t="shared" si="33"/>
        <v>0</v>
      </c>
      <c r="T96" s="28">
        <f t="shared" si="33"/>
        <v>0</v>
      </c>
      <c r="U96" s="28">
        <f t="shared" si="33"/>
        <v>0</v>
      </c>
      <c r="V96" s="28">
        <f t="shared" si="33"/>
        <v>0</v>
      </c>
      <c r="W96" s="28">
        <f t="shared" si="33"/>
        <v>0</v>
      </c>
      <c r="X96" s="28">
        <f t="shared" si="33"/>
        <v>0</v>
      </c>
      <c r="Y96" s="28">
        <f t="shared" si="33"/>
        <v>0</v>
      </c>
      <c r="Z96" s="28">
        <f t="shared" si="33"/>
        <v>0</v>
      </c>
      <c r="AA96" s="28">
        <f t="shared" si="33"/>
        <v>0</v>
      </c>
      <c r="AB96" s="28">
        <f t="shared" si="33"/>
        <v>0</v>
      </c>
      <c r="AC96" s="28">
        <f t="shared" si="33"/>
        <v>0</v>
      </c>
      <c r="AD96" s="28">
        <f t="shared" si="33"/>
        <v>0</v>
      </c>
      <c r="AE96" s="28">
        <f t="shared" si="33"/>
        <v>0</v>
      </c>
      <c r="AF96" s="31"/>
      <c r="AG96" s="15"/>
      <c r="AH96" s="15"/>
      <c r="AI96" s="15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</row>
    <row r="97" spans="1:62" ht="18.75" x14ac:dyDescent="0.3">
      <c r="A97" s="22" t="s">
        <v>29</v>
      </c>
      <c r="B97" s="28">
        <f t="shared" si="32"/>
        <v>0</v>
      </c>
      <c r="C97" s="28">
        <f t="shared" si="32"/>
        <v>0</v>
      </c>
      <c r="D97" s="28">
        <f t="shared" si="32"/>
        <v>0</v>
      </c>
      <c r="E97" s="28">
        <f t="shared" si="32"/>
        <v>0</v>
      </c>
      <c r="F97" s="95">
        <f t="shared" si="26"/>
        <v>0</v>
      </c>
      <c r="G97" s="95">
        <f t="shared" si="27"/>
        <v>0</v>
      </c>
      <c r="H97" s="28">
        <f>H104+H111+H117</f>
        <v>0</v>
      </c>
      <c r="I97" s="28">
        <f t="shared" si="33"/>
        <v>0</v>
      </c>
      <c r="J97" s="28">
        <f t="shared" si="33"/>
        <v>0</v>
      </c>
      <c r="K97" s="28">
        <f t="shared" si="33"/>
        <v>0</v>
      </c>
      <c r="L97" s="28">
        <f t="shared" si="33"/>
        <v>0</v>
      </c>
      <c r="M97" s="28">
        <f t="shared" si="33"/>
        <v>0</v>
      </c>
      <c r="N97" s="28">
        <f t="shared" si="33"/>
        <v>0</v>
      </c>
      <c r="O97" s="28">
        <f t="shared" si="33"/>
        <v>0</v>
      </c>
      <c r="P97" s="28">
        <f t="shared" si="33"/>
        <v>0</v>
      </c>
      <c r="Q97" s="28">
        <f t="shared" si="33"/>
        <v>0</v>
      </c>
      <c r="R97" s="28">
        <f t="shared" si="33"/>
        <v>0</v>
      </c>
      <c r="S97" s="28">
        <f t="shared" si="33"/>
        <v>0</v>
      </c>
      <c r="T97" s="28">
        <f t="shared" si="33"/>
        <v>0</v>
      </c>
      <c r="U97" s="28">
        <f t="shared" si="33"/>
        <v>0</v>
      </c>
      <c r="V97" s="28">
        <f t="shared" si="33"/>
        <v>0</v>
      </c>
      <c r="W97" s="28">
        <f t="shared" si="33"/>
        <v>0</v>
      </c>
      <c r="X97" s="28">
        <f t="shared" si="33"/>
        <v>0</v>
      </c>
      <c r="Y97" s="28">
        <f t="shared" si="33"/>
        <v>0</v>
      </c>
      <c r="Z97" s="28">
        <f t="shared" si="33"/>
        <v>0</v>
      </c>
      <c r="AA97" s="28">
        <f t="shared" si="33"/>
        <v>0</v>
      </c>
      <c r="AB97" s="28">
        <f t="shared" si="33"/>
        <v>0</v>
      </c>
      <c r="AC97" s="28">
        <f t="shared" si="33"/>
        <v>0</v>
      </c>
      <c r="AD97" s="28">
        <f t="shared" si="33"/>
        <v>0</v>
      </c>
      <c r="AE97" s="28">
        <f t="shared" si="33"/>
        <v>0</v>
      </c>
      <c r="AF97" s="31"/>
      <c r="AG97" s="15"/>
      <c r="AH97" s="15"/>
      <c r="AI97" s="15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</row>
    <row r="98" spans="1:62" ht="61.5" customHeight="1" x14ac:dyDescent="0.25">
      <c r="A98" s="111" t="s">
        <v>86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3"/>
      <c r="AF98" s="114"/>
      <c r="AG98" s="15"/>
      <c r="AH98" s="15"/>
      <c r="AI98" s="15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</row>
    <row r="99" spans="1:62" ht="18.75" x14ac:dyDescent="0.3">
      <c r="A99" s="19" t="s">
        <v>25</v>
      </c>
      <c r="B99" s="27">
        <f t="shared" ref="B99:B104" si="34">H99+J99+L99+N99+P99+R99+T99+V99+X99+Z99+AB99+AD99</f>
        <v>51525.9</v>
      </c>
      <c r="C99" s="13">
        <f>C100+C101+C103+C104</f>
        <v>56.1</v>
      </c>
      <c r="D99" s="13">
        <f>D100+D101+D103+D104</f>
        <v>56.1</v>
      </c>
      <c r="E99" s="13">
        <f>E100+E101+E103+E104</f>
        <v>56.1</v>
      </c>
      <c r="F99" s="96">
        <f t="shared" ref="F99:F104" si="35">IFERROR(E99/B99*100,0)</f>
        <v>0.10887728307511367</v>
      </c>
      <c r="G99" s="96">
        <f t="shared" ref="G99:G104" si="36">IFERROR(E99/C99*100,0)</f>
        <v>100</v>
      </c>
      <c r="H99" s="13">
        <f>H100+H101+H103+H104</f>
        <v>56.1</v>
      </c>
      <c r="I99" s="13">
        <f t="shared" ref="I99:AE99" si="37">I100+I101+I103+I104</f>
        <v>56.1</v>
      </c>
      <c r="J99" s="13">
        <f t="shared" si="37"/>
        <v>0</v>
      </c>
      <c r="K99" s="13">
        <f t="shared" si="37"/>
        <v>0</v>
      </c>
      <c r="L99" s="13">
        <f t="shared" si="37"/>
        <v>6500</v>
      </c>
      <c r="M99" s="13">
        <f t="shared" si="37"/>
        <v>0</v>
      </c>
      <c r="N99" s="13">
        <f t="shared" si="37"/>
        <v>0</v>
      </c>
      <c r="O99" s="13">
        <f t="shared" si="37"/>
        <v>0</v>
      </c>
      <c r="P99" s="13">
        <f t="shared" si="37"/>
        <v>0</v>
      </c>
      <c r="Q99" s="13">
        <f t="shared" si="37"/>
        <v>0</v>
      </c>
      <c r="R99" s="13">
        <f t="shared" si="37"/>
        <v>3204.6</v>
      </c>
      <c r="S99" s="13">
        <f t="shared" si="37"/>
        <v>0</v>
      </c>
      <c r="T99" s="13">
        <f t="shared" si="37"/>
        <v>5280</v>
      </c>
      <c r="U99" s="13">
        <f t="shared" si="37"/>
        <v>0</v>
      </c>
      <c r="V99" s="13">
        <f t="shared" si="37"/>
        <v>3950</v>
      </c>
      <c r="W99" s="13">
        <f t="shared" si="37"/>
        <v>0</v>
      </c>
      <c r="X99" s="13">
        <f t="shared" si="37"/>
        <v>2465.1999999999998</v>
      </c>
      <c r="Y99" s="13">
        <f t="shared" si="37"/>
        <v>0</v>
      </c>
      <c r="Z99" s="13">
        <f t="shared" si="37"/>
        <v>22.5</v>
      </c>
      <c r="AA99" s="13">
        <f t="shared" si="37"/>
        <v>0</v>
      </c>
      <c r="AB99" s="13">
        <f t="shared" si="37"/>
        <v>0</v>
      </c>
      <c r="AC99" s="13">
        <f t="shared" si="37"/>
        <v>0</v>
      </c>
      <c r="AD99" s="13">
        <f t="shared" si="37"/>
        <v>30047.5</v>
      </c>
      <c r="AE99" s="13">
        <f t="shared" si="37"/>
        <v>0</v>
      </c>
      <c r="AF99" s="115"/>
      <c r="AG99" s="15"/>
      <c r="AH99" s="15"/>
      <c r="AI99" s="15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</row>
    <row r="100" spans="1:62" ht="18.75" x14ac:dyDescent="0.3">
      <c r="A100" s="22" t="s">
        <v>26</v>
      </c>
      <c r="B100" s="28">
        <f t="shared" si="34"/>
        <v>32400.799999999999</v>
      </c>
      <c r="C100" s="29">
        <f t="shared" ref="C100:C104" si="38">H100</f>
        <v>0</v>
      </c>
      <c r="D100" s="29">
        <f>E100</f>
        <v>0</v>
      </c>
      <c r="E100" s="28">
        <f>I100+K100+M100+O100+Q100+S100+U100+W100+Y100+AA100+AC100+AE100</f>
        <v>0</v>
      </c>
      <c r="F100" s="95">
        <f t="shared" si="35"/>
        <v>0</v>
      </c>
      <c r="G100" s="95">
        <f t="shared" si="36"/>
        <v>0</v>
      </c>
      <c r="H100" s="23"/>
      <c r="I100" s="23"/>
      <c r="J100" s="23"/>
      <c r="K100" s="23"/>
      <c r="L100" s="23">
        <v>6500</v>
      </c>
      <c r="M100" s="23"/>
      <c r="N100" s="23"/>
      <c r="O100" s="23"/>
      <c r="P100" s="23"/>
      <c r="Q100" s="23"/>
      <c r="R100" s="23">
        <v>1474.6</v>
      </c>
      <c r="S100" s="23"/>
      <c r="T100" s="23">
        <v>3900</v>
      </c>
      <c r="U100" s="23"/>
      <c r="V100" s="23">
        <v>3900</v>
      </c>
      <c r="W100" s="23"/>
      <c r="X100" s="23">
        <v>2465.1999999999998</v>
      </c>
      <c r="Y100" s="23"/>
      <c r="Z100" s="23"/>
      <c r="AA100" s="23"/>
      <c r="AB100" s="23"/>
      <c r="AC100" s="23"/>
      <c r="AD100" s="23">
        <v>14161</v>
      </c>
      <c r="AE100" s="23"/>
      <c r="AF100" s="115"/>
      <c r="AG100" s="15"/>
      <c r="AH100" s="15"/>
      <c r="AI100" s="15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</row>
    <row r="101" spans="1:62" ht="18.75" x14ac:dyDescent="0.3">
      <c r="A101" s="22" t="s">
        <v>27</v>
      </c>
      <c r="B101" s="28">
        <f t="shared" si="34"/>
        <v>19125.099999999999</v>
      </c>
      <c r="C101" s="29">
        <f t="shared" si="38"/>
        <v>56.1</v>
      </c>
      <c r="D101" s="29">
        <f>E101</f>
        <v>56.1</v>
      </c>
      <c r="E101" s="28">
        <f>I101+K101+M101+O101+Q101+S101+U101+W101+Y101+AA101+AC101+AE101</f>
        <v>56.1</v>
      </c>
      <c r="F101" s="95">
        <f t="shared" si="35"/>
        <v>0.29333179957228989</v>
      </c>
      <c r="G101" s="95">
        <f t="shared" si="36"/>
        <v>100</v>
      </c>
      <c r="H101" s="23">
        <v>56.1</v>
      </c>
      <c r="I101" s="23">
        <v>56.1</v>
      </c>
      <c r="J101" s="23"/>
      <c r="K101" s="23"/>
      <c r="L101" s="23"/>
      <c r="M101" s="23"/>
      <c r="N101" s="23"/>
      <c r="O101" s="23"/>
      <c r="P101" s="23"/>
      <c r="Q101" s="23"/>
      <c r="R101" s="23">
        <v>1730</v>
      </c>
      <c r="S101" s="23"/>
      <c r="T101" s="23">
        <v>1380</v>
      </c>
      <c r="U101" s="23"/>
      <c r="V101" s="23">
        <v>50</v>
      </c>
      <c r="W101" s="23"/>
      <c r="X101" s="23"/>
      <c r="Y101" s="23"/>
      <c r="Z101" s="23">
        <v>22.5</v>
      </c>
      <c r="AA101" s="23"/>
      <c r="AB101" s="23"/>
      <c r="AC101" s="23"/>
      <c r="AD101" s="23">
        <v>15886.5</v>
      </c>
      <c r="AE101" s="23"/>
      <c r="AF101" s="115"/>
      <c r="AG101" s="15"/>
      <c r="AH101" s="15"/>
      <c r="AI101" s="15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</row>
    <row r="102" spans="1:62" ht="37.5" x14ac:dyDescent="0.3">
      <c r="A102" s="22" t="s">
        <v>30</v>
      </c>
      <c r="B102" s="28">
        <f t="shared" si="34"/>
        <v>4531.2</v>
      </c>
      <c r="C102" s="29">
        <f t="shared" si="38"/>
        <v>0</v>
      </c>
      <c r="D102" s="28">
        <f>E102</f>
        <v>0</v>
      </c>
      <c r="E102" s="28">
        <f>I102+K102+M102+O102+Q102+S102+U102+W102+Y102+AA102+AC102+AE102</f>
        <v>0</v>
      </c>
      <c r="F102" s="95">
        <f t="shared" si="35"/>
        <v>0</v>
      </c>
      <c r="G102" s="95">
        <f t="shared" si="36"/>
        <v>0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>
        <v>4531.2</v>
      </c>
      <c r="AE102" s="23"/>
      <c r="AF102" s="115"/>
      <c r="AG102" s="15"/>
      <c r="AH102" s="15"/>
      <c r="AI102" s="15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</row>
    <row r="103" spans="1:62" ht="18.75" x14ac:dyDescent="0.3">
      <c r="A103" s="22" t="s">
        <v>28</v>
      </c>
      <c r="B103" s="28">
        <f t="shared" si="34"/>
        <v>0</v>
      </c>
      <c r="C103" s="29">
        <f t="shared" si="38"/>
        <v>0</v>
      </c>
      <c r="D103" s="29"/>
      <c r="E103" s="28">
        <f>I103+K103+M103+O103+Q103+S103+U103+W103+Y103+AA103+AC103+AE103</f>
        <v>0</v>
      </c>
      <c r="F103" s="95">
        <f t="shared" si="35"/>
        <v>0</v>
      </c>
      <c r="G103" s="95">
        <f t="shared" si="36"/>
        <v>0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15"/>
      <c r="AG103" s="15"/>
      <c r="AH103" s="15"/>
      <c r="AI103" s="15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</row>
    <row r="104" spans="1:62" ht="18.75" x14ac:dyDescent="0.3">
      <c r="A104" s="22" t="s">
        <v>29</v>
      </c>
      <c r="B104" s="28">
        <f t="shared" si="34"/>
        <v>0</v>
      </c>
      <c r="C104" s="29">
        <f t="shared" si="38"/>
        <v>0</v>
      </c>
      <c r="D104" s="29">
        <f>E104</f>
        <v>0</v>
      </c>
      <c r="E104" s="28">
        <f>I104+K104+M104+O104+Q104+S104+U104+W104+Y104+AA104+AC104+AE104</f>
        <v>0</v>
      </c>
      <c r="F104" s="95">
        <f t="shared" si="35"/>
        <v>0</v>
      </c>
      <c r="G104" s="95">
        <f t="shared" si="36"/>
        <v>0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15"/>
      <c r="AG104" s="15"/>
      <c r="AH104" s="15"/>
      <c r="AI104" s="15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</row>
    <row r="105" spans="1:62" ht="57" customHeight="1" x14ac:dyDescent="0.25">
      <c r="A105" s="111" t="s">
        <v>87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3"/>
      <c r="AF105" s="108"/>
      <c r="AG105" s="15"/>
      <c r="AH105" s="15"/>
      <c r="AI105" s="15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</row>
    <row r="106" spans="1:62" ht="18.75" x14ac:dyDescent="0.3">
      <c r="A106" s="19" t="s">
        <v>25</v>
      </c>
      <c r="B106" s="27">
        <f t="shared" ref="B106:B111" si="39">H106+J106+L106+N106+P106+R106+T106+V106+X106+Z106+AB106+AD106</f>
        <v>1529.1</v>
      </c>
      <c r="C106" s="13">
        <f>C107+C108+C110+C111</f>
        <v>1529.1</v>
      </c>
      <c r="D106" s="13">
        <f>D107+D108+D110+D111</f>
        <v>0</v>
      </c>
      <c r="E106" s="13">
        <f>E107+E108+E110+E111</f>
        <v>0</v>
      </c>
      <c r="F106" s="96">
        <f t="shared" ref="F106:F111" si="40">IFERROR(E106/B106*100,0)</f>
        <v>0</v>
      </c>
      <c r="G106" s="96">
        <f t="shared" ref="G106:G111" si="41">IFERROR(E106/C106*100,0)</f>
        <v>0</v>
      </c>
      <c r="H106" s="13">
        <f>H107+H108+H110+H111</f>
        <v>0</v>
      </c>
      <c r="I106" s="13">
        <f t="shared" ref="I106:AE106" si="42">I107+I108+I110+I111</f>
        <v>0</v>
      </c>
      <c r="J106" s="13">
        <f t="shared" si="42"/>
        <v>0</v>
      </c>
      <c r="K106" s="13">
        <f t="shared" si="42"/>
        <v>0</v>
      </c>
      <c r="L106" s="13">
        <f t="shared" si="42"/>
        <v>0</v>
      </c>
      <c r="M106" s="13">
        <f t="shared" si="42"/>
        <v>0</v>
      </c>
      <c r="N106" s="13">
        <f t="shared" si="42"/>
        <v>0</v>
      </c>
      <c r="O106" s="13">
        <f t="shared" si="42"/>
        <v>0</v>
      </c>
      <c r="P106" s="13">
        <f t="shared" si="42"/>
        <v>14.6</v>
      </c>
      <c r="Q106" s="13">
        <f t="shared" si="42"/>
        <v>0</v>
      </c>
      <c r="R106" s="13">
        <f t="shared" si="42"/>
        <v>145.30000000000001</v>
      </c>
      <c r="S106" s="13">
        <f t="shared" si="42"/>
        <v>0</v>
      </c>
      <c r="T106" s="13">
        <f t="shared" si="42"/>
        <v>1369.1999999999998</v>
      </c>
      <c r="U106" s="13">
        <f t="shared" si="42"/>
        <v>0</v>
      </c>
      <c r="V106" s="13">
        <f t="shared" si="42"/>
        <v>0</v>
      </c>
      <c r="W106" s="13">
        <f t="shared" si="42"/>
        <v>0</v>
      </c>
      <c r="X106" s="13">
        <f t="shared" si="42"/>
        <v>0</v>
      </c>
      <c r="Y106" s="13">
        <f t="shared" si="42"/>
        <v>0</v>
      </c>
      <c r="Z106" s="13">
        <f t="shared" si="42"/>
        <v>0</v>
      </c>
      <c r="AA106" s="13">
        <f t="shared" si="42"/>
        <v>0</v>
      </c>
      <c r="AB106" s="13">
        <f t="shared" si="42"/>
        <v>0</v>
      </c>
      <c r="AC106" s="13">
        <f t="shared" si="42"/>
        <v>0</v>
      </c>
      <c r="AD106" s="13">
        <f t="shared" si="42"/>
        <v>0</v>
      </c>
      <c r="AE106" s="13">
        <f t="shared" si="42"/>
        <v>0</v>
      </c>
      <c r="AF106" s="123"/>
      <c r="AG106" s="15"/>
      <c r="AH106" s="15"/>
      <c r="AI106" s="15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</row>
    <row r="107" spans="1:62" ht="18.75" x14ac:dyDescent="0.3">
      <c r="A107" s="22" t="s">
        <v>26</v>
      </c>
      <c r="B107" s="28">
        <f t="shared" si="39"/>
        <v>575.9</v>
      </c>
      <c r="C107" s="29">
        <f>H107+J107+L107+N107+P107+R107+T107</f>
        <v>575.9</v>
      </c>
      <c r="D107" s="29">
        <f>E107</f>
        <v>0</v>
      </c>
      <c r="E107" s="28">
        <f>I107+K107+M107+O107+Q107+S107+U107+W107+Y107+AA107+AC107+AE107</f>
        <v>0</v>
      </c>
      <c r="F107" s="95">
        <f t="shared" si="40"/>
        <v>0</v>
      </c>
      <c r="G107" s="95">
        <f t="shared" si="41"/>
        <v>0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>
        <v>575.9</v>
      </c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124"/>
      <c r="AG107" s="15"/>
      <c r="AH107" s="15"/>
      <c r="AI107" s="15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</row>
    <row r="108" spans="1:62" ht="18.75" x14ac:dyDescent="0.3">
      <c r="A108" s="22" t="s">
        <v>27</v>
      </c>
      <c r="B108" s="28">
        <f t="shared" si="39"/>
        <v>953.19999999999993</v>
      </c>
      <c r="C108" s="29">
        <f>H108+J108+L108+N108+P108+R108+T108</f>
        <v>953.19999999999993</v>
      </c>
      <c r="D108" s="29">
        <f>E108</f>
        <v>0</v>
      </c>
      <c r="E108" s="28">
        <f>I108+K108+M108+O108+Q108+S108+U108+W108+Y108+AA108+AC108+AE108</f>
        <v>0</v>
      </c>
      <c r="F108" s="95">
        <f t="shared" si="40"/>
        <v>0</v>
      </c>
      <c r="G108" s="95">
        <f t="shared" si="41"/>
        <v>0</v>
      </c>
      <c r="H108" s="23"/>
      <c r="I108" s="23"/>
      <c r="J108" s="23"/>
      <c r="K108" s="23"/>
      <c r="L108" s="23"/>
      <c r="M108" s="23"/>
      <c r="N108" s="23"/>
      <c r="O108" s="23"/>
      <c r="P108" s="23">
        <v>14.6</v>
      </c>
      <c r="Q108" s="23"/>
      <c r="R108" s="23">
        <v>145.30000000000001</v>
      </c>
      <c r="S108" s="23"/>
      <c r="T108" s="23">
        <f>49.9+743.4</f>
        <v>793.3</v>
      </c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124"/>
      <c r="AG108" s="15"/>
      <c r="AH108" s="15"/>
      <c r="AI108" s="15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</row>
    <row r="109" spans="1:62" ht="37.5" x14ac:dyDescent="0.3">
      <c r="A109" s="22" t="s">
        <v>30</v>
      </c>
      <c r="B109" s="28">
        <f t="shared" si="39"/>
        <v>0</v>
      </c>
      <c r="C109" s="29">
        <f>H109+J109+L109+N109+P109+T109</f>
        <v>0</v>
      </c>
      <c r="D109" s="29">
        <f>E109</f>
        <v>0</v>
      </c>
      <c r="E109" s="28">
        <f>I109+K109+M109+O109+Q109+S109+U109+W109+Y109+AA109+AC109+AE109</f>
        <v>0</v>
      </c>
      <c r="F109" s="95">
        <f t="shared" si="40"/>
        <v>0</v>
      </c>
      <c r="G109" s="95">
        <f t="shared" si="41"/>
        <v>0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124"/>
      <c r="AG109" s="15"/>
      <c r="AH109" s="15"/>
      <c r="AI109" s="15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</row>
    <row r="110" spans="1:62" ht="18.75" x14ac:dyDescent="0.3">
      <c r="A110" s="22" t="s">
        <v>28</v>
      </c>
      <c r="B110" s="28">
        <f t="shared" si="39"/>
        <v>0</v>
      </c>
      <c r="C110" s="29">
        <f>H110</f>
        <v>0</v>
      </c>
      <c r="D110" s="29"/>
      <c r="E110" s="28">
        <f>I110+K110+M110+O110+Q110+S110+U110+W110+Y110+AA110+AC110+AE110</f>
        <v>0</v>
      </c>
      <c r="F110" s="95">
        <f t="shared" si="40"/>
        <v>0</v>
      </c>
      <c r="G110" s="95">
        <f t="shared" si="41"/>
        <v>0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24"/>
      <c r="AG110" s="15"/>
      <c r="AH110" s="15"/>
      <c r="AI110" s="15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</row>
    <row r="111" spans="1:62" ht="18.75" x14ac:dyDescent="0.3">
      <c r="A111" s="22" t="s">
        <v>29</v>
      </c>
      <c r="B111" s="28">
        <f t="shared" si="39"/>
        <v>0</v>
      </c>
      <c r="C111" s="29">
        <f>H111+X111</f>
        <v>0</v>
      </c>
      <c r="D111" s="29">
        <f>E111</f>
        <v>0</v>
      </c>
      <c r="E111" s="28">
        <f>I111+K111+M111+O111+Q111+S111+U111+W111+Y111+AA111+AC111+AE111</f>
        <v>0</v>
      </c>
      <c r="F111" s="95">
        <f t="shared" si="40"/>
        <v>0</v>
      </c>
      <c r="G111" s="95">
        <f t="shared" si="41"/>
        <v>0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25"/>
      <c r="AG111" s="15"/>
      <c r="AH111" s="15"/>
      <c r="AI111" s="15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</row>
    <row r="112" spans="1:62" ht="18.75" x14ac:dyDescent="0.25">
      <c r="A112" s="111" t="s">
        <v>88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3"/>
      <c r="AF112" s="108"/>
      <c r="AG112" s="15"/>
      <c r="AH112" s="15"/>
      <c r="AI112" s="15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</row>
    <row r="113" spans="1:62" ht="18.75" x14ac:dyDescent="0.3">
      <c r="A113" s="19" t="s">
        <v>25</v>
      </c>
      <c r="B113" s="27">
        <f t="shared" ref="B113:B118" si="43">H113+J113+L113+N113+P113+R113+T113+V113+X113+Z113+AB113+AD113</f>
        <v>1828.1</v>
      </c>
      <c r="C113" s="20">
        <f>SUM(C114:C117)</f>
        <v>1828.1</v>
      </c>
      <c r="D113" s="20">
        <f>SUM(D114:D117)</f>
        <v>0</v>
      </c>
      <c r="E113" s="20">
        <f>SUM(E114:E117)</f>
        <v>0</v>
      </c>
      <c r="F113" s="96">
        <f>IFERROR(E113/B113*100,0)</f>
        <v>0</v>
      </c>
      <c r="G113" s="96">
        <f>IFERROR(E113/C113*100,0)</f>
        <v>0</v>
      </c>
      <c r="H113" s="13">
        <f>H114+H115+H116+H117</f>
        <v>0</v>
      </c>
      <c r="I113" s="13">
        <f>I114+I115+I116+I117</f>
        <v>0</v>
      </c>
      <c r="J113" s="13">
        <f>J114+J115+J116+J117</f>
        <v>0</v>
      </c>
      <c r="K113" s="13">
        <f>K114+K115+K116+K117</f>
        <v>0</v>
      </c>
      <c r="L113" s="13">
        <f>L114+L115+L116+L117</f>
        <v>0</v>
      </c>
      <c r="M113" s="13">
        <f t="shared" ref="M113:AE113" si="44">M114+M115+M116+M117</f>
        <v>0</v>
      </c>
      <c r="N113" s="13">
        <f t="shared" si="44"/>
        <v>4</v>
      </c>
      <c r="O113" s="13">
        <f t="shared" si="44"/>
        <v>0</v>
      </c>
      <c r="P113" s="13">
        <f t="shared" si="44"/>
        <v>313.60000000000002</v>
      </c>
      <c r="Q113" s="13">
        <f t="shared" si="44"/>
        <v>0</v>
      </c>
      <c r="R113" s="13">
        <f t="shared" si="44"/>
        <v>99.1</v>
      </c>
      <c r="S113" s="13">
        <f t="shared" si="44"/>
        <v>0</v>
      </c>
      <c r="T113" s="13">
        <f t="shared" si="44"/>
        <v>66.599999999999994</v>
      </c>
      <c r="U113" s="13">
        <f t="shared" si="44"/>
        <v>0</v>
      </c>
      <c r="V113" s="13">
        <f t="shared" si="44"/>
        <v>1344.8</v>
      </c>
      <c r="W113" s="13">
        <f t="shared" si="44"/>
        <v>0</v>
      </c>
      <c r="X113" s="13">
        <f t="shared" si="44"/>
        <v>0</v>
      </c>
      <c r="Y113" s="13">
        <f t="shared" si="44"/>
        <v>0</v>
      </c>
      <c r="Z113" s="13">
        <f t="shared" si="44"/>
        <v>0</v>
      </c>
      <c r="AA113" s="13">
        <f t="shared" si="44"/>
        <v>0</v>
      </c>
      <c r="AB113" s="13">
        <f t="shared" si="44"/>
        <v>0</v>
      </c>
      <c r="AC113" s="13">
        <f t="shared" si="44"/>
        <v>0</v>
      </c>
      <c r="AD113" s="13">
        <f t="shared" si="44"/>
        <v>0</v>
      </c>
      <c r="AE113" s="13">
        <f t="shared" si="44"/>
        <v>0</v>
      </c>
      <c r="AF113" s="108"/>
      <c r="AG113" s="15"/>
      <c r="AH113" s="15"/>
      <c r="AI113" s="15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</row>
    <row r="114" spans="1:62" ht="18.75" x14ac:dyDescent="0.3">
      <c r="A114" s="22" t="s">
        <v>26</v>
      </c>
      <c r="B114" s="36">
        <f t="shared" si="43"/>
        <v>0</v>
      </c>
      <c r="C114" s="29">
        <f t="shared" ref="C114:C117" si="45">H114+J114+L114+N114+P114+R114+T114+V114+X114+Z114</f>
        <v>0</v>
      </c>
      <c r="D114" s="36"/>
      <c r="E114" s="28">
        <f>I114+K114+M114+O114+Q114+S114+U114+W114+Y114+AA114+AC114+AE114</f>
        <v>0</v>
      </c>
      <c r="F114" s="95">
        <f>IFERROR(E114/B114*100,0)</f>
        <v>0</v>
      </c>
      <c r="G114" s="95">
        <f>IFERROR(E114/C114*100,0)</f>
        <v>0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108"/>
      <c r="AG114" s="15"/>
      <c r="AH114" s="15"/>
      <c r="AI114" s="15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</row>
    <row r="115" spans="1:62" ht="18.75" x14ac:dyDescent="0.3">
      <c r="A115" s="22" t="s">
        <v>27</v>
      </c>
      <c r="B115" s="28">
        <f t="shared" si="43"/>
        <v>1828.1</v>
      </c>
      <c r="C115" s="29">
        <f t="shared" si="45"/>
        <v>1828.1</v>
      </c>
      <c r="D115" s="29">
        <f>E115</f>
        <v>0</v>
      </c>
      <c r="E115" s="28">
        <f>I115+K115+M115+O115+Q115+S115+U115+W115+Y115+AA115+AC115+AE115</f>
        <v>0</v>
      </c>
      <c r="F115" s="95">
        <f>IFERROR(E115/B115*100,0)</f>
        <v>0</v>
      </c>
      <c r="G115" s="95">
        <f>IFERROR(E115/C115*100,0)</f>
        <v>0</v>
      </c>
      <c r="H115" s="23"/>
      <c r="I115" s="23"/>
      <c r="J115" s="23"/>
      <c r="K115" s="23"/>
      <c r="L115" s="23"/>
      <c r="M115" s="23"/>
      <c r="N115" s="23">
        <v>4</v>
      </c>
      <c r="O115" s="23"/>
      <c r="P115" s="23">
        <v>313.60000000000002</v>
      </c>
      <c r="Q115" s="23"/>
      <c r="R115" s="23">
        <v>99.1</v>
      </c>
      <c r="S115" s="23"/>
      <c r="T115" s="23">
        <v>66.599999999999994</v>
      </c>
      <c r="U115" s="23"/>
      <c r="V115" s="23">
        <f>66.6+1278.2</f>
        <v>1344.8</v>
      </c>
      <c r="W115" s="23"/>
      <c r="X115" s="23"/>
      <c r="Y115" s="23"/>
      <c r="Z115" s="23"/>
      <c r="AA115" s="23"/>
      <c r="AB115" s="23"/>
      <c r="AC115" s="23"/>
      <c r="AD115" s="23"/>
      <c r="AE115" s="23"/>
      <c r="AF115" s="108"/>
      <c r="AG115" s="15"/>
      <c r="AH115" s="15"/>
      <c r="AI115" s="15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</row>
    <row r="116" spans="1:62" ht="18.75" x14ac:dyDescent="0.3">
      <c r="A116" s="22" t="s">
        <v>28</v>
      </c>
      <c r="B116" s="36">
        <f t="shared" si="43"/>
        <v>0</v>
      </c>
      <c r="C116" s="29">
        <f t="shared" si="45"/>
        <v>0</v>
      </c>
      <c r="D116" s="37"/>
      <c r="E116" s="28">
        <f>I116+K116+M116+O116+Q116+S116+U116+W116+Y116+AA116+AC116+AE116</f>
        <v>0</v>
      </c>
      <c r="F116" s="95">
        <f>IFERROR(E116/B116*100,0)</f>
        <v>0</v>
      </c>
      <c r="G116" s="95">
        <f>IFERROR(E116/C116*100,0)</f>
        <v>0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08"/>
      <c r="AG116" s="15"/>
      <c r="AH116" s="15"/>
      <c r="AI116" s="15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</row>
    <row r="117" spans="1:62" ht="18.75" x14ac:dyDescent="0.3">
      <c r="A117" s="22" t="s">
        <v>29</v>
      </c>
      <c r="B117" s="36">
        <f t="shared" si="43"/>
        <v>0</v>
      </c>
      <c r="C117" s="29">
        <f t="shared" si="45"/>
        <v>0</v>
      </c>
      <c r="D117" s="37"/>
      <c r="E117" s="28">
        <f>I117+K117+M117+O117+Q117+S117+U117+W117+Y117+AA117+AC117+AE117</f>
        <v>0</v>
      </c>
      <c r="F117" s="95">
        <f>IFERROR(E117/B117*100,0)</f>
        <v>0</v>
      </c>
      <c r="G117" s="95">
        <f>IFERROR(E117/C117*100,0)</f>
        <v>0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08"/>
      <c r="AG117" s="15"/>
      <c r="AH117" s="15"/>
      <c r="AI117" s="15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</row>
    <row r="118" spans="1:62" ht="56.25" x14ac:dyDescent="0.3">
      <c r="A118" s="71" t="s">
        <v>31</v>
      </c>
      <c r="B118" s="72">
        <f t="shared" si="43"/>
        <v>2683227.3000000003</v>
      </c>
      <c r="C118" s="7">
        <f>C119+C120+C122+C123</f>
        <v>117330.79999999999</v>
      </c>
      <c r="D118" s="7">
        <f>D119+D120+D122+D123</f>
        <v>101659.4</v>
      </c>
      <c r="E118" s="7">
        <f>E119+E120+E122+E123</f>
        <v>107524.4</v>
      </c>
      <c r="F118" s="26">
        <f>E118/B118*100</f>
        <v>4.0072788466336782</v>
      </c>
      <c r="G118" s="26">
        <f>E118/C118*100</f>
        <v>91.642092272446803</v>
      </c>
      <c r="H118" s="7">
        <f>H119+H120+H122+H123</f>
        <v>108356.7</v>
      </c>
      <c r="I118" s="7">
        <f t="shared" ref="I118:AE118" si="46">I119+I120+I122+I123</f>
        <v>101659.4</v>
      </c>
      <c r="J118" s="7">
        <f t="shared" si="46"/>
        <v>250634.2</v>
      </c>
      <c r="K118" s="7">
        <f t="shared" si="46"/>
        <v>0</v>
      </c>
      <c r="L118" s="7">
        <f t="shared" si="46"/>
        <v>237051.5</v>
      </c>
      <c r="M118" s="7">
        <f t="shared" si="46"/>
        <v>0</v>
      </c>
      <c r="N118" s="7">
        <f t="shared" si="46"/>
        <v>259372.19999999998</v>
      </c>
      <c r="O118" s="7">
        <f t="shared" si="46"/>
        <v>0</v>
      </c>
      <c r="P118" s="7">
        <f t="shared" si="46"/>
        <v>404832.5</v>
      </c>
      <c r="Q118" s="7">
        <f t="shared" si="46"/>
        <v>0</v>
      </c>
      <c r="R118" s="7">
        <f t="shared" si="46"/>
        <v>224605.2</v>
      </c>
      <c r="S118" s="7">
        <f t="shared" si="46"/>
        <v>204918.5</v>
      </c>
      <c r="T118" s="7">
        <f t="shared" si="46"/>
        <v>173965.59999999998</v>
      </c>
      <c r="U118" s="7">
        <f t="shared" si="46"/>
        <v>0</v>
      </c>
      <c r="V118" s="7">
        <f t="shared" si="46"/>
        <v>115991.40000000001</v>
      </c>
      <c r="W118" s="7">
        <f t="shared" si="46"/>
        <v>0</v>
      </c>
      <c r="X118" s="7">
        <f t="shared" si="46"/>
        <v>169039.5</v>
      </c>
      <c r="Y118" s="7">
        <f t="shared" si="46"/>
        <v>0</v>
      </c>
      <c r="Z118" s="7">
        <f t="shared" si="46"/>
        <v>175874.69999999998</v>
      </c>
      <c r="AA118" s="7">
        <f t="shared" si="46"/>
        <v>0</v>
      </c>
      <c r="AB118" s="7">
        <f t="shared" si="46"/>
        <v>166928.1</v>
      </c>
      <c r="AC118" s="7">
        <f t="shared" si="46"/>
        <v>0</v>
      </c>
      <c r="AD118" s="7">
        <f t="shared" si="46"/>
        <v>396575.70000000007</v>
      </c>
      <c r="AE118" s="7">
        <f t="shared" si="46"/>
        <v>0</v>
      </c>
      <c r="AF118" s="42"/>
      <c r="AG118" s="15"/>
      <c r="AH118" s="15"/>
      <c r="AI118" s="15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</row>
    <row r="119" spans="1:62" ht="18.75" x14ac:dyDescent="0.3">
      <c r="A119" s="71" t="s">
        <v>26</v>
      </c>
      <c r="B119" s="73">
        <f t="shared" ref="B119:E120" si="47">B93+B69+B57+B33+B14</f>
        <v>2064433.6999999995</v>
      </c>
      <c r="C119" s="73">
        <f t="shared" si="47"/>
        <v>32165.69999999999</v>
      </c>
      <c r="D119" s="73">
        <f t="shared" si="47"/>
        <v>26659.7</v>
      </c>
      <c r="E119" s="73">
        <f t="shared" si="47"/>
        <v>26659.7</v>
      </c>
      <c r="F119" s="26">
        <f>E119/B119*100</f>
        <v>1.2913807791453902</v>
      </c>
      <c r="G119" s="26">
        <f>E119/C119*100</f>
        <v>82.8823871390954</v>
      </c>
      <c r="H119" s="73">
        <f t="shared" ref="H119:AE119" si="48">H93+H69+H57+H33+H14</f>
        <v>31589.799999999988</v>
      </c>
      <c r="I119" s="73">
        <f t="shared" si="48"/>
        <v>26659.7</v>
      </c>
      <c r="J119" s="73">
        <f t="shared" si="48"/>
        <v>187348.3</v>
      </c>
      <c r="K119" s="73">
        <f t="shared" si="48"/>
        <v>0</v>
      </c>
      <c r="L119" s="73">
        <f t="shared" si="48"/>
        <v>179737.1</v>
      </c>
      <c r="M119" s="73">
        <f t="shared" si="48"/>
        <v>0</v>
      </c>
      <c r="N119" s="73">
        <f t="shared" si="48"/>
        <v>194563.9</v>
      </c>
      <c r="O119" s="73">
        <f t="shared" si="48"/>
        <v>0</v>
      </c>
      <c r="P119" s="73">
        <f t="shared" si="48"/>
        <v>341509.3</v>
      </c>
      <c r="Q119" s="73">
        <f t="shared" si="48"/>
        <v>0</v>
      </c>
      <c r="R119" s="73">
        <f t="shared" si="48"/>
        <v>171753.60000000001</v>
      </c>
      <c r="S119" s="73">
        <f t="shared" si="48"/>
        <v>161676.79999999999</v>
      </c>
      <c r="T119" s="73">
        <f t="shared" si="48"/>
        <v>137692.29999999999</v>
      </c>
      <c r="U119" s="73">
        <f t="shared" si="48"/>
        <v>0</v>
      </c>
      <c r="V119" s="73">
        <f t="shared" si="48"/>
        <v>91219.8</v>
      </c>
      <c r="W119" s="73">
        <f t="shared" si="48"/>
        <v>0</v>
      </c>
      <c r="X119" s="73">
        <f t="shared" si="48"/>
        <v>134335.1</v>
      </c>
      <c r="Y119" s="73">
        <f t="shared" si="48"/>
        <v>0</v>
      </c>
      <c r="Z119" s="73">
        <f t="shared" si="48"/>
        <v>134480.9</v>
      </c>
      <c r="AA119" s="73">
        <f t="shared" si="48"/>
        <v>0</v>
      </c>
      <c r="AB119" s="73">
        <f t="shared" si="48"/>
        <v>129842.9</v>
      </c>
      <c r="AC119" s="73">
        <f t="shared" si="48"/>
        <v>0</v>
      </c>
      <c r="AD119" s="73">
        <f t="shared" si="48"/>
        <v>330360.7</v>
      </c>
      <c r="AE119" s="73">
        <f t="shared" si="48"/>
        <v>0</v>
      </c>
      <c r="AF119" s="42"/>
      <c r="AG119" s="15"/>
      <c r="AH119" s="15"/>
      <c r="AI119" s="15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</row>
    <row r="120" spans="1:62" ht="18.75" x14ac:dyDescent="0.3">
      <c r="A120" s="71" t="s">
        <v>27</v>
      </c>
      <c r="B120" s="73">
        <f t="shared" si="47"/>
        <v>565331.80000000005</v>
      </c>
      <c r="C120" s="73">
        <f t="shared" si="47"/>
        <v>75032</v>
      </c>
      <c r="D120" s="73">
        <f t="shared" si="47"/>
        <v>70731.599999999991</v>
      </c>
      <c r="E120" s="73">
        <f t="shared" si="47"/>
        <v>70731.599999999991</v>
      </c>
      <c r="F120" s="26">
        <f>E120/B120*100</f>
        <v>12.511519783603184</v>
      </c>
      <c r="G120" s="26">
        <f>E120/C120*100</f>
        <v>94.268578739737691</v>
      </c>
      <c r="H120" s="73">
        <f t="shared" ref="H120:AE120" si="49">H94+H70+H58+H34+H15</f>
        <v>72250.7</v>
      </c>
      <c r="I120" s="73">
        <f t="shared" si="49"/>
        <v>70731.599999999991</v>
      </c>
      <c r="J120" s="73">
        <f t="shared" si="49"/>
        <v>58683.700000000004</v>
      </c>
      <c r="K120" s="73">
        <f t="shared" si="49"/>
        <v>0</v>
      </c>
      <c r="L120" s="73">
        <f t="shared" si="49"/>
        <v>53172</v>
      </c>
      <c r="M120" s="73">
        <f t="shared" si="49"/>
        <v>0</v>
      </c>
      <c r="N120" s="73">
        <f t="shared" si="49"/>
        <v>60292.9</v>
      </c>
      <c r="O120" s="73">
        <f t="shared" si="49"/>
        <v>0</v>
      </c>
      <c r="P120" s="73">
        <f t="shared" si="49"/>
        <v>55525.700000000004</v>
      </c>
      <c r="Q120" s="73">
        <f t="shared" si="49"/>
        <v>0</v>
      </c>
      <c r="R120" s="73">
        <f t="shared" si="49"/>
        <v>45594</v>
      </c>
      <c r="S120" s="73">
        <f t="shared" si="49"/>
        <v>37376.699999999997</v>
      </c>
      <c r="T120" s="73">
        <f t="shared" si="49"/>
        <v>36060.5</v>
      </c>
      <c r="U120" s="73">
        <f t="shared" si="49"/>
        <v>0</v>
      </c>
      <c r="V120" s="73">
        <f t="shared" si="49"/>
        <v>24182.5</v>
      </c>
      <c r="W120" s="73">
        <f t="shared" si="49"/>
        <v>0</v>
      </c>
      <c r="X120" s="73">
        <f t="shared" si="49"/>
        <v>30572</v>
      </c>
      <c r="Y120" s="73">
        <f t="shared" si="49"/>
        <v>0</v>
      </c>
      <c r="Z120" s="73">
        <f t="shared" si="49"/>
        <v>37261.4</v>
      </c>
      <c r="AA120" s="73">
        <f t="shared" si="49"/>
        <v>0</v>
      </c>
      <c r="AB120" s="73">
        <f t="shared" si="49"/>
        <v>32960.800000000003</v>
      </c>
      <c r="AC120" s="73">
        <f t="shared" si="49"/>
        <v>0</v>
      </c>
      <c r="AD120" s="73">
        <f t="shared" si="49"/>
        <v>58775.600000000006</v>
      </c>
      <c r="AE120" s="73">
        <f t="shared" si="49"/>
        <v>0</v>
      </c>
      <c r="AF120" s="42"/>
      <c r="AG120" s="15"/>
      <c r="AH120" s="15"/>
      <c r="AI120" s="15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</row>
    <row r="121" spans="1:62" ht="37.5" x14ac:dyDescent="0.3">
      <c r="A121" s="71" t="s">
        <v>30</v>
      </c>
      <c r="B121" s="73">
        <f>B95</f>
        <v>4531.2</v>
      </c>
      <c r="C121" s="73">
        <f>C95</f>
        <v>0</v>
      </c>
      <c r="D121" s="73">
        <f>D95</f>
        <v>0</v>
      </c>
      <c r="E121" s="73">
        <f>E95</f>
        <v>0</v>
      </c>
      <c r="F121" s="96">
        <f>IFERROR(E121/B121*100,0)</f>
        <v>0</v>
      </c>
      <c r="G121" s="96">
        <f>IFERROR(E121/C121*100,0)</f>
        <v>0</v>
      </c>
      <c r="H121" s="73">
        <f>H95</f>
        <v>0</v>
      </c>
      <c r="I121" s="73">
        <f t="shared" ref="I121:AE121" si="50">I95</f>
        <v>0</v>
      </c>
      <c r="J121" s="73">
        <f t="shared" si="50"/>
        <v>0</v>
      </c>
      <c r="K121" s="73">
        <f t="shared" si="50"/>
        <v>0</v>
      </c>
      <c r="L121" s="73">
        <f t="shared" si="50"/>
        <v>0</v>
      </c>
      <c r="M121" s="73">
        <f t="shared" si="50"/>
        <v>0</v>
      </c>
      <c r="N121" s="73">
        <f t="shared" si="50"/>
        <v>0</v>
      </c>
      <c r="O121" s="73">
        <f t="shared" si="50"/>
        <v>0</v>
      </c>
      <c r="P121" s="73">
        <f t="shared" si="50"/>
        <v>0</v>
      </c>
      <c r="Q121" s="73">
        <f t="shared" si="50"/>
        <v>0</v>
      </c>
      <c r="R121" s="73">
        <f t="shared" si="50"/>
        <v>0</v>
      </c>
      <c r="S121" s="73">
        <f t="shared" si="50"/>
        <v>0</v>
      </c>
      <c r="T121" s="73">
        <f t="shared" si="50"/>
        <v>0</v>
      </c>
      <c r="U121" s="73">
        <f t="shared" si="50"/>
        <v>0</v>
      </c>
      <c r="V121" s="73">
        <f t="shared" si="50"/>
        <v>0</v>
      </c>
      <c r="W121" s="73">
        <f t="shared" si="50"/>
        <v>0</v>
      </c>
      <c r="X121" s="73">
        <f t="shared" si="50"/>
        <v>0</v>
      </c>
      <c r="Y121" s="73">
        <f t="shared" si="50"/>
        <v>0</v>
      </c>
      <c r="Z121" s="73">
        <f t="shared" si="50"/>
        <v>0</v>
      </c>
      <c r="AA121" s="73">
        <f t="shared" si="50"/>
        <v>0</v>
      </c>
      <c r="AB121" s="73">
        <f t="shared" si="50"/>
        <v>0</v>
      </c>
      <c r="AC121" s="73">
        <f t="shared" si="50"/>
        <v>0</v>
      </c>
      <c r="AD121" s="73">
        <f t="shared" si="50"/>
        <v>4531.2</v>
      </c>
      <c r="AE121" s="73">
        <f t="shared" si="50"/>
        <v>0</v>
      </c>
      <c r="AF121" s="42"/>
      <c r="AG121" s="15"/>
      <c r="AH121" s="15"/>
      <c r="AI121" s="15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</row>
    <row r="122" spans="1:62" ht="18.75" x14ac:dyDescent="0.3">
      <c r="A122" s="71" t="s">
        <v>28</v>
      </c>
      <c r="B122" s="73">
        <f t="shared" ref="B122:E123" si="51">B96+B71+B59+B35+B16</f>
        <v>49215.600000000006</v>
      </c>
      <c r="C122" s="73">
        <f t="shared" si="51"/>
        <v>9779.5</v>
      </c>
      <c r="D122" s="73">
        <f t="shared" si="51"/>
        <v>3914.5</v>
      </c>
      <c r="E122" s="73">
        <f t="shared" si="51"/>
        <v>9779.5</v>
      </c>
      <c r="F122" s="26">
        <f>E122/B122*100</f>
        <v>19.870732044311151</v>
      </c>
      <c r="G122" s="26">
        <f>E122/C122*100</f>
        <v>100</v>
      </c>
      <c r="H122" s="73">
        <f t="shared" ref="H122:AE122" si="52">H96+H71+H59+H35+H16</f>
        <v>4162.6000000000004</v>
      </c>
      <c r="I122" s="73">
        <f t="shared" si="52"/>
        <v>3914.5</v>
      </c>
      <c r="J122" s="73">
        <f t="shared" si="52"/>
        <v>4142.6000000000004</v>
      </c>
      <c r="K122" s="73">
        <f t="shared" si="52"/>
        <v>0</v>
      </c>
      <c r="L122" s="73">
        <f t="shared" si="52"/>
        <v>4142.3999999999996</v>
      </c>
      <c r="M122" s="73">
        <f t="shared" si="52"/>
        <v>0</v>
      </c>
      <c r="N122" s="73">
        <f t="shared" si="52"/>
        <v>4515.3999999999996</v>
      </c>
      <c r="O122" s="73">
        <f t="shared" si="52"/>
        <v>0</v>
      </c>
      <c r="P122" s="73">
        <f t="shared" si="52"/>
        <v>7797.5</v>
      </c>
      <c r="Q122" s="73">
        <f t="shared" si="52"/>
        <v>0</v>
      </c>
      <c r="R122" s="73">
        <f t="shared" si="52"/>
        <v>7257.6</v>
      </c>
      <c r="S122" s="73">
        <f t="shared" si="52"/>
        <v>5865</v>
      </c>
      <c r="T122" s="73">
        <f t="shared" si="52"/>
        <v>212.8</v>
      </c>
      <c r="U122" s="73">
        <f t="shared" si="52"/>
        <v>0</v>
      </c>
      <c r="V122" s="73">
        <f t="shared" si="52"/>
        <v>589.1</v>
      </c>
      <c r="W122" s="73">
        <f t="shared" si="52"/>
        <v>0</v>
      </c>
      <c r="X122" s="73">
        <f t="shared" si="52"/>
        <v>4132.3999999999996</v>
      </c>
      <c r="Y122" s="73">
        <f t="shared" si="52"/>
        <v>0</v>
      </c>
      <c r="Z122" s="73">
        <f t="shared" si="52"/>
        <v>4132.3999999999996</v>
      </c>
      <c r="AA122" s="73">
        <f t="shared" si="52"/>
        <v>0</v>
      </c>
      <c r="AB122" s="73">
        <f t="shared" si="52"/>
        <v>4124.3999999999996</v>
      </c>
      <c r="AC122" s="73">
        <f t="shared" si="52"/>
        <v>0</v>
      </c>
      <c r="AD122" s="73">
        <f t="shared" si="52"/>
        <v>4006.4</v>
      </c>
      <c r="AE122" s="73">
        <f t="shared" si="52"/>
        <v>0</v>
      </c>
      <c r="AF122" s="42"/>
      <c r="AG122" s="15"/>
      <c r="AH122" s="15"/>
      <c r="AI122" s="15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</row>
    <row r="123" spans="1:62" ht="18.75" x14ac:dyDescent="0.3">
      <c r="A123" s="71" t="s">
        <v>29</v>
      </c>
      <c r="B123" s="73">
        <f t="shared" si="51"/>
        <v>4246.2</v>
      </c>
      <c r="C123" s="73">
        <f t="shared" si="51"/>
        <v>353.6</v>
      </c>
      <c r="D123" s="73">
        <f t="shared" si="51"/>
        <v>353.6</v>
      </c>
      <c r="E123" s="73">
        <f t="shared" si="51"/>
        <v>353.6</v>
      </c>
      <c r="F123" s="96">
        <f>IFERROR(E123/B123*100,0)</f>
        <v>8.3274457161697519</v>
      </c>
      <c r="G123" s="96">
        <f>IFERROR(E123/C123*100,0)</f>
        <v>100</v>
      </c>
      <c r="H123" s="73">
        <f t="shared" ref="H123:AE123" si="53">H97+H72+H60+H36+H17</f>
        <v>353.6</v>
      </c>
      <c r="I123" s="73">
        <f t="shared" si="53"/>
        <v>353.6</v>
      </c>
      <c r="J123" s="73">
        <f t="shared" si="53"/>
        <v>459.6</v>
      </c>
      <c r="K123" s="73">
        <f t="shared" si="53"/>
        <v>0</v>
      </c>
      <c r="L123" s="73">
        <f t="shared" si="53"/>
        <v>0</v>
      </c>
      <c r="M123" s="73">
        <f t="shared" si="53"/>
        <v>0</v>
      </c>
      <c r="N123" s="73">
        <f t="shared" si="53"/>
        <v>0</v>
      </c>
      <c r="O123" s="73">
        <f t="shared" si="53"/>
        <v>0</v>
      </c>
      <c r="P123" s="73">
        <f t="shared" si="53"/>
        <v>0</v>
      </c>
      <c r="Q123" s="73">
        <f t="shared" si="53"/>
        <v>0</v>
      </c>
      <c r="R123" s="73">
        <f t="shared" si="53"/>
        <v>0</v>
      </c>
      <c r="S123" s="73">
        <f t="shared" si="53"/>
        <v>0</v>
      </c>
      <c r="T123" s="73">
        <f t="shared" si="53"/>
        <v>0</v>
      </c>
      <c r="U123" s="73">
        <f t="shared" si="53"/>
        <v>0</v>
      </c>
      <c r="V123" s="73">
        <f t="shared" si="53"/>
        <v>0</v>
      </c>
      <c r="W123" s="73">
        <f t="shared" si="53"/>
        <v>0</v>
      </c>
      <c r="X123" s="73">
        <f t="shared" si="53"/>
        <v>0</v>
      </c>
      <c r="Y123" s="73">
        <f t="shared" si="53"/>
        <v>0</v>
      </c>
      <c r="Z123" s="73">
        <f t="shared" si="53"/>
        <v>0</v>
      </c>
      <c r="AA123" s="73">
        <f t="shared" si="53"/>
        <v>0</v>
      </c>
      <c r="AB123" s="73">
        <f t="shared" si="53"/>
        <v>0</v>
      </c>
      <c r="AC123" s="73">
        <f t="shared" si="53"/>
        <v>0</v>
      </c>
      <c r="AD123" s="73">
        <f t="shared" si="53"/>
        <v>3433</v>
      </c>
      <c r="AE123" s="73">
        <f t="shared" si="53"/>
        <v>0</v>
      </c>
      <c r="AF123" s="42"/>
      <c r="AG123" s="15"/>
      <c r="AH123" s="15"/>
      <c r="AI123" s="15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</row>
    <row r="124" spans="1:62" ht="18.75" x14ac:dyDescent="0.3">
      <c r="A124" s="74" t="s">
        <v>53</v>
      </c>
      <c r="B124" s="75"/>
      <c r="C124" s="75"/>
      <c r="D124" s="75"/>
      <c r="E124" s="75"/>
      <c r="F124" s="76"/>
      <c r="G124" s="76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7"/>
      <c r="AE124" s="73"/>
      <c r="AF124" s="42"/>
      <c r="AG124" s="15"/>
      <c r="AH124" s="15"/>
      <c r="AI124" s="15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</row>
    <row r="125" spans="1:62" ht="18.75" x14ac:dyDescent="0.3">
      <c r="A125" s="78" t="s">
        <v>54</v>
      </c>
      <c r="B125" s="79"/>
      <c r="C125" s="79"/>
      <c r="D125" s="79"/>
      <c r="E125" s="79"/>
      <c r="F125" s="80"/>
      <c r="G125" s="80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42"/>
      <c r="AG125" s="15"/>
      <c r="AH125" s="15"/>
      <c r="AI125" s="15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</row>
    <row r="126" spans="1:62" ht="18.75" x14ac:dyDescent="0.3">
      <c r="A126" s="81" t="s">
        <v>55</v>
      </c>
      <c r="B126" s="79">
        <f>B127+B128+B129+B130</f>
        <v>56427.3</v>
      </c>
      <c r="C126" s="79">
        <f>C127+C128+C129+C130</f>
        <v>6231.9</v>
      </c>
      <c r="D126" s="79">
        <f>D127+D128+D129+D130</f>
        <v>4739.3999999999996</v>
      </c>
      <c r="E126" s="79">
        <f>E127+E128+E129+E130</f>
        <v>4739.3999999999996</v>
      </c>
      <c r="F126" s="80">
        <f>E126/B126*100</f>
        <v>8.39912595498987</v>
      </c>
      <c r="G126" s="80">
        <f>E126/C126*100</f>
        <v>76.050642661146682</v>
      </c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42"/>
      <c r="AG126" s="15"/>
      <c r="AH126" s="15"/>
      <c r="AI126" s="15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</row>
    <row r="127" spans="1:62" ht="18.75" x14ac:dyDescent="0.3">
      <c r="A127" s="81" t="s">
        <v>28</v>
      </c>
      <c r="B127" s="73"/>
      <c r="C127" s="73"/>
      <c r="D127" s="73"/>
      <c r="E127" s="73"/>
      <c r="F127" s="95">
        <f>IFERROR(E127/B127*100,0)</f>
        <v>0</v>
      </c>
      <c r="G127" s="95">
        <f>IFERROR(E127/C127*100,0)</f>
        <v>0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42"/>
      <c r="AG127" s="15"/>
      <c r="AH127" s="15"/>
      <c r="AI127" s="15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</row>
    <row r="128" spans="1:62" ht="18.75" x14ac:dyDescent="0.3">
      <c r="A128" s="81" t="s">
        <v>26</v>
      </c>
      <c r="B128" s="73"/>
      <c r="C128" s="73"/>
      <c r="D128" s="73"/>
      <c r="E128" s="73"/>
      <c r="F128" s="95">
        <f>IFERROR(E128/B128*100,0)</f>
        <v>0</v>
      </c>
      <c r="G128" s="95">
        <f>IFERROR(E128/C128*100,0)</f>
        <v>0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42"/>
      <c r="AG128" s="15"/>
      <c r="AH128" s="15"/>
      <c r="AI128" s="15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</row>
    <row r="129" spans="1:62" ht="18.75" x14ac:dyDescent="0.3">
      <c r="A129" s="81" t="s">
        <v>27</v>
      </c>
      <c r="B129" s="73">
        <f>H129+J129+L129+N129+P129+R129+T129+V129+X129+Z129+AB129+AD129</f>
        <v>56427.3</v>
      </c>
      <c r="C129" s="73">
        <f>C15</f>
        <v>6231.9</v>
      </c>
      <c r="D129" s="73">
        <f>D15</f>
        <v>4739.3999999999996</v>
      </c>
      <c r="E129" s="73">
        <f>E15</f>
        <v>4739.3999999999996</v>
      </c>
      <c r="F129" s="95">
        <f>IFERROR(E129/B129*100,0)</f>
        <v>8.39912595498987</v>
      </c>
      <c r="G129" s="95">
        <f>IFERROR(E129/C129*100,0)</f>
        <v>76.050642661146682</v>
      </c>
      <c r="H129" s="73">
        <f t="shared" ref="H129:AE129" si="54">H15</f>
        <v>6231.9</v>
      </c>
      <c r="I129" s="73">
        <f t="shared" si="54"/>
        <v>4739.3999999999996</v>
      </c>
      <c r="J129" s="73">
        <f t="shared" si="54"/>
        <v>6231.9</v>
      </c>
      <c r="K129" s="73">
        <f t="shared" si="54"/>
        <v>0</v>
      </c>
      <c r="L129" s="73">
        <f t="shared" si="54"/>
        <v>6231.9</v>
      </c>
      <c r="M129" s="73">
        <f t="shared" si="54"/>
        <v>0</v>
      </c>
      <c r="N129" s="73">
        <f t="shared" si="54"/>
        <v>6231.9</v>
      </c>
      <c r="O129" s="73">
        <f t="shared" si="54"/>
        <v>0</v>
      </c>
      <c r="P129" s="73">
        <f t="shared" si="54"/>
        <v>6231.9</v>
      </c>
      <c r="Q129" s="73">
        <f t="shared" si="54"/>
        <v>0</v>
      </c>
      <c r="R129" s="73">
        <f t="shared" si="54"/>
        <v>0</v>
      </c>
      <c r="S129" s="73">
        <f t="shared" si="54"/>
        <v>0</v>
      </c>
      <c r="T129" s="73">
        <f t="shared" si="54"/>
        <v>0</v>
      </c>
      <c r="U129" s="73">
        <f t="shared" si="54"/>
        <v>0</v>
      </c>
      <c r="V129" s="73">
        <f t="shared" si="54"/>
        <v>100</v>
      </c>
      <c r="W129" s="73">
        <f t="shared" si="54"/>
        <v>0</v>
      </c>
      <c r="X129" s="73">
        <f t="shared" si="54"/>
        <v>6231.9</v>
      </c>
      <c r="Y129" s="73">
        <f t="shared" si="54"/>
        <v>0</v>
      </c>
      <c r="Z129" s="73">
        <f t="shared" si="54"/>
        <v>6471.9</v>
      </c>
      <c r="AA129" s="73">
        <f t="shared" si="54"/>
        <v>0</v>
      </c>
      <c r="AB129" s="73">
        <f t="shared" si="54"/>
        <v>6232</v>
      </c>
      <c r="AC129" s="73">
        <f t="shared" si="54"/>
        <v>0</v>
      </c>
      <c r="AD129" s="73">
        <f t="shared" si="54"/>
        <v>6232</v>
      </c>
      <c r="AE129" s="73">
        <f t="shared" si="54"/>
        <v>0</v>
      </c>
      <c r="AF129" s="42"/>
      <c r="AG129" s="15"/>
      <c r="AH129" s="15"/>
      <c r="AI129" s="15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</row>
    <row r="130" spans="1:62" ht="18.75" x14ac:dyDescent="0.3">
      <c r="A130" s="81" t="s">
        <v>56</v>
      </c>
      <c r="B130" s="73"/>
      <c r="C130" s="73"/>
      <c r="D130" s="73"/>
      <c r="E130" s="73"/>
      <c r="F130" s="95" t="s">
        <v>38</v>
      </c>
      <c r="G130" s="95">
        <f>IFERROR(E130/C130*100,0)</f>
        <v>0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42"/>
      <c r="AG130" s="15"/>
      <c r="AH130" s="15"/>
      <c r="AI130" s="15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</row>
    <row r="131" spans="1:62" ht="18.75" x14ac:dyDescent="0.3">
      <c r="A131" s="82" t="s">
        <v>57</v>
      </c>
      <c r="B131" s="83"/>
      <c r="C131" s="83"/>
      <c r="D131" s="83"/>
      <c r="E131" s="83"/>
      <c r="F131" s="84"/>
      <c r="G131" s="84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5"/>
      <c r="AE131" s="86"/>
      <c r="AF131" s="42"/>
      <c r="AG131" s="15"/>
      <c r="AH131" s="15"/>
      <c r="AI131" s="15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</row>
    <row r="132" spans="1:62" ht="18.75" x14ac:dyDescent="0.3">
      <c r="A132" s="82" t="s">
        <v>55</v>
      </c>
      <c r="B132" s="86">
        <f>B133+B134+B135+B136</f>
        <v>2626799.9999999995</v>
      </c>
      <c r="C132" s="86">
        <f>C133+C134+C135+C136</f>
        <v>111098.9</v>
      </c>
      <c r="D132" s="86">
        <f>D133+D134+D135+D136</f>
        <v>96920.000000000015</v>
      </c>
      <c r="E132" s="86">
        <f>E133+E134+E135+E136</f>
        <v>102785.00000000001</v>
      </c>
      <c r="F132" s="87">
        <f>E132/B132*100</f>
        <v>3.9129358915791093</v>
      </c>
      <c r="G132" s="87">
        <f>E132/C132*100</f>
        <v>92.516667581767251</v>
      </c>
      <c r="H132" s="86">
        <f>H133+H134+H135+H136</f>
        <v>102124.79999999999</v>
      </c>
      <c r="I132" s="86">
        <f t="shared" ref="I132:AE132" si="55">I133+I134+I135+I136</f>
        <v>96920.000000000015</v>
      </c>
      <c r="J132" s="86">
        <f t="shared" si="55"/>
        <v>244402.30000000002</v>
      </c>
      <c r="K132" s="86">
        <f t="shared" si="55"/>
        <v>0</v>
      </c>
      <c r="L132" s="86">
        <f t="shared" si="55"/>
        <v>230819.6</v>
      </c>
      <c r="M132" s="86">
        <f t="shared" si="55"/>
        <v>0</v>
      </c>
      <c r="N132" s="86">
        <f t="shared" si="55"/>
        <v>253140.3</v>
      </c>
      <c r="O132" s="86">
        <f t="shared" si="55"/>
        <v>0</v>
      </c>
      <c r="P132" s="86">
        <f t="shared" si="55"/>
        <v>398600.6</v>
      </c>
      <c r="Q132" s="86">
        <f t="shared" si="55"/>
        <v>0</v>
      </c>
      <c r="R132" s="86">
        <f t="shared" si="55"/>
        <v>224605.2</v>
      </c>
      <c r="S132" s="86">
        <f t="shared" si="55"/>
        <v>204918.5</v>
      </c>
      <c r="T132" s="86">
        <f t="shared" si="55"/>
        <v>173965.59999999998</v>
      </c>
      <c r="U132" s="86">
        <f t="shared" si="55"/>
        <v>0</v>
      </c>
      <c r="V132" s="86">
        <f t="shared" si="55"/>
        <v>115891.40000000001</v>
      </c>
      <c r="W132" s="86">
        <f t="shared" si="55"/>
        <v>0</v>
      </c>
      <c r="X132" s="86">
        <f t="shared" si="55"/>
        <v>162807.6</v>
      </c>
      <c r="Y132" s="86">
        <f t="shared" si="55"/>
        <v>0</v>
      </c>
      <c r="Z132" s="86">
        <f t="shared" si="55"/>
        <v>169402.8</v>
      </c>
      <c r="AA132" s="86">
        <f t="shared" si="55"/>
        <v>0</v>
      </c>
      <c r="AB132" s="86">
        <f t="shared" si="55"/>
        <v>160696.09999999998</v>
      </c>
      <c r="AC132" s="86">
        <f t="shared" si="55"/>
        <v>0</v>
      </c>
      <c r="AD132" s="86">
        <f t="shared" si="55"/>
        <v>390343.7</v>
      </c>
      <c r="AE132" s="86">
        <f t="shared" si="55"/>
        <v>0</v>
      </c>
      <c r="AF132" s="42"/>
      <c r="AG132" s="15"/>
      <c r="AH132" s="15"/>
      <c r="AI132" s="15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</row>
    <row r="133" spans="1:62" ht="18.75" x14ac:dyDescent="0.3">
      <c r="A133" s="82" t="s">
        <v>28</v>
      </c>
      <c r="B133" s="73">
        <f>SUM(B35,B59,B71,B96)</f>
        <v>49215.600000000006</v>
      </c>
      <c r="C133" s="73">
        <f>SUM(C35,C59,C71,C96)</f>
        <v>9779.5</v>
      </c>
      <c r="D133" s="73">
        <f>SUM(D35,D59,D71,D96)</f>
        <v>3914.5</v>
      </c>
      <c r="E133" s="73">
        <f>SUM(E35,E59,E71,E96)</f>
        <v>9779.5</v>
      </c>
      <c r="F133" s="26">
        <f>E133/B133*100</f>
        <v>19.870732044311151</v>
      </c>
      <c r="G133" s="26">
        <f>E133/C133*100</f>
        <v>100</v>
      </c>
      <c r="H133" s="73">
        <f t="shared" ref="H133:AE133" si="56">SUM(H35,H59,H71,H96)</f>
        <v>4162.6000000000004</v>
      </c>
      <c r="I133" s="73">
        <f t="shared" si="56"/>
        <v>3914.5</v>
      </c>
      <c r="J133" s="73">
        <f t="shared" si="56"/>
        <v>4142.6000000000004</v>
      </c>
      <c r="K133" s="73">
        <f t="shared" si="56"/>
        <v>0</v>
      </c>
      <c r="L133" s="73">
        <f t="shared" si="56"/>
        <v>4142.3999999999996</v>
      </c>
      <c r="M133" s="73">
        <f t="shared" si="56"/>
        <v>0</v>
      </c>
      <c r="N133" s="73">
        <f t="shared" si="56"/>
        <v>4515.3999999999996</v>
      </c>
      <c r="O133" s="73">
        <f t="shared" si="56"/>
        <v>0</v>
      </c>
      <c r="P133" s="73">
        <f t="shared" si="56"/>
        <v>7797.5</v>
      </c>
      <c r="Q133" s="73">
        <f t="shared" si="56"/>
        <v>0</v>
      </c>
      <c r="R133" s="73">
        <f t="shared" si="56"/>
        <v>7257.6</v>
      </c>
      <c r="S133" s="73">
        <f t="shared" si="56"/>
        <v>5865</v>
      </c>
      <c r="T133" s="73">
        <f t="shared" si="56"/>
        <v>212.8</v>
      </c>
      <c r="U133" s="73">
        <f t="shared" si="56"/>
        <v>0</v>
      </c>
      <c r="V133" s="73">
        <f t="shared" si="56"/>
        <v>589.1</v>
      </c>
      <c r="W133" s="73">
        <f t="shared" si="56"/>
        <v>0</v>
      </c>
      <c r="X133" s="73">
        <f t="shared" si="56"/>
        <v>4132.3999999999996</v>
      </c>
      <c r="Y133" s="73">
        <f t="shared" si="56"/>
        <v>0</v>
      </c>
      <c r="Z133" s="73">
        <f t="shared" si="56"/>
        <v>4132.3999999999996</v>
      </c>
      <c r="AA133" s="73">
        <f t="shared" si="56"/>
        <v>0</v>
      </c>
      <c r="AB133" s="73">
        <f t="shared" si="56"/>
        <v>4124.3999999999996</v>
      </c>
      <c r="AC133" s="73">
        <f t="shared" si="56"/>
        <v>0</v>
      </c>
      <c r="AD133" s="73">
        <f t="shared" si="56"/>
        <v>4006.4</v>
      </c>
      <c r="AE133" s="73">
        <f t="shared" si="56"/>
        <v>0</v>
      </c>
      <c r="AF133" s="42"/>
      <c r="AG133" s="15"/>
      <c r="AH133" s="15"/>
      <c r="AI133" s="15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</row>
    <row r="134" spans="1:62" ht="18.75" x14ac:dyDescent="0.3">
      <c r="A134" s="82" t="s">
        <v>26</v>
      </c>
      <c r="B134" s="73">
        <f t="shared" ref="B134:E135" si="57">SUM(B33,B57,B69,B93)</f>
        <v>2064433.6999999995</v>
      </c>
      <c r="C134" s="73">
        <f t="shared" si="57"/>
        <v>32165.69999999999</v>
      </c>
      <c r="D134" s="73">
        <f t="shared" si="57"/>
        <v>26659.7</v>
      </c>
      <c r="E134" s="73">
        <f t="shared" si="57"/>
        <v>26659.7</v>
      </c>
      <c r="F134" s="26">
        <f>E134/B134*100</f>
        <v>1.2913807791453902</v>
      </c>
      <c r="G134" s="26">
        <f>E134/C134*100</f>
        <v>82.8823871390954</v>
      </c>
      <c r="H134" s="73">
        <f t="shared" ref="H134:AE134" si="58">SUM(H33,H57,H69,H93)</f>
        <v>31589.799999999988</v>
      </c>
      <c r="I134" s="73">
        <f t="shared" si="58"/>
        <v>26659.7</v>
      </c>
      <c r="J134" s="73">
        <f t="shared" si="58"/>
        <v>187348.3</v>
      </c>
      <c r="K134" s="73">
        <f t="shared" si="58"/>
        <v>0</v>
      </c>
      <c r="L134" s="73">
        <f t="shared" si="58"/>
        <v>179737.1</v>
      </c>
      <c r="M134" s="73">
        <f t="shared" si="58"/>
        <v>0</v>
      </c>
      <c r="N134" s="73">
        <f t="shared" si="58"/>
        <v>194563.9</v>
      </c>
      <c r="O134" s="73">
        <f t="shared" si="58"/>
        <v>0</v>
      </c>
      <c r="P134" s="73">
        <f t="shared" si="58"/>
        <v>341509.3</v>
      </c>
      <c r="Q134" s="73">
        <f t="shared" si="58"/>
        <v>0</v>
      </c>
      <c r="R134" s="73">
        <f t="shared" si="58"/>
        <v>171753.60000000001</v>
      </c>
      <c r="S134" s="73">
        <f t="shared" si="58"/>
        <v>161676.79999999999</v>
      </c>
      <c r="T134" s="73">
        <f t="shared" si="58"/>
        <v>137692.29999999999</v>
      </c>
      <c r="U134" s="73">
        <f t="shared" si="58"/>
        <v>0</v>
      </c>
      <c r="V134" s="73">
        <f t="shared" si="58"/>
        <v>91219.8</v>
      </c>
      <c r="W134" s="73">
        <f t="shared" si="58"/>
        <v>0</v>
      </c>
      <c r="X134" s="73">
        <f t="shared" si="58"/>
        <v>134335.1</v>
      </c>
      <c r="Y134" s="73">
        <f t="shared" si="58"/>
        <v>0</v>
      </c>
      <c r="Z134" s="73">
        <f t="shared" si="58"/>
        <v>134480.9</v>
      </c>
      <c r="AA134" s="73">
        <f t="shared" si="58"/>
        <v>0</v>
      </c>
      <c r="AB134" s="73">
        <f t="shared" si="58"/>
        <v>129842.9</v>
      </c>
      <c r="AC134" s="73">
        <f t="shared" si="58"/>
        <v>0</v>
      </c>
      <c r="AD134" s="73">
        <f t="shared" si="58"/>
        <v>330360.7</v>
      </c>
      <c r="AE134" s="73">
        <f t="shared" si="58"/>
        <v>0</v>
      </c>
      <c r="AF134" s="42"/>
      <c r="AG134" s="15"/>
      <c r="AH134" s="15"/>
      <c r="AI134" s="15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</row>
    <row r="135" spans="1:62" ht="18.75" x14ac:dyDescent="0.3">
      <c r="A135" s="82" t="s">
        <v>27</v>
      </c>
      <c r="B135" s="73">
        <f t="shared" si="57"/>
        <v>508904.5</v>
      </c>
      <c r="C135" s="73">
        <f t="shared" si="57"/>
        <v>68800.099999999991</v>
      </c>
      <c r="D135" s="73">
        <f t="shared" si="57"/>
        <v>65992.200000000012</v>
      </c>
      <c r="E135" s="73">
        <f t="shared" si="57"/>
        <v>65992.200000000012</v>
      </c>
      <c r="F135" s="26">
        <f>E135/B135*100</f>
        <v>12.967501761135933</v>
      </c>
      <c r="G135" s="26">
        <f>E135/C135*100</f>
        <v>95.918755932040824</v>
      </c>
      <c r="H135" s="73">
        <f t="shared" ref="H135:AE135" si="59">SUM(H34,H58,H70,H94)</f>
        <v>66018.8</v>
      </c>
      <c r="I135" s="73">
        <f t="shared" si="59"/>
        <v>65992.200000000012</v>
      </c>
      <c r="J135" s="73">
        <f t="shared" si="59"/>
        <v>52451.8</v>
      </c>
      <c r="K135" s="73">
        <f t="shared" si="59"/>
        <v>0</v>
      </c>
      <c r="L135" s="73">
        <f t="shared" si="59"/>
        <v>46940.1</v>
      </c>
      <c r="M135" s="73">
        <f t="shared" si="59"/>
        <v>0</v>
      </c>
      <c r="N135" s="73">
        <f t="shared" si="59"/>
        <v>54061</v>
      </c>
      <c r="O135" s="73">
        <f t="shared" si="59"/>
        <v>0</v>
      </c>
      <c r="P135" s="73">
        <f t="shared" si="59"/>
        <v>49293.8</v>
      </c>
      <c r="Q135" s="73">
        <f t="shared" si="59"/>
        <v>0</v>
      </c>
      <c r="R135" s="73">
        <f t="shared" si="59"/>
        <v>45594</v>
      </c>
      <c r="S135" s="73">
        <f t="shared" si="59"/>
        <v>37376.699999999997</v>
      </c>
      <c r="T135" s="73">
        <f t="shared" si="59"/>
        <v>36060.5</v>
      </c>
      <c r="U135" s="73">
        <f t="shared" si="59"/>
        <v>0</v>
      </c>
      <c r="V135" s="73">
        <f t="shared" si="59"/>
        <v>24082.5</v>
      </c>
      <c r="W135" s="73">
        <f t="shared" si="59"/>
        <v>0</v>
      </c>
      <c r="X135" s="73">
        <f t="shared" si="59"/>
        <v>24340.100000000002</v>
      </c>
      <c r="Y135" s="73">
        <f t="shared" si="59"/>
        <v>0</v>
      </c>
      <c r="Z135" s="73">
        <f t="shared" si="59"/>
        <v>30789.5</v>
      </c>
      <c r="AA135" s="73">
        <f t="shared" si="59"/>
        <v>0</v>
      </c>
      <c r="AB135" s="73">
        <f t="shared" si="59"/>
        <v>26728.800000000003</v>
      </c>
      <c r="AC135" s="73">
        <f t="shared" si="59"/>
        <v>0</v>
      </c>
      <c r="AD135" s="73">
        <f t="shared" si="59"/>
        <v>52543.6</v>
      </c>
      <c r="AE135" s="73">
        <f t="shared" si="59"/>
        <v>0</v>
      </c>
      <c r="AF135" s="42"/>
      <c r="AG135" s="15"/>
      <c r="AH135" s="15"/>
      <c r="AI135" s="15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</row>
    <row r="136" spans="1:62" ht="18.75" x14ac:dyDescent="0.3">
      <c r="A136" s="82" t="s">
        <v>56</v>
      </c>
      <c r="B136" s="73">
        <f>SUM(B36,B60,B72,B97)</f>
        <v>4246.2</v>
      </c>
      <c r="C136" s="73">
        <f>SUM(C36,C60,C72,C97)</f>
        <v>353.6</v>
      </c>
      <c r="D136" s="73">
        <f>SUM(D36,D60,D72,D97)</f>
        <v>353.6</v>
      </c>
      <c r="E136" s="73">
        <f>SUM(E36,E60,E72,E97)</f>
        <v>353.6</v>
      </c>
      <c r="F136" s="96">
        <f>IFERROR(E136/B136*100,0)</f>
        <v>8.3274457161697519</v>
      </c>
      <c r="G136" s="96">
        <f>IFERROR(E136/C136*100,0)</f>
        <v>100</v>
      </c>
      <c r="H136" s="73">
        <f t="shared" ref="H136:AE136" si="60">SUM(H36,H60,H72,H97)</f>
        <v>353.6</v>
      </c>
      <c r="I136" s="73">
        <f t="shared" si="60"/>
        <v>353.6</v>
      </c>
      <c r="J136" s="73">
        <f t="shared" si="60"/>
        <v>459.6</v>
      </c>
      <c r="K136" s="73">
        <f t="shared" si="60"/>
        <v>0</v>
      </c>
      <c r="L136" s="73">
        <f t="shared" si="60"/>
        <v>0</v>
      </c>
      <c r="M136" s="73">
        <f t="shared" si="60"/>
        <v>0</v>
      </c>
      <c r="N136" s="73">
        <f t="shared" si="60"/>
        <v>0</v>
      </c>
      <c r="O136" s="73">
        <f t="shared" si="60"/>
        <v>0</v>
      </c>
      <c r="P136" s="73">
        <f t="shared" si="60"/>
        <v>0</v>
      </c>
      <c r="Q136" s="73">
        <f t="shared" si="60"/>
        <v>0</v>
      </c>
      <c r="R136" s="73">
        <f t="shared" si="60"/>
        <v>0</v>
      </c>
      <c r="S136" s="73">
        <f t="shared" si="60"/>
        <v>0</v>
      </c>
      <c r="T136" s="73">
        <f t="shared" si="60"/>
        <v>0</v>
      </c>
      <c r="U136" s="73">
        <f t="shared" si="60"/>
        <v>0</v>
      </c>
      <c r="V136" s="73">
        <f t="shared" si="60"/>
        <v>0</v>
      </c>
      <c r="W136" s="73">
        <f t="shared" si="60"/>
        <v>0</v>
      </c>
      <c r="X136" s="73">
        <f t="shared" si="60"/>
        <v>0</v>
      </c>
      <c r="Y136" s="73">
        <f t="shared" si="60"/>
        <v>0</v>
      </c>
      <c r="Z136" s="73">
        <f t="shared" si="60"/>
        <v>0</v>
      </c>
      <c r="AA136" s="73">
        <f t="shared" si="60"/>
        <v>0</v>
      </c>
      <c r="AB136" s="73">
        <f t="shared" si="60"/>
        <v>0</v>
      </c>
      <c r="AC136" s="73">
        <f t="shared" si="60"/>
        <v>0</v>
      </c>
      <c r="AD136" s="73">
        <f t="shared" si="60"/>
        <v>3433</v>
      </c>
      <c r="AE136" s="73">
        <f t="shared" si="60"/>
        <v>0</v>
      </c>
      <c r="AF136" s="42"/>
      <c r="AG136" s="15"/>
      <c r="AH136" s="15"/>
      <c r="AI136" s="15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</row>
    <row r="137" spans="1:62" ht="20.25" x14ac:dyDescent="0.25">
      <c r="A137" s="120" t="s">
        <v>32</v>
      </c>
      <c r="B137" s="121">
        <f>H137+J137+L137+N137+P137+R137+T137+V137+X137+Z137+AB137+AD137</f>
        <v>0</v>
      </c>
      <c r="C137" s="121">
        <f>C140</f>
        <v>0</v>
      </c>
      <c r="D137" s="121">
        <f>D140</f>
        <v>0</v>
      </c>
      <c r="E137" s="121">
        <f>E140</f>
        <v>0</v>
      </c>
      <c r="F137" s="121"/>
      <c r="G137" s="121"/>
      <c r="H137" s="121">
        <f>H140</f>
        <v>0</v>
      </c>
      <c r="I137" s="121">
        <f>I140</f>
        <v>0</v>
      </c>
      <c r="J137" s="121">
        <f t="shared" ref="J137:AD137" si="61">J140</f>
        <v>0</v>
      </c>
      <c r="K137" s="121">
        <f>K140</f>
        <v>0</v>
      </c>
      <c r="L137" s="121">
        <f t="shared" si="61"/>
        <v>0</v>
      </c>
      <c r="M137" s="121">
        <f>M140</f>
        <v>0</v>
      </c>
      <c r="N137" s="121">
        <f t="shared" si="61"/>
        <v>0</v>
      </c>
      <c r="O137" s="121">
        <f>O140</f>
        <v>0</v>
      </c>
      <c r="P137" s="121">
        <f t="shared" si="61"/>
        <v>0</v>
      </c>
      <c r="Q137" s="121">
        <f>Q140</f>
        <v>0</v>
      </c>
      <c r="R137" s="121">
        <f t="shared" si="61"/>
        <v>0</v>
      </c>
      <c r="S137" s="121">
        <f>S140</f>
        <v>0</v>
      </c>
      <c r="T137" s="121">
        <f t="shared" si="61"/>
        <v>0</v>
      </c>
      <c r="U137" s="121">
        <f>U140</f>
        <v>0</v>
      </c>
      <c r="V137" s="121">
        <f t="shared" si="61"/>
        <v>0</v>
      </c>
      <c r="W137" s="121">
        <f>W140</f>
        <v>0</v>
      </c>
      <c r="X137" s="121">
        <f t="shared" si="61"/>
        <v>0</v>
      </c>
      <c r="Y137" s="121">
        <f>Y140</f>
        <v>0</v>
      </c>
      <c r="Z137" s="121">
        <f t="shared" si="61"/>
        <v>0</v>
      </c>
      <c r="AA137" s="121">
        <f>AA140</f>
        <v>0</v>
      </c>
      <c r="AB137" s="121">
        <f t="shared" si="61"/>
        <v>0</v>
      </c>
      <c r="AC137" s="121">
        <f>AC140</f>
        <v>0</v>
      </c>
      <c r="AD137" s="122">
        <f t="shared" si="61"/>
        <v>0</v>
      </c>
      <c r="AE137" s="97"/>
      <c r="AF137" s="35"/>
      <c r="AG137" s="15"/>
      <c r="AH137" s="15"/>
      <c r="AI137" s="15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</row>
    <row r="138" spans="1:62" ht="20.25" x14ac:dyDescent="0.25">
      <c r="A138" s="65" t="s">
        <v>58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70"/>
      <c r="AF138" s="35"/>
      <c r="AG138" s="15"/>
      <c r="AH138" s="15"/>
      <c r="AI138" s="15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</row>
    <row r="139" spans="1:62" ht="20.25" x14ac:dyDescent="0.25">
      <c r="A139" s="116" t="s">
        <v>45</v>
      </c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9"/>
      <c r="AF139" s="35"/>
      <c r="AG139" s="15"/>
      <c r="AH139" s="15"/>
      <c r="AI139" s="15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</row>
    <row r="140" spans="1:62" ht="18.75" x14ac:dyDescent="0.3">
      <c r="A140" s="19" t="s">
        <v>25</v>
      </c>
      <c r="B140" s="13">
        <f>H140+J140+L140+N140+P140+R140+T140+V140+X140+Z140+AB140+AD140</f>
        <v>0</v>
      </c>
      <c r="C140" s="13">
        <f>SUM(C141:C144)</f>
        <v>0</v>
      </c>
      <c r="D140" s="13">
        <f>SUM(D141:D144)</f>
        <v>0</v>
      </c>
      <c r="E140" s="13">
        <f>SUM(E141:E144)</f>
        <v>0</v>
      </c>
      <c r="F140" s="96">
        <f>IFERROR(E140/B140*100,0)</f>
        <v>0</v>
      </c>
      <c r="G140" s="96">
        <f>IFERROR(E140/C140*100,0)</f>
        <v>0</v>
      </c>
      <c r="H140" s="13">
        <f>SUM(H141:H144)</f>
        <v>0</v>
      </c>
      <c r="I140" s="13">
        <f t="shared" ref="I140:AE140" si="62">SUM(I141:I144)</f>
        <v>0</v>
      </c>
      <c r="J140" s="13">
        <f t="shared" si="62"/>
        <v>0</v>
      </c>
      <c r="K140" s="13">
        <f t="shared" si="62"/>
        <v>0</v>
      </c>
      <c r="L140" s="13">
        <f t="shared" si="62"/>
        <v>0</v>
      </c>
      <c r="M140" s="13">
        <f t="shared" si="62"/>
        <v>0</v>
      </c>
      <c r="N140" s="13">
        <f t="shared" si="62"/>
        <v>0</v>
      </c>
      <c r="O140" s="13">
        <f t="shared" si="62"/>
        <v>0</v>
      </c>
      <c r="P140" s="13">
        <f t="shared" si="62"/>
        <v>0</v>
      </c>
      <c r="Q140" s="13">
        <f t="shared" si="62"/>
        <v>0</v>
      </c>
      <c r="R140" s="13">
        <f t="shared" si="62"/>
        <v>0</v>
      </c>
      <c r="S140" s="13">
        <f t="shared" si="62"/>
        <v>0</v>
      </c>
      <c r="T140" s="13">
        <f t="shared" si="62"/>
        <v>0</v>
      </c>
      <c r="U140" s="13">
        <f t="shared" si="62"/>
        <v>0</v>
      </c>
      <c r="V140" s="13">
        <f t="shared" si="62"/>
        <v>0</v>
      </c>
      <c r="W140" s="13">
        <f t="shared" si="62"/>
        <v>0</v>
      </c>
      <c r="X140" s="13">
        <f t="shared" si="62"/>
        <v>0</v>
      </c>
      <c r="Y140" s="13">
        <f t="shared" si="62"/>
        <v>0</v>
      </c>
      <c r="Z140" s="13">
        <f t="shared" si="62"/>
        <v>0</v>
      </c>
      <c r="AA140" s="13">
        <f t="shared" si="62"/>
        <v>0</v>
      </c>
      <c r="AB140" s="13">
        <f t="shared" si="62"/>
        <v>0</v>
      </c>
      <c r="AC140" s="13">
        <f t="shared" si="62"/>
        <v>0</v>
      </c>
      <c r="AD140" s="13">
        <f t="shared" si="62"/>
        <v>0</v>
      </c>
      <c r="AE140" s="13">
        <f t="shared" si="62"/>
        <v>0</v>
      </c>
      <c r="AF140" s="35"/>
      <c r="AG140" s="15"/>
      <c r="AH140" s="15"/>
      <c r="AI140" s="15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</row>
    <row r="141" spans="1:62" ht="18.75" x14ac:dyDescent="0.3">
      <c r="A141" s="22" t="s">
        <v>26</v>
      </c>
      <c r="B141" s="23">
        <f>H141+J141+L141+N141+P141+R141+T141+V141+X141+Z141+AB141+AD141</f>
        <v>0</v>
      </c>
      <c r="C141" s="23">
        <f>H141</f>
        <v>0</v>
      </c>
      <c r="D141" s="23">
        <f>D147</f>
        <v>0</v>
      </c>
      <c r="E141" s="23">
        <f>I141+K141+M141+O141+Q141+S141+U141+W141+Y141+AA141+AC141+AE141</f>
        <v>0</v>
      </c>
      <c r="F141" s="95">
        <f>IFERROR(E141/B141*100,0)</f>
        <v>0</v>
      </c>
      <c r="G141" s="95">
        <f>IFERROR(E141/C141*100,0)</f>
        <v>0</v>
      </c>
      <c r="H141" s="23">
        <f>H147</f>
        <v>0</v>
      </c>
      <c r="I141" s="23">
        <f t="shared" ref="I141:AE144" si="63">I147</f>
        <v>0</v>
      </c>
      <c r="J141" s="23">
        <f t="shared" si="63"/>
        <v>0</v>
      </c>
      <c r="K141" s="23">
        <f t="shared" si="63"/>
        <v>0</v>
      </c>
      <c r="L141" s="23">
        <f t="shared" si="63"/>
        <v>0</v>
      </c>
      <c r="M141" s="23">
        <f t="shared" si="63"/>
        <v>0</v>
      </c>
      <c r="N141" s="23">
        <f t="shared" si="63"/>
        <v>0</v>
      </c>
      <c r="O141" s="23">
        <f t="shared" si="63"/>
        <v>0</v>
      </c>
      <c r="P141" s="23">
        <f t="shared" si="63"/>
        <v>0</v>
      </c>
      <c r="Q141" s="23">
        <f t="shared" si="63"/>
        <v>0</v>
      </c>
      <c r="R141" s="23">
        <f t="shared" si="63"/>
        <v>0</v>
      </c>
      <c r="S141" s="23">
        <f t="shared" si="63"/>
        <v>0</v>
      </c>
      <c r="T141" s="23">
        <f t="shared" si="63"/>
        <v>0</v>
      </c>
      <c r="U141" s="23">
        <f t="shared" si="63"/>
        <v>0</v>
      </c>
      <c r="V141" s="23">
        <f t="shared" si="63"/>
        <v>0</v>
      </c>
      <c r="W141" s="23">
        <f t="shared" si="63"/>
        <v>0</v>
      </c>
      <c r="X141" s="23">
        <f t="shared" si="63"/>
        <v>0</v>
      </c>
      <c r="Y141" s="23">
        <f t="shared" si="63"/>
        <v>0</v>
      </c>
      <c r="Z141" s="23">
        <f t="shared" si="63"/>
        <v>0</v>
      </c>
      <c r="AA141" s="23">
        <f t="shared" si="63"/>
        <v>0</v>
      </c>
      <c r="AB141" s="23">
        <f t="shared" si="63"/>
        <v>0</v>
      </c>
      <c r="AC141" s="23">
        <f t="shared" si="63"/>
        <v>0</v>
      </c>
      <c r="AD141" s="23">
        <f t="shared" si="63"/>
        <v>0</v>
      </c>
      <c r="AE141" s="23">
        <f t="shared" si="63"/>
        <v>0</v>
      </c>
      <c r="AF141" s="35"/>
      <c r="AG141" s="15"/>
      <c r="AH141" s="15"/>
      <c r="AI141" s="15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</row>
    <row r="142" spans="1:62" ht="18.75" x14ac:dyDescent="0.3">
      <c r="A142" s="22" t="s">
        <v>27</v>
      </c>
      <c r="B142" s="23">
        <f>H142+J142+L142+N142+P142+R142+T142+V142+X142+Z142+AB142+AD142</f>
        <v>0</v>
      </c>
      <c r="C142" s="23">
        <f>H142</f>
        <v>0</v>
      </c>
      <c r="D142" s="23">
        <f>D148</f>
        <v>0</v>
      </c>
      <c r="E142" s="23">
        <f>I142+K142+M142+O142+Q142+S142+U142+W142+Y142+AA142+AC142+AE142</f>
        <v>0</v>
      </c>
      <c r="F142" s="95">
        <f>IFERROR(E142/B142*100,0)</f>
        <v>0</v>
      </c>
      <c r="G142" s="95">
        <f>IFERROR(E142/C142*100,0)</f>
        <v>0</v>
      </c>
      <c r="H142" s="23">
        <f>H148</f>
        <v>0</v>
      </c>
      <c r="I142" s="23">
        <f t="shared" si="63"/>
        <v>0</v>
      </c>
      <c r="J142" s="23">
        <f t="shared" si="63"/>
        <v>0</v>
      </c>
      <c r="K142" s="23">
        <f t="shared" si="63"/>
        <v>0</v>
      </c>
      <c r="L142" s="23">
        <f t="shared" si="63"/>
        <v>0</v>
      </c>
      <c r="M142" s="23">
        <f t="shared" si="63"/>
        <v>0</v>
      </c>
      <c r="N142" s="23">
        <f t="shared" si="63"/>
        <v>0</v>
      </c>
      <c r="O142" s="23">
        <f t="shared" si="63"/>
        <v>0</v>
      </c>
      <c r="P142" s="23">
        <f t="shared" si="63"/>
        <v>0</v>
      </c>
      <c r="Q142" s="23">
        <f t="shared" si="63"/>
        <v>0</v>
      </c>
      <c r="R142" s="23">
        <f t="shared" si="63"/>
        <v>0</v>
      </c>
      <c r="S142" s="23">
        <f t="shared" si="63"/>
        <v>0</v>
      </c>
      <c r="T142" s="23">
        <f t="shared" si="63"/>
        <v>0</v>
      </c>
      <c r="U142" s="23">
        <f t="shared" si="63"/>
        <v>0</v>
      </c>
      <c r="V142" s="23">
        <f t="shared" si="63"/>
        <v>0</v>
      </c>
      <c r="W142" s="23">
        <f t="shared" si="63"/>
        <v>0</v>
      </c>
      <c r="X142" s="23">
        <f t="shared" si="63"/>
        <v>0</v>
      </c>
      <c r="Y142" s="23">
        <f t="shared" si="63"/>
        <v>0</v>
      </c>
      <c r="Z142" s="23">
        <f t="shared" si="63"/>
        <v>0</v>
      </c>
      <c r="AA142" s="23">
        <f t="shared" si="63"/>
        <v>0</v>
      </c>
      <c r="AB142" s="23">
        <f t="shared" si="63"/>
        <v>0</v>
      </c>
      <c r="AC142" s="23">
        <f t="shared" si="63"/>
        <v>0</v>
      </c>
      <c r="AD142" s="23">
        <f t="shared" si="63"/>
        <v>0</v>
      </c>
      <c r="AE142" s="23">
        <f t="shared" si="63"/>
        <v>0</v>
      </c>
      <c r="AF142" s="35"/>
      <c r="AG142" s="15"/>
      <c r="AH142" s="15"/>
      <c r="AI142" s="15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</row>
    <row r="143" spans="1:62" ht="18.75" x14ac:dyDescent="0.3">
      <c r="A143" s="22" t="s">
        <v>28</v>
      </c>
      <c r="B143" s="23">
        <f>H143+J143+L143+N143+P143+R143+T143+V143+X143+Z143+AB143+AD143</f>
        <v>0</v>
      </c>
      <c r="C143" s="23">
        <f>H143</f>
        <v>0</v>
      </c>
      <c r="D143" s="23">
        <f>D149</f>
        <v>0</v>
      </c>
      <c r="E143" s="23">
        <f>I143+K143+M143+O143+Q143+S143+U143+W143+Y143+AA143+AC143+AE143</f>
        <v>0</v>
      </c>
      <c r="F143" s="95">
        <f>IFERROR(E143/B143*100,0)</f>
        <v>0</v>
      </c>
      <c r="G143" s="95">
        <f>IFERROR(E143/C143*100,0)</f>
        <v>0</v>
      </c>
      <c r="H143" s="23">
        <f>H149</f>
        <v>0</v>
      </c>
      <c r="I143" s="23">
        <f t="shared" si="63"/>
        <v>0</v>
      </c>
      <c r="J143" s="23">
        <f t="shared" si="63"/>
        <v>0</v>
      </c>
      <c r="K143" s="23">
        <f t="shared" si="63"/>
        <v>0</v>
      </c>
      <c r="L143" s="23">
        <f t="shared" si="63"/>
        <v>0</v>
      </c>
      <c r="M143" s="23">
        <f t="shared" si="63"/>
        <v>0</v>
      </c>
      <c r="N143" s="23">
        <f t="shared" si="63"/>
        <v>0</v>
      </c>
      <c r="O143" s="23">
        <f t="shared" si="63"/>
        <v>0</v>
      </c>
      <c r="P143" s="23">
        <f t="shared" si="63"/>
        <v>0</v>
      </c>
      <c r="Q143" s="23">
        <f t="shared" si="63"/>
        <v>0</v>
      </c>
      <c r="R143" s="23">
        <f t="shared" si="63"/>
        <v>0</v>
      </c>
      <c r="S143" s="23">
        <f t="shared" si="63"/>
        <v>0</v>
      </c>
      <c r="T143" s="23">
        <f t="shared" si="63"/>
        <v>0</v>
      </c>
      <c r="U143" s="23">
        <f t="shared" si="63"/>
        <v>0</v>
      </c>
      <c r="V143" s="23">
        <f t="shared" si="63"/>
        <v>0</v>
      </c>
      <c r="W143" s="23">
        <f t="shared" si="63"/>
        <v>0</v>
      </c>
      <c r="X143" s="23">
        <f t="shared" si="63"/>
        <v>0</v>
      </c>
      <c r="Y143" s="23">
        <f t="shared" si="63"/>
        <v>0</v>
      </c>
      <c r="Z143" s="23">
        <f t="shared" si="63"/>
        <v>0</v>
      </c>
      <c r="AA143" s="23">
        <f t="shared" si="63"/>
        <v>0</v>
      </c>
      <c r="AB143" s="23">
        <f t="shared" si="63"/>
        <v>0</v>
      </c>
      <c r="AC143" s="23">
        <f t="shared" si="63"/>
        <v>0</v>
      </c>
      <c r="AD143" s="23">
        <f t="shared" si="63"/>
        <v>0</v>
      </c>
      <c r="AE143" s="23">
        <f t="shared" si="63"/>
        <v>0</v>
      </c>
      <c r="AF143" s="35"/>
      <c r="AG143" s="15"/>
      <c r="AH143" s="15"/>
      <c r="AI143" s="15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</row>
    <row r="144" spans="1:62" ht="18.75" x14ac:dyDescent="0.3">
      <c r="A144" s="22" t="s">
        <v>29</v>
      </c>
      <c r="B144" s="23">
        <f>H144+J144+L144+N144+P144+R144+T144+V144+X144+Z144+AB144+AD144</f>
        <v>0</v>
      </c>
      <c r="C144" s="23">
        <f>H144</f>
        <v>0</v>
      </c>
      <c r="D144" s="23">
        <f>D150</f>
        <v>0</v>
      </c>
      <c r="E144" s="23">
        <f>I144+K144+M144+O144+Q144+S144+U144+W144+Y144+AA144+AC144+AE144</f>
        <v>0</v>
      </c>
      <c r="F144" s="95">
        <f>IFERROR(E144/B144*100,0)</f>
        <v>0</v>
      </c>
      <c r="G144" s="95">
        <f>IFERROR(E144/C144*100,0)</f>
        <v>0</v>
      </c>
      <c r="H144" s="23">
        <f>H150</f>
        <v>0</v>
      </c>
      <c r="I144" s="23">
        <f t="shared" si="63"/>
        <v>0</v>
      </c>
      <c r="J144" s="23">
        <f t="shared" si="63"/>
        <v>0</v>
      </c>
      <c r="K144" s="23">
        <f t="shared" si="63"/>
        <v>0</v>
      </c>
      <c r="L144" s="23">
        <f t="shared" si="63"/>
        <v>0</v>
      </c>
      <c r="M144" s="23">
        <f t="shared" si="63"/>
        <v>0</v>
      </c>
      <c r="N144" s="23">
        <f t="shared" si="63"/>
        <v>0</v>
      </c>
      <c r="O144" s="23">
        <f t="shared" si="63"/>
        <v>0</v>
      </c>
      <c r="P144" s="23">
        <f t="shared" si="63"/>
        <v>0</v>
      </c>
      <c r="Q144" s="23">
        <f t="shared" si="63"/>
        <v>0</v>
      </c>
      <c r="R144" s="23">
        <f t="shared" si="63"/>
        <v>0</v>
      </c>
      <c r="S144" s="23">
        <f t="shared" si="63"/>
        <v>0</v>
      </c>
      <c r="T144" s="23">
        <f t="shared" si="63"/>
        <v>0</v>
      </c>
      <c r="U144" s="23">
        <f t="shared" si="63"/>
        <v>0</v>
      </c>
      <c r="V144" s="23">
        <f t="shared" si="63"/>
        <v>0</v>
      </c>
      <c r="W144" s="23">
        <f t="shared" si="63"/>
        <v>0</v>
      </c>
      <c r="X144" s="23">
        <f t="shared" si="63"/>
        <v>0</v>
      </c>
      <c r="Y144" s="23">
        <f t="shared" si="63"/>
        <v>0</v>
      </c>
      <c r="Z144" s="23">
        <f t="shared" si="63"/>
        <v>0</v>
      </c>
      <c r="AA144" s="23">
        <f t="shared" si="63"/>
        <v>0</v>
      </c>
      <c r="AB144" s="23">
        <f t="shared" si="63"/>
        <v>0</v>
      </c>
      <c r="AC144" s="23">
        <f t="shared" si="63"/>
        <v>0</v>
      </c>
      <c r="AD144" s="23">
        <f t="shared" si="63"/>
        <v>0</v>
      </c>
      <c r="AE144" s="23">
        <f t="shared" si="63"/>
        <v>0</v>
      </c>
      <c r="AF144" s="35"/>
      <c r="AG144" s="15"/>
      <c r="AH144" s="15"/>
      <c r="AI144" s="15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</row>
    <row r="145" spans="1:62" ht="18.75" x14ac:dyDescent="0.25">
      <c r="A145" s="111" t="s">
        <v>33</v>
      </c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3"/>
      <c r="AF145" s="35"/>
      <c r="AG145" s="15"/>
      <c r="AH145" s="15"/>
      <c r="AI145" s="15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</row>
    <row r="146" spans="1:62" ht="18.75" x14ac:dyDescent="0.3">
      <c r="A146" s="19" t="s">
        <v>25</v>
      </c>
      <c r="B146" s="27">
        <f t="shared" ref="B146:B151" si="64">H146+J146+L146+N146+P146+R146+T146+V146+X146+Z146+AB146+AD146</f>
        <v>0</v>
      </c>
      <c r="C146" s="20">
        <f>SUM(C147:C150)</f>
        <v>0</v>
      </c>
      <c r="D146" s="20">
        <f>SUM(D147:D150)</f>
        <v>0</v>
      </c>
      <c r="E146" s="20">
        <f>SUM(E147:E150)</f>
        <v>0</v>
      </c>
      <c r="F146" s="96">
        <f t="shared" ref="F146:F155" si="65">IFERROR(E146/B146*100,0)</f>
        <v>0</v>
      </c>
      <c r="G146" s="96">
        <f t="shared" ref="G146:G155" si="66">IFERROR(E146/C146*100,0)</f>
        <v>0</v>
      </c>
      <c r="H146" s="13">
        <f t="shared" ref="H146:AE146" si="67">H147+H148+H149+H150</f>
        <v>0</v>
      </c>
      <c r="I146" s="13">
        <f t="shared" si="67"/>
        <v>0</v>
      </c>
      <c r="J146" s="13">
        <f t="shared" si="67"/>
        <v>0</v>
      </c>
      <c r="K146" s="13">
        <f t="shared" si="67"/>
        <v>0</v>
      </c>
      <c r="L146" s="13">
        <f t="shared" si="67"/>
        <v>0</v>
      </c>
      <c r="M146" s="13">
        <f t="shared" si="67"/>
        <v>0</v>
      </c>
      <c r="N146" s="13">
        <f t="shared" si="67"/>
        <v>0</v>
      </c>
      <c r="O146" s="13">
        <f t="shared" si="67"/>
        <v>0</v>
      </c>
      <c r="P146" s="13">
        <f t="shared" si="67"/>
        <v>0</v>
      </c>
      <c r="Q146" s="13">
        <f t="shared" si="67"/>
        <v>0</v>
      </c>
      <c r="R146" s="13">
        <f t="shared" si="67"/>
        <v>0</v>
      </c>
      <c r="S146" s="13">
        <f t="shared" si="67"/>
        <v>0</v>
      </c>
      <c r="T146" s="13">
        <f t="shared" si="67"/>
        <v>0</v>
      </c>
      <c r="U146" s="13">
        <f t="shared" si="67"/>
        <v>0</v>
      </c>
      <c r="V146" s="13">
        <f t="shared" si="67"/>
        <v>0</v>
      </c>
      <c r="W146" s="13">
        <f t="shared" si="67"/>
        <v>0</v>
      </c>
      <c r="X146" s="13">
        <f t="shared" si="67"/>
        <v>0</v>
      </c>
      <c r="Y146" s="13">
        <f t="shared" si="67"/>
        <v>0</v>
      </c>
      <c r="Z146" s="13">
        <f t="shared" si="67"/>
        <v>0</v>
      </c>
      <c r="AA146" s="13">
        <f t="shared" si="67"/>
        <v>0</v>
      </c>
      <c r="AB146" s="13">
        <f t="shared" si="67"/>
        <v>0</v>
      </c>
      <c r="AC146" s="13">
        <f t="shared" si="67"/>
        <v>0</v>
      </c>
      <c r="AD146" s="13">
        <f t="shared" si="67"/>
        <v>0</v>
      </c>
      <c r="AE146" s="13">
        <f t="shared" si="67"/>
        <v>0</v>
      </c>
      <c r="AF146" s="35"/>
      <c r="AG146" s="15"/>
      <c r="AH146" s="15"/>
      <c r="AI146" s="15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</row>
    <row r="147" spans="1:62" ht="18.75" x14ac:dyDescent="0.3">
      <c r="A147" s="22" t="s">
        <v>26</v>
      </c>
      <c r="B147" s="28">
        <f t="shared" si="64"/>
        <v>0</v>
      </c>
      <c r="C147" s="28">
        <f>H147</f>
        <v>0</v>
      </c>
      <c r="D147" s="29"/>
      <c r="E147" s="29">
        <f>I147+K147+M147+O147+Q147+S147+U147+W147+Y147+AA147+AC147+AE147</f>
        <v>0</v>
      </c>
      <c r="F147" s="95">
        <f t="shared" si="65"/>
        <v>0</v>
      </c>
      <c r="G147" s="95">
        <f t="shared" si="66"/>
        <v>0</v>
      </c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35"/>
      <c r="AG147" s="15"/>
      <c r="AH147" s="15"/>
      <c r="AI147" s="15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</row>
    <row r="148" spans="1:62" ht="18.75" x14ac:dyDescent="0.3">
      <c r="A148" s="22" t="s">
        <v>27</v>
      </c>
      <c r="B148" s="28">
        <f t="shared" si="64"/>
        <v>0</v>
      </c>
      <c r="C148" s="28">
        <f>H148</f>
        <v>0</v>
      </c>
      <c r="D148" s="28"/>
      <c r="E148" s="29">
        <f>I148+K148+M148+O148+Q148+S148+U148+W148+Y148+AA148+AC148+AE148</f>
        <v>0</v>
      </c>
      <c r="F148" s="95">
        <f t="shared" si="65"/>
        <v>0</v>
      </c>
      <c r="G148" s="95">
        <f t="shared" si="66"/>
        <v>0</v>
      </c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35"/>
      <c r="AG148" s="15"/>
      <c r="AH148" s="15"/>
      <c r="AI148" s="15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</row>
    <row r="149" spans="1:62" ht="18.75" x14ac:dyDescent="0.3">
      <c r="A149" s="22" t="s">
        <v>28</v>
      </c>
      <c r="B149" s="28">
        <f t="shared" si="64"/>
        <v>0</v>
      </c>
      <c r="C149" s="28">
        <f>H149</f>
        <v>0</v>
      </c>
      <c r="D149" s="29"/>
      <c r="E149" s="29">
        <f>I149+K149+M149+O149+Q149+S149+U149+W149+Y149+AA149+AC149+AE149</f>
        <v>0</v>
      </c>
      <c r="F149" s="95">
        <f t="shared" si="65"/>
        <v>0</v>
      </c>
      <c r="G149" s="95">
        <f t="shared" si="66"/>
        <v>0</v>
      </c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35"/>
      <c r="AG149" s="15"/>
      <c r="AH149" s="15"/>
      <c r="AI149" s="15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</row>
    <row r="150" spans="1:62" ht="18.75" x14ac:dyDescent="0.3">
      <c r="A150" s="22" t="s">
        <v>29</v>
      </c>
      <c r="B150" s="28">
        <f t="shared" si="64"/>
        <v>0</v>
      </c>
      <c r="C150" s="28">
        <f>H150</f>
        <v>0</v>
      </c>
      <c r="D150" s="29"/>
      <c r="E150" s="29">
        <f>I150+K150+M150+O150+Q150+S150+U150+W150+Y150+AA150+AC150+AE150</f>
        <v>0</v>
      </c>
      <c r="F150" s="95">
        <f t="shared" si="65"/>
        <v>0</v>
      </c>
      <c r="G150" s="95">
        <f t="shared" si="66"/>
        <v>0</v>
      </c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35"/>
      <c r="AG150" s="15"/>
      <c r="AH150" s="15"/>
      <c r="AI150" s="15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</row>
    <row r="151" spans="1:62" ht="101.25" customHeight="1" x14ac:dyDescent="0.3">
      <c r="A151" s="71" t="s">
        <v>59</v>
      </c>
      <c r="B151" s="72">
        <f t="shared" si="64"/>
        <v>0</v>
      </c>
      <c r="C151" s="7">
        <f>C157+C158+C160+C161</f>
        <v>0</v>
      </c>
      <c r="D151" s="7">
        <f>D157+D158+D160+D161</f>
        <v>0</v>
      </c>
      <c r="E151" s="7">
        <f>E157+E158+E160+E161</f>
        <v>0</v>
      </c>
      <c r="F151" s="96">
        <f t="shared" si="65"/>
        <v>0</v>
      </c>
      <c r="G151" s="96">
        <f t="shared" si="66"/>
        <v>0</v>
      </c>
      <c r="H151" s="7">
        <f>H157+H158+H160+H161</f>
        <v>0</v>
      </c>
      <c r="I151" s="7">
        <f t="shared" ref="I151:AE151" si="68">I157+I158+I160+I161</f>
        <v>0</v>
      </c>
      <c r="J151" s="7">
        <f t="shared" si="68"/>
        <v>0</v>
      </c>
      <c r="K151" s="7">
        <f t="shared" si="68"/>
        <v>0</v>
      </c>
      <c r="L151" s="7">
        <f t="shared" si="68"/>
        <v>0</v>
      </c>
      <c r="M151" s="7">
        <f t="shared" si="68"/>
        <v>0</v>
      </c>
      <c r="N151" s="7">
        <f t="shared" si="68"/>
        <v>0</v>
      </c>
      <c r="O151" s="7">
        <f t="shared" si="68"/>
        <v>0</v>
      </c>
      <c r="P151" s="7">
        <f t="shared" si="68"/>
        <v>0</v>
      </c>
      <c r="Q151" s="7">
        <f t="shared" si="68"/>
        <v>0</v>
      </c>
      <c r="R151" s="7">
        <f t="shared" si="68"/>
        <v>0</v>
      </c>
      <c r="S151" s="7">
        <f t="shared" si="68"/>
        <v>0</v>
      </c>
      <c r="T151" s="7">
        <f t="shared" si="68"/>
        <v>0</v>
      </c>
      <c r="U151" s="7">
        <f t="shared" si="68"/>
        <v>0</v>
      </c>
      <c r="V151" s="7">
        <f t="shared" si="68"/>
        <v>0</v>
      </c>
      <c r="W151" s="7">
        <f t="shared" si="68"/>
        <v>0</v>
      </c>
      <c r="X151" s="7">
        <f t="shared" si="68"/>
        <v>0</v>
      </c>
      <c r="Y151" s="7">
        <f t="shared" si="68"/>
        <v>0</v>
      </c>
      <c r="Z151" s="7">
        <f t="shared" si="68"/>
        <v>0</v>
      </c>
      <c r="AA151" s="7">
        <f t="shared" si="68"/>
        <v>0</v>
      </c>
      <c r="AB151" s="7">
        <f t="shared" si="68"/>
        <v>0</v>
      </c>
      <c r="AC151" s="7">
        <f t="shared" si="68"/>
        <v>0</v>
      </c>
      <c r="AD151" s="7">
        <f t="shared" si="68"/>
        <v>0</v>
      </c>
      <c r="AE151" s="7">
        <f t="shared" si="68"/>
        <v>0</v>
      </c>
      <c r="AF151" s="42"/>
      <c r="AG151" s="15"/>
      <c r="AH151" s="15"/>
      <c r="AI151" s="15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</row>
    <row r="152" spans="1:62" ht="18.75" x14ac:dyDescent="0.3">
      <c r="A152" s="71" t="s">
        <v>26</v>
      </c>
      <c r="B152" s="73">
        <f>B127+B103+B91+B61+B48</f>
        <v>0</v>
      </c>
      <c r="C152" s="73">
        <f>C127+C103+C91+C61+C48</f>
        <v>0</v>
      </c>
      <c r="D152" s="73">
        <f>D127+D103+D91+D61+D48</f>
        <v>0</v>
      </c>
      <c r="E152" s="73">
        <f>E127+E103+E91+E61+E48</f>
        <v>0</v>
      </c>
      <c r="F152" s="95">
        <f t="shared" si="65"/>
        <v>0</v>
      </c>
      <c r="G152" s="95">
        <f t="shared" si="66"/>
        <v>0</v>
      </c>
      <c r="H152" s="73">
        <f t="shared" ref="H152:AE152" si="69">H127+H103+H91+H61+H48</f>
        <v>0</v>
      </c>
      <c r="I152" s="73">
        <f t="shared" si="69"/>
        <v>0</v>
      </c>
      <c r="J152" s="73">
        <f t="shared" si="69"/>
        <v>0</v>
      </c>
      <c r="K152" s="73">
        <f t="shared" si="69"/>
        <v>0</v>
      </c>
      <c r="L152" s="73">
        <f t="shared" si="69"/>
        <v>0</v>
      </c>
      <c r="M152" s="73">
        <f t="shared" si="69"/>
        <v>0</v>
      </c>
      <c r="N152" s="73">
        <f t="shared" si="69"/>
        <v>0</v>
      </c>
      <c r="O152" s="73">
        <f t="shared" si="69"/>
        <v>0</v>
      </c>
      <c r="P152" s="73">
        <f t="shared" si="69"/>
        <v>0</v>
      </c>
      <c r="Q152" s="73">
        <f t="shared" si="69"/>
        <v>0</v>
      </c>
      <c r="R152" s="73">
        <f t="shared" si="69"/>
        <v>0</v>
      </c>
      <c r="S152" s="73">
        <f t="shared" si="69"/>
        <v>0</v>
      </c>
      <c r="T152" s="73">
        <f t="shared" si="69"/>
        <v>0</v>
      </c>
      <c r="U152" s="73">
        <f t="shared" si="69"/>
        <v>0</v>
      </c>
      <c r="V152" s="73">
        <f t="shared" si="69"/>
        <v>0</v>
      </c>
      <c r="W152" s="73">
        <f t="shared" si="69"/>
        <v>0</v>
      </c>
      <c r="X152" s="73">
        <f t="shared" si="69"/>
        <v>0</v>
      </c>
      <c r="Y152" s="73">
        <f t="shared" si="69"/>
        <v>0</v>
      </c>
      <c r="Z152" s="73">
        <f t="shared" si="69"/>
        <v>0</v>
      </c>
      <c r="AA152" s="73">
        <f t="shared" si="69"/>
        <v>0</v>
      </c>
      <c r="AB152" s="73">
        <f t="shared" si="69"/>
        <v>0</v>
      </c>
      <c r="AC152" s="73">
        <f t="shared" si="69"/>
        <v>0</v>
      </c>
      <c r="AD152" s="73">
        <f t="shared" si="69"/>
        <v>0</v>
      </c>
      <c r="AE152" s="73">
        <f t="shared" si="69"/>
        <v>0</v>
      </c>
      <c r="AF152" s="42"/>
      <c r="AG152" s="15"/>
      <c r="AH152" s="15"/>
      <c r="AI152" s="15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</row>
    <row r="153" spans="1:62" ht="18.75" x14ac:dyDescent="0.3">
      <c r="A153" s="71" t="s">
        <v>27</v>
      </c>
      <c r="B153" s="73"/>
      <c r="C153" s="73"/>
      <c r="D153" s="73"/>
      <c r="E153" s="73"/>
      <c r="F153" s="95">
        <f t="shared" si="65"/>
        <v>0</v>
      </c>
      <c r="G153" s="95">
        <f t="shared" si="66"/>
        <v>0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42"/>
      <c r="AG153" s="15"/>
      <c r="AH153" s="15"/>
      <c r="AI153" s="15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</row>
    <row r="154" spans="1:62" ht="18.75" x14ac:dyDescent="0.3">
      <c r="A154" s="71" t="s">
        <v>28</v>
      </c>
      <c r="B154" s="73"/>
      <c r="C154" s="73"/>
      <c r="D154" s="73"/>
      <c r="E154" s="73"/>
      <c r="F154" s="95">
        <f t="shared" si="65"/>
        <v>0</v>
      </c>
      <c r="G154" s="95">
        <f t="shared" si="66"/>
        <v>0</v>
      </c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42"/>
      <c r="AG154" s="15"/>
      <c r="AH154" s="15"/>
      <c r="AI154" s="15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</row>
    <row r="155" spans="1:62" ht="18.75" x14ac:dyDescent="0.3">
      <c r="A155" s="71" t="s">
        <v>29</v>
      </c>
      <c r="B155" s="73"/>
      <c r="C155" s="73"/>
      <c r="D155" s="73"/>
      <c r="E155" s="73"/>
      <c r="F155" s="95">
        <f t="shared" si="65"/>
        <v>0</v>
      </c>
      <c r="G155" s="95">
        <f t="shared" si="66"/>
        <v>0</v>
      </c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42"/>
      <c r="AG155" s="15"/>
      <c r="AH155" s="15"/>
      <c r="AI155" s="15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</row>
    <row r="156" spans="1:62" ht="18.75" x14ac:dyDescent="0.3">
      <c r="A156" s="74" t="s">
        <v>60</v>
      </c>
      <c r="B156" s="75"/>
      <c r="C156" s="75"/>
      <c r="D156" s="75"/>
      <c r="E156" s="75"/>
      <c r="F156" s="76"/>
      <c r="G156" s="76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7"/>
      <c r="AE156" s="73"/>
      <c r="AF156" s="42"/>
      <c r="AG156" s="15"/>
      <c r="AH156" s="15"/>
      <c r="AI156" s="15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</row>
    <row r="157" spans="1:62" ht="18.75" x14ac:dyDescent="0.3">
      <c r="A157" s="82" t="s">
        <v>61</v>
      </c>
      <c r="B157" s="83"/>
      <c r="C157" s="83"/>
      <c r="D157" s="83"/>
      <c r="E157" s="83"/>
      <c r="F157" s="84"/>
      <c r="G157" s="84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5"/>
      <c r="AE157" s="86"/>
      <c r="AF157" s="42"/>
      <c r="AG157" s="15"/>
      <c r="AH157" s="15"/>
      <c r="AI157" s="15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</row>
    <row r="158" spans="1:62" ht="18.75" x14ac:dyDescent="0.3">
      <c r="A158" s="82" t="s">
        <v>55</v>
      </c>
      <c r="B158" s="86">
        <f>B159+B160+B161+B162</f>
        <v>0</v>
      </c>
      <c r="C158" s="86">
        <f>C159+C160+C161+C162</f>
        <v>0</v>
      </c>
      <c r="D158" s="86">
        <f>D159+D160+D161+D162</f>
        <v>0</v>
      </c>
      <c r="E158" s="86">
        <f>E159+E160+E161+E162</f>
        <v>0</v>
      </c>
      <c r="F158" s="86">
        <f>IFERROR(E158/B158*100,0)</f>
        <v>0</v>
      </c>
      <c r="G158" s="86">
        <f>IFERROR(E158/C158*100,0)</f>
        <v>0</v>
      </c>
      <c r="H158" s="86">
        <f t="shared" ref="H158:AE158" si="70">H159+H160+H161+H162</f>
        <v>0</v>
      </c>
      <c r="I158" s="86">
        <f t="shared" si="70"/>
        <v>0</v>
      </c>
      <c r="J158" s="86">
        <f t="shared" si="70"/>
        <v>0</v>
      </c>
      <c r="K158" s="86">
        <f t="shared" si="70"/>
        <v>0</v>
      </c>
      <c r="L158" s="86">
        <f t="shared" si="70"/>
        <v>0</v>
      </c>
      <c r="M158" s="86">
        <f t="shared" si="70"/>
        <v>0</v>
      </c>
      <c r="N158" s="86">
        <f t="shared" si="70"/>
        <v>0</v>
      </c>
      <c r="O158" s="86">
        <f t="shared" si="70"/>
        <v>0</v>
      </c>
      <c r="P158" s="86">
        <f t="shared" si="70"/>
        <v>0</v>
      </c>
      <c r="Q158" s="86">
        <f t="shared" si="70"/>
        <v>0</v>
      </c>
      <c r="R158" s="86">
        <f t="shared" si="70"/>
        <v>0</v>
      </c>
      <c r="S158" s="86">
        <f t="shared" si="70"/>
        <v>0</v>
      </c>
      <c r="T158" s="86">
        <f t="shared" si="70"/>
        <v>0</v>
      </c>
      <c r="U158" s="86">
        <f t="shared" si="70"/>
        <v>0</v>
      </c>
      <c r="V158" s="86">
        <f t="shared" si="70"/>
        <v>0</v>
      </c>
      <c r="W158" s="86">
        <f t="shared" si="70"/>
        <v>0</v>
      </c>
      <c r="X158" s="86">
        <f t="shared" si="70"/>
        <v>0</v>
      </c>
      <c r="Y158" s="86">
        <f t="shared" si="70"/>
        <v>0</v>
      </c>
      <c r="Z158" s="86">
        <f t="shared" si="70"/>
        <v>0</v>
      </c>
      <c r="AA158" s="86">
        <f t="shared" si="70"/>
        <v>0</v>
      </c>
      <c r="AB158" s="86">
        <f t="shared" si="70"/>
        <v>0</v>
      </c>
      <c r="AC158" s="86">
        <f t="shared" si="70"/>
        <v>0</v>
      </c>
      <c r="AD158" s="86">
        <f t="shared" si="70"/>
        <v>0</v>
      </c>
      <c r="AE158" s="86">
        <f t="shared" si="70"/>
        <v>0</v>
      </c>
      <c r="AF158" s="42"/>
      <c r="AG158" s="15"/>
      <c r="AH158" s="15"/>
      <c r="AI158" s="15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</row>
    <row r="159" spans="1:62" ht="18.75" x14ac:dyDescent="0.3">
      <c r="A159" s="82" t="s">
        <v>28</v>
      </c>
      <c r="B159" s="73">
        <f>B143</f>
        <v>0</v>
      </c>
      <c r="C159" s="73">
        <f>C143</f>
        <v>0</v>
      </c>
      <c r="D159" s="73">
        <f>D143</f>
        <v>0</v>
      </c>
      <c r="E159" s="73">
        <f>E143</f>
        <v>0</v>
      </c>
      <c r="F159" s="95">
        <f>IFERROR(E159/B159*100,0)</f>
        <v>0</v>
      </c>
      <c r="G159" s="95">
        <f>IFERROR(E159/C159*100,0)</f>
        <v>0</v>
      </c>
      <c r="H159" s="73">
        <f t="shared" ref="H159:AE159" si="71">H143</f>
        <v>0</v>
      </c>
      <c r="I159" s="73">
        <f t="shared" si="71"/>
        <v>0</v>
      </c>
      <c r="J159" s="73">
        <f t="shared" si="71"/>
        <v>0</v>
      </c>
      <c r="K159" s="73">
        <f t="shared" si="71"/>
        <v>0</v>
      </c>
      <c r="L159" s="73">
        <f t="shared" si="71"/>
        <v>0</v>
      </c>
      <c r="M159" s="73">
        <f t="shared" si="71"/>
        <v>0</v>
      </c>
      <c r="N159" s="73">
        <f t="shared" si="71"/>
        <v>0</v>
      </c>
      <c r="O159" s="73">
        <f t="shared" si="71"/>
        <v>0</v>
      </c>
      <c r="P159" s="73">
        <f t="shared" si="71"/>
        <v>0</v>
      </c>
      <c r="Q159" s="73">
        <f t="shared" si="71"/>
        <v>0</v>
      </c>
      <c r="R159" s="73">
        <f t="shared" si="71"/>
        <v>0</v>
      </c>
      <c r="S159" s="73">
        <f t="shared" si="71"/>
        <v>0</v>
      </c>
      <c r="T159" s="73">
        <f t="shared" si="71"/>
        <v>0</v>
      </c>
      <c r="U159" s="73">
        <f t="shared" si="71"/>
        <v>0</v>
      </c>
      <c r="V159" s="73">
        <f t="shared" si="71"/>
        <v>0</v>
      </c>
      <c r="W159" s="73">
        <f t="shared" si="71"/>
        <v>0</v>
      </c>
      <c r="X159" s="73">
        <f t="shared" si="71"/>
        <v>0</v>
      </c>
      <c r="Y159" s="73">
        <f t="shared" si="71"/>
        <v>0</v>
      </c>
      <c r="Z159" s="73">
        <f t="shared" si="71"/>
        <v>0</v>
      </c>
      <c r="AA159" s="73">
        <f t="shared" si="71"/>
        <v>0</v>
      </c>
      <c r="AB159" s="73">
        <f t="shared" si="71"/>
        <v>0</v>
      </c>
      <c r="AC159" s="73">
        <f t="shared" si="71"/>
        <v>0</v>
      </c>
      <c r="AD159" s="73">
        <f t="shared" si="71"/>
        <v>0</v>
      </c>
      <c r="AE159" s="73">
        <f t="shared" si="71"/>
        <v>0</v>
      </c>
      <c r="AF159" s="42"/>
      <c r="AG159" s="15"/>
      <c r="AH159" s="15"/>
      <c r="AI159" s="15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</row>
    <row r="160" spans="1:62" ht="18.75" x14ac:dyDescent="0.3">
      <c r="A160" s="82" t="s">
        <v>26</v>
      </c>
      <c r="B160" s="73">
        <f>B141</f>
        <v>0</v>
      </c>
      <c r="C160" s="73">
        <f t="shared" ref="C160:E161" si="72">C141</f>
        <v>0</v>
      </c>
      <c r="D160" s="73">
        <f t="shared" si="72"/>
        <v>0</v>
      </c>
      <c r="E160" s="73">
        <f t="shared" si="72"/>
        <v>0</v>
      </c>
      <c r="F160" s="95">
        <f>IFERROR(E160/B160*100,0)</f>
        <v>0</v>
      </c>
      <c r="G160" s="95">
        <f>IFERROR(E160/C160*100,0)</f>
        <v>0</v>
      </c>
      <c r="H160" s="73">
        <f t="shared" ref="H160:AE161" si="73">H141</f>
        <v>0</v>
      </c>
      <c r="I160" s="73">
        <f t="shared" si="73"/>
        <v>0</v>
      </c>
      <c r="J160" s="73">
        <f t="shared" si="73"/>
        <v>0</v>
      </c>
      <c r="K160" s="73">
        <f t="shared" si="73"/>
        <v>0</v>
      </c>
      <c r="L160" s="73">
        <f t="shared" si="73"/>
        <v>0</v>
      </c>
      <c r="M160" s="73">
        <f t="shared" si="73"/>
        <v>0</v>
      </c>
      <c r="N160" s="73">
        <f t="shared" si="73"/>
        <v>0</v>
      </c>
      <c r="O160" s="73">
        <f t="shared" si="73"/>
        <v>0</v>
      </c>
      <c r="P160" s="73">
        <f t="shared" si="73"/>
        <v>0</v>
      </c>
      <c r="Q160" s="73">
        <f t="shared" si="73"/>
        <v>0</v>
      </c>
      <c r="R160" s="73">
        <f t="shared" si="73"/>
        <v>0</v>
      </c>
      <c r="S160" s="73">
        <f t="shared" si="73"/>
        <v>0</v>
      </c>
      <c r="T160" s="73">
        <f t="shared" si="73"/>
        <v>0</v>
      </c>
      <c r="U160" s="73">
        <f t="shared" si="73"/>
        <v>0</v>
      </c>
      <c r="V160" s="73">
        <f t="shared" si="73"/>
        <v>0</v>
      </c>
      <c r="W160" s="73">
        <f t="shared" si="73"/>
        <v>0</v>
      </c>
      <c r="X160" s="73">
        <f t="shared" si="73"/>
        <v>0</v>
      </c>
      <c r="Y160" s="73">
        <f t="shared" si="73"/>
        <v>0</v>
      </c>
      <c r="Z160" s="73">
        <f t="shared" si="73"/>
        <v>0</v>
      </c>
      <c r="AA160" s="73">
        <f t="shared" si="73"/>
        <v>0</v>
      </c>
      <c r="AB160" s="73">
        <f t="shared" si="73"/>
        <v>0</v>
      </c>
      <c r="AC160" s="73">
        <f t="shared" si="73"/>
        <v>0</v>
      </c>
      <c r="AD160" s="73">
        <f t="shared" si="73"/>
        <v>0</v>
      </c>
      <c r="AE160" s="73">
        <f t="shared" si="73"/>
        <v>0</v>
      </c>
      <c r="AF160" s="42"/>
      <c r="AG160" s="15"/>
      <c r="AH160" s="15"/>
      <c r="AI160" s="15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</row>
    <row r="161" spans="1:62" ht="18.75" x14ac:dyDescent="0.3">
      <c r="A161" s="82" t="s">
        <v>27</v>
      </c>
      <c r="B161" s="73">
        <f>B142</f>
        <v>0</v>
      </c>
      <c r="C161" s="73">
        <f t="shared" si="72"/>
        <v>0</v>
      </c>
      <c r="D161" s="73">
        <f t="shared" si="72"/>
        <v>0</v>
      </c>
      <c r="E161" s="73">
        <f t="shared" si="72"/>
        <v>0</v>
      </c>
      <c r="F161" s="95">
        <f>IFERROR(E161/B161*100,0)</f>
        <v>0</v>
      </c>
      <c r="G161" s="95">
        <f>IFERROR(E161/C161*100,0)</f>
        <v>0</v>
      </c>
      <c r="H161" s="73">
        <f t="shared" si="73"/>
        <v>0</v>
      </c>
      <c r="I161" s="73">
        <f t="shared" si="73"/>
        <v>0</v>
      </c>
      <c r="J161" s="73">
        <f t="shared" si="73"/>
        <v>0</v>
      </c>
      <c r="K161" s="73">
        <f t="shared" si="73"/>
        <v>0</v>
      </c>
      <c r="L161" s="73">
        <f t="shared" si="73"/>
        <v>0</v>
      </c>
      <c r="M161" s="73">
        <f t="shared" si="73"/>
        <v>0</v>
      </c>
      <c r="N161" s="73">
        <f t="shared" si="73"/>
        <v>0</v>
      </c>
      <c r="O161" s="73">
        <f t="shared" si="73"/>
        <v>0</v>
      </c>
      <c r="P161" s="73">
        <f t="shared" si="73"/>
        <v>0</v>
      </c>
      <c r="Q161" s="73">
        <f t="shared" si="73"/>
        <v>0</v>
      </c>
      <c r="R161" s="73">
        <f t="shared" si="73"/>
        <v>0</v>
      </c>
      <c r="S161" s="73">
        <f t="shared" si="73"/>
        <v>0</v>
      </c>
      <c r="T161" s="73">
        <f t="shared" si="73"/>
        <v>0</v>
      </c>
      <c r="U161" s="73">
        <f t="shared" si="73"/>
        <v>0</v>
      </c>
      <c r="V161" s="73">
        <f t="shared" si="73"/>
        <v>0</v>
      </c>
      <c r="W161" s="73">
        <f t="shared" si="73"/>
        <v>0</v>
      </c>
      <c r="X161" s="73">
        <f t="shared" si="73"/>
        <v>0</v>
      </c>
      <c r="Y161" s="73">
        <f t="shared" si="73"/>
        <v>0</v>
      </c>
      <c r="Z161" s="73">
        <f t="shared" si="73"/>
        <v>0</v>
      </c>
      <c r="AA161" s="73">
        <f t="shared" si="73"/>
        <v>0</v>
      </c>
      <c r="AB161" s="73">
        <f t="shared" si="73"/>
        <v>0</v>
      </c>
      <c r="AC161" s="73">
        <f t="shared" si="73"/>
        <v>0</v>
      </c>
      <c r="AD161" s="73">
        <f t="shared" si="73"/>
        <v>0</v>
      </c>
      <c r="AE161" s="73">
        <f t="shared" si="73"/>
        <v>0</v>
      </c>
      <c r="AF161" s="42"/>
      <c r="AG161" s="15"/>
      <c r="AH161" s="15"/>
      <c r="AI161" s="15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</row>
    <row r="162" spans="1:62" ht="18.75" x14ac:dyDescent="0.3">
      <c r="A162" s="82" t="s">
        <v>56</v>
      </c>
      <c r="B162" s="73">
        <f>B144</f>
        <v>0</v>
      </c>
      <c r="C162" s="73">
        <f>C144</f>
        <v>0</v>
      </c>
      <c r="D162" s="73">
        <f>D144</f>
        <v>0</v>
      </c>
      <c r="E162" s="73">
        <f>E144</f>
        <v>0</v>
      </c>
      <c r="F162" s="95">
        <f>IFERROR(E162/B162*100,0)</f>
        <v>0</v>
      </c>
      <c r="G162" s="95">
        <f>IFERROR(E162/C162*100,0)</f>
        <v>0</v>
      </c>
      <c r="H162" s="73">
        <f t="shared" ref="H162:AE162" si="74">H144</f>
        <v>0</v>
      </c>
      <c r="I162" s="73">
        <f t="shared" si="74"/>
        <v>0</v>
      </c>
      <c r="J162" s="73">
        <f t="shared" si="74"/>
        <v>0</v>
      </c>
      <c r="K162" s="73">
        <f t="shared" si="74"/>
        <v>0</v>
      </c>
      <c r="L162" s="73">
        <f t="shared" si="74"/>
        <v>0</v>
      </c>
      <c r="M162" s="73">
        <f t="shared" si="74"/>
        <v>0</v>
      </c>
      <c r="N162" s="73">
        <f t="shared" si="74"/>
        <v>0</v>
      </c>
      <c r="O162" s="73">
        <f t="shared" si="74"/>
        <v>0</v>
      </c>
      <c r="P162" s="73">
        <f t="shared" si="74"/>
        <v>0</v>
      </c>
      <c r="Q162" s="73">
        <f t="shared" si="74"/>
        <v>0</v>
      </c>
      <c r="R162" s="73">
        <f t="shared" si="74"/>
        <v>0</v>
      </c>
      <c r="S162" s="73">
        <f t="shared" si="74"/>
        <v>0</v>
      </c>
      <c r="T162" s="73">
        <f t="shared" si="74"/>
        <v>0</v>
      </c>
      <c r="U162" s="73">
        <f t="shared" si="74"/>
        <v>0</v>
      </c>
      <c r="V162" s="73">
        <f t="shared" si="74"/>
        <v>0</v>
      </c>
      <c r="W162" s="73">
        <f t="shared" si="74"/>
        <v>0</v>
      </c>
      <c r="X162" s="73">
        <f t="shared" si="74"/>
        <v>0</v>
      </c>
      <c r="Y162" s="73">
        <f t="shared" si="74"/>
        <v>0</v>
      </c>
      <c r="Z162" s="73">
        <f t="shared" si="74"/>
        <v>0</v>
      </c>
      <c r="AA162" s="73">
        <f t="shared" si="74"/>
        <v>0</v>
      </c>
      <c r="AB162" s="73">
        <f t="shared" si="74"/>
        <v>0</v>
      </c>
      <c r="AC162" s="73">
        <f t="shared" si="74"/>
        <v>0</v>
      </c>
      <c r="AD162" s="73">
        <f t="shared" si="74"/>
        <v>0</v>
      </c>
      <c r="AE162" s="73">
        <f t="shared" si="74"/>
        <v>0</v>
      </c>
      <c r="AF162" s="42"/>
      <c r="AG162" s="15"/>
      <c r="AH162" s="15"/>
      <c r="AI162" s="15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</row>
    <row r="163" spans="1:62" ht="20.25" x14ac:dyDescent="0.25">
      <c r="A163" s="120" t="s">
        <v>34</v>
      </c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2"/>
      <c r="AE163" s="97"/>
      <c r="AF163" s="35"/>
      <c r="AG163" s="15"/>
      <c r="AH163" s="15"/>
      <c r="AI163" s="15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</row>
    <row r="164" spans="1:62" ht="20.25" x14ac:dyDescent="0.25">
      <c r="A164" s="62" t="s">
        <v>51</v>
      </c>
      <c r="B164" s="79"/>
      <c r="C164" s="79"/>
      <c r="D164" s="79"/>
      <c r="E164" s="79"/>
      <c r="F164" s="80"/>
      <c r="G164" s="80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42"/>
      <c r="AG164" s="15"/>
      <c r="AH164" s="15"/>
      <c r="AI164" s="15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</row>
    <row r="165" spans="1:62" ht="20.25" x14ac:dyDescent="0.25">
      <c r="A165" s="116" t="s">
        <v>89</v>
      </c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9"/>
      <c r="AF165" s="35"/>
      <c r="AG165" s="15"/>
      <c r="AH165" s="15"/>
      <c r="AI165" s="15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</row>
    <row r="166" spans="1:62" ht="18.75" x14ac:dyDescent="0.3">
      <c r="A166" s="19" t="s">
        <v>25</v>
      </c>
      <c r="B166" s="44">
        <f>B167</f>
        <v>11</v>
      </c>
      <c r="C166" s="44">
        <f t="shared" ref="C166:AE166" si="75">C167</f>
        <v>2</v>
      </c>
      <c r="D166" s="44">
        <f t="shared" si="75"/>
        <v>2</v>
      </c>
      <c r="E166" s="44">
        <f t="shared" si="75"/>
        <v>2</v>
      </c>
      <c r="F166" s="93">
        <f>E166/B166*100</f>
        <v>18.181818181818183</v>
      </c>
      <c r="G166" s="93">
        <f>E166/C166*100</f>
        <v>100</v>
      </c>
      <c r="H166" s="45">
        <f t="shared" si="75"/>
        <v>2</v>
      </c>
      <c r="I166" s="45">
        <f t="shared" si="75"/>
        <v>2</v>
      </c>
      <c r="J166" s="45">
        <f t="shared" si="75"/>
        <v>2</v>
      </c>
      <c r="K166" s="45">
        <f t="shared" si="75"/>
        <v>0</v>
      </c>
      <c r="L166" s="45">
        <f t="shared" si="75"/>
        <v>0</v>
      </c>
      <c r="M166" s="45">
        <f t="shared" si="75"/>
        <v>0</v>
      </c>
      <c r="N166" s="45">
        <f t="shared" si="75"/>
        <v>3</v>
      </c>
      <c r="O166" s="45">
        <f t="shared" si="75"/>
        <v>0</v>
      </c>
      <c r="P166" s="45">
        <f t="shared" si="75"/>
        <v>0</v>
      </c>
      <c r="Q166" s="45">
        <f t="shared" si="75"/>
        <v>0</v>
      </c>
      <c r="R166" s="45">
        <f t="shared" si="75"/>
        <v>0</v>
      </c>
      <c r="S166" s="45">
        <f t="shared" si="75"/>
        <v>0</v>
      </c>
      <c r="T166" s="45">
        <f t="shared" si="75"/>
        <v>0</v>
      </c>
      <c r="U166" s="45">
        <f t="shared" si="75"/>
        <v>0</v>
      </c>
      <c r="V166" s="45">
        <f t="shared" si="75"/>
        <v>2</v>
      </c>
      <c r="W166" s="45">
        <f t="shared" si="75"/>
        <v>0</v>
      </c>
      <c r="X166" s="45">
        <f t="shared" si="75"/>
        <v>0</v>
      </c>
      <c r="Y166" s="45">
        <f t="shared" si="75"/>
        <v>0</v>
      </c>
      <c r="Z166" s="45">
        <f t="shared" si="75"/>
        <v>0</v>
      </c>
      <c r="AA166" s="45">
        <f t="shared" si="75"/>
        <v>0</v>
      </c>
      <c r="AB166" s="45">
        <f t="shared" si="75"/>
        <v>2</v>
      </c>
      <c r="AC166" s="45">
        <f t="shared" si="75"/>
        <v>0</v>
      </c>
      <c r="AD166" s="45">
        <f t="shared" si="75"/>
        <v>0</v>
      </c>
      <c r="AE166" s="45">
        <f t="shared" si="75"/>
        <v>0</v>
      </c>
      <c r="AF166" s="46"/>
      <c r="AG166" s="15"/>
      <c r="AH166" s="15"/>
      <c r="AI166" s="15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</row>
    <row r="167" spans="1:62" ht="18.75" x14ac:dyDescent="0.3">
      <c r="A167" s="22" t="s">
        <v>27</v>
      </c>
      <c r="B167" s="23">
        <f>B170</f>
        <v>11</v>
      </c>
      <c r="C167" s="23">
        <f>C170</f>
        <v>2</v>
      </c>
      <c r="D167" s="23">
        <f>D170</f>
        <v>2</v>
      </c>
      <c r="E167" s="23">
        <f>E170</f>
        <v>2</v>
      </c>
      <c r="F167" s="98">
        <f>E167/B167*100</f>
        <v>18.181818181818183</v>
      </c>
      <c r="G167" s="98">
        <f>E167/C167*100</f>
        <v>100</v>
      </c>
      <c r="H167" s="23">
        <f>H170</f>
        <v>2</v>
      </c>
      <c r="I167" s="23">
        <f t="shared" ref="I167:AE167" si="76">I170</f>
        <v>2</v>
      </c>
      <c r="J167" s="23">
        <f t="shared" si="76"/>
        <v>2</v>
      </c>
      <c r="K167" s="23">
        <f t="shared" si="76"/>
        <v>0</v>
      </c>
      <c r="L167" s="23">
        <f t="shared" si="76"/>
        <v>0</v>
      </c>
      <c r="M167" s="23">
        <f t="shared" si="76"/>
        <v>0</v>
      </c>
      <c r="N167" s="23">
        <f t="shared" si="76"/>
        <v>3</v>
      </c>
      <c r="O167" s="23">
        <f t="shared" si="76"/>
        <v>0</v>
      </c>
      <c r="P167" s="23">
        <f t="shared" si="76"/>
        <v>0</v>
      </c>
      <c r="Q167" s="23">
        <f t="shared" si="76"/>
        <v>0</v>
      </c>
      <c r="R167" s="23">
        <f t="shared" si="76"/>
        <v>0</v>
      </c>
      <c r="S167" s="23">
        <f t="shared" si="76"/>
        <v>0</v>
      </c>
      <c r="T167" s="23">
        <f t="shared" si="76"/>
        <v>0</v>
      </c>
      <c r="U167" s="23">
        <f t="shared" si="76"/>
        <v>0</v>
      </c>
      <c r="V167" s="23">
        <f t="shared" si="76"/>
        <v>2</v>
      </c>
      <c r="W167" s="23">
        <f t="shared" si="76"/>
        <v>0</v>
      </c>
      <c r="X167" s="23">
        <f t="shared" si="76"/>
        <v>0</v>
      </c>
      <c r="Y167" s="23">
        <f t="shared" si="76"/>
        <v>0</v>
      </c>
      <c r="Z167" s="23">
        <f t="shared" si="76"/>
        <v>0</v>
      </c>
      <c r="AA167" s="23">
        <f t="shared" si="76"/>
        <v>0</v>
      </c>
      <c r="AB167" s="23">
        <f t="shared" si="76"/>
        <v>2</v>
      </c>
      <c r="AC167" s="23">
        <f t="shared" si="76"/>
        <v>0</v>
      </c>
      <c r="AD167" s="23">
        <f t="shared" si="76"/>
        <v>0</v>
      </c>
      <c r="AE167" s="23">
        <f t="shared" si="76"/>
        <v>0</v>
      </c>
      <c r="AF167" s="35"/>
      <c r="AG167" s="15"/>
      <c r="AH167" s="15"/>
      <c r="AI167" s="15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</row>
    <row r="168" spans="1:62" ht="18.75" x14ac:dyDescent="0.25">
      <c r="A168" s="111" t="s">
        <v>90</v>
      </c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3"/>
      <c r="AF168" s="35"/>
      <c r="AG168" s="15"/>
      <c r="AH168" s="15"/>
      <c r="AI168" s="15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</row>
    <row r="169" spans="1:62" ht="18.75" x14ac:dyDescent="0.3">
      <c r="A169" s="19" t="s">
        <v>25</v>
      </c>
      <c r="B169" s="44">
        <f>B170</f>
        <v>11</v>
      </c>
      <c r="C169" s="44">
        <f t="shared" ref="C169:AE169" si="77">C170</f>
        <v>2</v>
      </c>
      <c r="D169" s="44">
        <f t="shared" si="77"/>
        <v>2</v>
      </c>
      <c r="E169" s="44">
        <f t="shared" si="77"/>
        <v>2</v>
      </c>
      <c r="F169" s="99">
        <f>E169/B169*100</f>
        <v>18.181818181818183</v>
      </c>
      <c r="G169" s="99">
        <f>E169/C169*100</f>
        <v>100</v>
      </c>
      <c r="H169" s="45">
        <f t="shared" si="77"/>
        <v>2</v>
      </c>
      <c r="I169" s="45">
        <f t="shared" si="77"/>
        <v>2</v>
      </c>
      <c r="J169" s="45">
        <f t="shared" si="77"/>
        <v>2</v>
      </c>
      <c r="K169" s="45">
        <f t="shared" si="77"/>
        <v>0</v>
      </c>
      <c r="L169" s="45">
        <f t="shared" si="77"/>
        <v>0</v>
      </c>
      <c r="M169" s="45">
        <f t="shared" si="77"/>
        <v>0</v>
      </c>
      <c r="N169" s="45">
        <f t="shared" si="77"/>
        <v>3</v>
      </c>
      <c r="O169" s="45">
        <f t="shared" si="77"/>
        <v>0</v>
      </c>
      <c r="P169" s="45">
        <f t="shared" si="77"/>
        <v>0</v>
      </c>
      <c r="Q169" s="45">
        <f t="shared" si="77"/>
        <v>0</v>
      </c>
      <c r="R169" s="45">
        <f t="shared" si="77"/>
        <v>0</v>
      </c>
      <c r="S169" s="45">
        <f t="shared" si="77"/>
        <v>0</v>
      </c>
      <c r="T169" s="45">
        <f t="shared" si="77"/>
        <v>0</v>
      </c>
      <c r="U169" s="45">
        <f t="shared" si="77"/>
        <v>0</v>
      </c>
      <c r="V169" s="45">
        <f t="shared" si="77"/>
        <v>2</v>
      </c>
      <c r="W169" s="45">
        <f t="shared" si="77"/>
        <v>0</v>
      </c>
      <c r="X169" s="45">
        <f t="shared" si="77"/>
        <v>0</v>
      </c>
      <c r="Y169" s="45">
        <f t="shared" si="77"/>
        <v>0</v>
      </c>
      <c r="Z169" s="45">
        <f t="shared" si="77"/>
        <v>0</v>
      </c>
      <c r="AA169" s="45">
        <f t="shared" si="77"/>
        <v>0</v>
      </c>
      <c r="AB169" s="45">
        <f t="shared" si="77"/>
        <v>2</v>
      </c>
      <c r="AC169" s="45">
        <f t="shared" si="77"/>
        <v>0</v>
      </c>
      <c r="AD169" s="45">
        <f t="shared" si="77"/>
        <v>0</v>
      </c>
      <c r="AE169" s="45">
        <f t="shared" si="77"/>
        <v>0</v>
      </c>
      <c r="AF169" s="46"/>
      <c r="AG169" s="15"/>
      <c r="AH169" s="15"/>
      <c r="AI169" s="15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</row>
    <row r="170" spans="1:62" ht="76.5" customHeight="1" x14ac:dyDescent="0.3">
      <c r="A170" s="22" t="s">
        <v>27</v>
      </c>
      <c r="B170" s="23">
        <f>H170+J170+L170+N170+P170+R170+T170+V170+X170+Z170+AB170+AD170</f>
        <v>11</v>
      </c>
      <c r="C170" s="29">
        <f>H170</f>
        <v>2</v>
      </c>
      <c r="D170" s="23">
        <f>E170</f>
        <v>2</v>
      </c>
      <c r="E170" s="28">
        <f>I170+K170+M170+O170+Q170+S170+U170+W170+Y170+AA170+AC170+AE170</f>
        <v>2</v>
      </c>
      <c r="F170" s="107">
        <f>E170/B170*100</f>
        <v>18.181818181818183</v>
      </c>
      <c r="G170" s="107">
        <f>E170/C170*100</f>
        <v>100</v>
      </c>
      <c r="H170" s="13">
        <v>2</v>
      </c>
      <c r="I170" s="13">
        <v>2</v>
      </c>
      <c r="J170" s="13">
        <v>2</v>
      </c>
      <c r="K170" s="13"/>
      <c r="L170" s="13"/>
      <c r="M170" s="13"/>
      <c r="N170" s="13">
        <v>3</v>
      </c>
      <c r="O170" s="13"/>
      <c r="P170" s="13"/>
      <c r="Q170" s="13"/>
      <c r="R170" s="13"/>
      <c r="S170" s="13"/>
      <c r="T170" s="13"/>
      <c r="U170" s="13"/>
      <c r="V170" s="13">
        <v>2</v>
      </c>
      <c r="W170" s="13"/>
      <c r="X170" s="13"/>
      <c r="Y170" s="13"/>
      <c r="Z170" s="13"/>
      <c r="AA170" s="13"/>
      <c r="AB170" s="13">
        <v>2</v>
      </c>
      <c r="AC170" s="13"/>
      <c r="AD170" s="13"/>
      <c r="AE170" s="13"/>
      <c r="AF170" s="35" t="s">
        <v>48</v>
      </c>
      <c r="AG170" s="15"/>
      <c r="AH170" s="15"/>
      <c r="AI170" s="15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</row>
    <row r="171" spans="1:62" ht="20.25" x14ac:dyDescent="0.25">
      <c r="A171" s="116" t="s">
        <v>91</v>
      </c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9"/>
      <c r="AF171" s="35"/>
      <c r="AG171" s="15"/>
      <c r="AH171" s="15"/>
      <c r="AI171" s="15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</row>
    <row r="172" spans="1:62" ht="75" customHeight="1" x14ac:dyDescent="0.3">
      <c r="A172" s="19" t="s">
        <v>25</v>
      </c>
      <c r="B172" s="13">
        <f>B173+B174+B175</f>
        <v>1195.5</v>
      </c>
      <c r="C172" s="13">
        <f t="shared" ref="C172:E172" si="78">C173+C174+C175</f>
        <v>101.1</v>
      </c>
      <c r="D172" s="13">
        <f t="shared" si="78"/>
        <v>0</v>
      </c>
      <c r="E172" s="13">
        <f t="shared" si="78"/>
        <v>0</v>
      </c>
      <c r="F172" s="99">
        <f>E172/B172*100</f>
        <v>0</v>
      </c>
      <c r="G172" s="99">
        <f>E172/C172*100</f>
        <v>0</v>
      </c>
      <c r="H172" s="13">
        <f>H173+H174+H175</f>
        <v>101.1</v>
      </c>
      <c r="I172" s="13">
        <f t="shared" ref="I172" si="79">I173+I174+I175</f>
        <v>0</v>
      </c>
      <c r="J172" s="13">
        <f t="shared" ref="J172" si="80">J173+J174+J175</f>
        <v>101.1</v>
      </c>
      <c r="K172" s="13">
        <f t="shared" ref="K172" si="81">K173+K174+K175</f>
        <v>0</v>
      </c>
      <c r="L172" s="13">
        <f t="shared" ref="L172" si="82">L173+L174+L175</f>
        <v>101.1</v>
      </c>
      <c r="M172" s="13">
        <f t="shared" ref="M172" si="83">M173+M174+M175</f>
        <v>0</v>
      </c>
      <c r="N172" s="13">
        <f t="shared" ref="N172" si="84">N173+N174+N175</f>
        <v>101.1</v>
      </c>
      <c r="O172" s="13">
        <f t="shared" ref="O172" si="85">O173+O174+O175</f>
        <v>0</v>
      </c>
      <c r="P172" s="13">
        <f t="shared" ref="P172" si="86">P173+P174+P175</f>
        <v>101.1</v>
      </c>
      <c r="Q172" s="13">
        <f t="shared" ref="Q172" si="87">Q173+Q174+Q175</f>
        <v>0</v>
      </c>
      <c r="R172" s="13">
        <f t="shared" ref="R172" si="88">R173+R174+R175</f>
        <v>101.1</v>
      </c>
      <c r="S172" s="13">
        <f t="shared" ref="S172" si="89">S173+S174+S175</f>
        <v>0</v>
      </c>
      <c r="T172" s="13">
        <f t="shared" ref="T172" si="90">T173+T174+T175</f>
        <v>101.1</v>
      </c>
      <c r="U172" s="13">
        <f t="shared" ref="U172" si="91">U173+U174+U175</f>
        <v>0</v>
      </c>
      <c r="V172" s="13">
        <f t="shared" ref="V172" si="92">V173+V174+V175</f>
        <v>101.1</v>
      </c>
      <c r="W172" s="13">
        <f t="shared" ref="W172" si="93">W173+W174+W175</f>
        <v>0</v>
      </c>
      <c r="X172" s="13">
        <f t="shared" ref="X172" si="94">X173+X174+X175</f>
        <v>101.1</v>
      </c>
      <c r="Y172" s="13">
        <f t="shared" ref="Y172" si="95">Y173+Y174+Y175</f>
        <v>0</v>
      </c>
      <c r="Z172" s="13">
        <f t="shared" ref="Z172" si="96">Z173+Z174+Z175</f>
        <v>101.1</v>
      </c>
      <c r="AA172" s="13">
        <f t="shared" ref="AA172" si="97">AA173+AA174+AA175</f>
        <v>0</v>
      </c>
      <c r="AB172" s="13">
        <f t="shared" ref="AB172" si="98">AB173+AB174+AB175</f>
        <v>101.1</v>
      </c>
      <c r="AC172" s="13">
        <f t="shared" ref="AC172" si="99">AC173+AC174+AC175</f>
        <v>0</v>
      </c>
      <c r="AD172" s="13">
        <f t="shared" ref="AD172" si="100">AD173+AD174+AD175</f>
        <v>83.4</v>
      </c>
      <c r="AE172" s="13">
        <f t="shared" ref="AE172" si="101">AE173+AE174+AE175</f>
        <v>0</v>
      </c>
      <c r="AF172" s="114" t="s">
        <v>118</v>
      </c>
      <c r="AG172" s="15">
        <f>C172-E172</f>
        <v>101.1</v>
      </c>
      <c r="AH172" s="15"/>
      <c r="AI172" s="15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</row>
    <row r="173" spans="1:62" ht="18.75" x14ac:dyDescent="0.3">
      <c r="A173" s="22" t="s">
        <v>26</v>
      </c>
      <c r="B173" s="28">
        <f t="shared" ref="B173:B175" si="102">H173+J173+L173+N173+P173+R173+T173+V173+X173+Z173+AB173+AD173</f>
        <v>721.90000000000009</v>
      </c>
      <c r="C173" s="28">
        <f>H173</f>
        <v>60.1</v>
      </c>
      <c r="D173" s="29"/>
      <c r="E173" s="29">
        <f>I173+K173+M173+O173+Q173+S173+U173+W173+Y173+AA173+AC173+AE173</f>
        <v>0</v>
      </c>
      <c r="F173" s="95">
        <f t="shared" ref="F173:F175" si="103">IFERROR(E173/B173*100,0)</f>
        <v>0</v>
      </c>
      <c r="G173" s="95">
        <f t="shared" ref="G173:G175" si="104">IFERROR(E173/C173*100,0)</f>
        <v>0</v>
      </c>
      <c r="H173" s="13">
        <f>H178</f>
        <v>60.1</v>
      </c>
      <c r="I173" s="13">
        <f t="shared" ref="I173:AE175" si="105">I178</f>
        <v>0</v>
      </c>
      <c r="J173" s="13">
        <f t="shared" si="105"/>
        <v>60.1</v>
      </c>
      <c r="K173" s="13">
        <f t="shared" si="105"/>
        <v>0</v>
      </c>
      <c r="L173" s="13">
        <f t="shared" si="105"/>
        <v>60.1</v>
      </c>
      <c r="M173" s="13">
        <f t="shared" si="105"/>
        <v>0</v>
      </c>
      <c r="N173" s="13">
        <f t="shared" si="105"/>
        <v>60.1</v>
      </c>
      <c r="O173" s="13">
        <f t="shared" si="105"/>
        <v>0</v>
      </c>
      <c r="P173" s="13">
        <f t="shared" si="105"/>
        <v>60.1</v>
      </c>
      <c r="Q173" s="13">
        <f t="shared" si="105"/>
        <v>0</v>
      </c>
      <c r="R173" s="13">
        <f t="shared" si="105"/>
        <v>60.1</v>
      </c>
      <c r="S173" s="13">
        <f t="shared" si="105"/>
        <v>0</v>
      </c>
      <c r="T173" s="13">
        <f t="shared" si="105"/>
        <v>60.1</v>
      </c>
      <c r="U173" s="13">
        <f t="shared" si="105"/>
        <v>0</v>
      </c>
      <c r="V173" s="13">
        <f t="shared" si="105"/>
        <v>60.1</v>
      </c>
      <c r="W173" s="13">
        <f t="shared" si="105"/>
        <v>0</v>
      </c>
      <c r="X173" s="13">
        <f t="shared" si="105"/>
        <v>60.1</v>
      </c>
      <c r="Y173" s="13">
        <f t="shared" si="105"/>
        <v>0</v>
      </c>
      <c r="Z173" s="13">
        <f t="shared" si="105"/>
        <v>60.1</v>
      </c>
      <c r="AA173" s="13">
        <f t="shared" si="105"/>
        <v>0</v>
      </c>
      <c r="AB173" s="13">
        <f t="shared" si="105"/>
        <v>60.1</v>
      </c>
      <c r="AC173" s="13">
        <f t="shared" si="105"/>
        <v>0</v>
      </c>
      <c r="AD173" s="13">
        <f t="shared" si="105"/>
        <v>60.8</v>
      </c>
      <c r="AE173" s="13">
        <f t="shared" si="105"/>
        <v>0</v>
      </c>
      <c r="AF173" s="115"/>
      <c r="AG173" s="15"/>
      <c r="AH173" s="15"/>
      <c r="AI173" s="15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</row>
    <row r="174" spans="1:62" ht="18.75" x14ac:dyDescent="0.3">
      <c r="A174" s="22" t="s">
        <v>27</v>
      </c>
      <c r="B174" s="28">
        <f t="shared" si="102"/>
        <v>12</v>
      </c>
      <c r="C174" s="28">
        <f>H174</f>
        <v>1</v>
      </c>
      <c r="D174" s="28"/>
      <c r="E174" s="29">
        <f>I174+K174+M174+O174+Q174+S174+U174+W174+Y174+AA174+AC174+AE174</f>
        <v>0</v>
      </c>
      <c r="F174" s="95">
        <f t="shared" si="103"/>
        <v>0</v>
      </c>
      <c r="G174" s="95">
        <f t="shared" si="104"/>
        <v>0</v>
      </c>
      <c r="H174" s="13">
        <f t="shared" ref="H174:W175" si="106">H179</f>
        <v>1</v>
      </c>
      <c r="I174" s="13">
        <f t="shared" si="106"/>
        <v>0</v>
      </c>
      <c r="J174" s="13">
        <f t="shared" si="106"/>
        <v>1</v>
      </c>
      <c r="K174" s="13">
        <f t="shared" si="106"/>
        <v>0</v>
      </c>
      <c r="L174" s="13">
        <f t="shared" si="106"/>
        <v>1</v>
      </c>
      <c r="M174" s="13">
        <f t="shared" si="106"/>
        <v>0</v>
      </c>
      <c r="N174" s="13">
        <f t="shared" si="106"/>
        <v>1</v>
      </c>
      <c r="O174" s="13">
        <f t="shared" si="106"/>
        <v>0</v>
      </c>
      <c r="P174" s="13">
        <f t="shared" si="106"/>
        <v>1</v>
      </c>
      <c r="Q174" s="13">
        <f t="shared" si="106"/>
        <v>0</v>
      </c>
      <c r="R174" s="13">
        <f t="shared" si="106"/>
        <v>1</v>
      </c>
      <c r="S174" s="13">
        <f t="shared" si="106"/>
        <v>0</v>
      </c>
      <c r="T174" s="13">
        <f t="shared" si="106"/>
        <v>1</v>
      </c>
      <c r="U174" s="13">
        <f t="shared" si="106"/>
        <v>0</v>
      </c>
      <c r="V174" s="13">
        <f t="shared" si="106"/>
        <v>1</v>
      </c>
      <c r="W174" s="13">
        <f t="shared" si="106"/>
        <v>0</v>
      </c>
      <c r="X174" s="13">
        <f t="shared" si="105"/>
        <v>1</v>
      </c>
      <c r="Y174" s="13">
        <f t="shared" si="105"/>
        <v>0</v>
      </c>
      <c r="Z174" s="13">
        <f t="shared" si="105"/>
        <v>1</v>
      </c>
      <c r="AA174" s="13">
        <f t="shared" si="105"/>
        <v>0</v>
      </c>
      <c r="AB174" s="13">
        <f t="shared" si="105"/>
        <v>1</v>
      </c>
      <c r="AC174" s="13">
        <f t="shared" si="105"/>
        <v>0</v>
      </c>
      <c r="AD174" s="13">
        <f t="shared" si="105"/>
        <v>1</v>
      </c>
      <c r="AE174" s="13">
        <f t="shared" si="105"/>
        <v>0</v>
      </c>
      <c r="AF174" s="115"/>
      <c r="AG174" s="15"/>
      <c r="AH174" s="15"/>
      <c r="AI174" s="15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</row>
    <row r="175" spans="1:62" ht="18.75" x14ac:dyDescent="0.3">
      <c r="A175" s="22" t="s">
        <v>28</v>
      </c>
      <c r="B175" s="28">
        <f t="shared" si="102"/>
        <v>461.6</v>
      </c>
      <c r="C175" s="28">
        <f>H175</f>
        <v>40</v>
      </c>
      <c r="D175" s="29"/>
      <c r="E175" s="29">
        <f>I175+K175+M175+O175+Q175+S175+U175+W175+Y175+AA175+AC175+AE175</f>
        <v>0</v>
      </c>
      <c r="F175" s="95">
        <f t="shared" si="103"/>
        <v>0</v>
      </c>
      <c r="G175" s="95">
        <f t="shared" si="104"/>
        <v>0</v>
      </c>
      <c r="H175" s="13">
        <f t="shared" si="106"/>
        <v>40</v>
      </c>
      <c r="I175" s="13">
        <f t="shared" si="105"/>
        <v>0</v>
      </c>
      <c r="J175" s="13">
        <f t="shared" si="105"/>
        <v>40</v>
      </c>
      <c r="K175" s="13">
        <f t="shared" si="105"/>
        <v>0</v>
      </c>
      <c r="L175" s="13">
        <f t="shared" si="105"/>
        <v>40</v>
      </c>
      <c r="M175" s="13">
        <f t="shared" si="105"/>
        <v>0</v>
      </c>
      <c r="N175" s="13">
        <f t="shared" si="105"/>
        <v>40</v>
      </c>
      <c r="O175" s="13">
        <f t="shared" si="105"/>
        <v>0</v>
      </c>
      <c r="P175" s="13">
        <f t="shared" si="105"/>
        <v>40</v>
      </c>
      <c r="Q175" s="13">
        <f t="shared" si="105"/>
        <v>0</v>
      </c>
      <c r="R175" s="13">
        <f t="shared" si="105"/>
        <v>40</v>
      </c>
      <c r="S175" s="13">
        <f t="shared" si="105"/>
        <v>0</v>
      </c>
      <c r="T175" s="13">
        <f t="shared" si="105"/>
        <v>40</v>
      </c>
      <c r="U175" s="13">
        <f t="shared" si="105"/>
        <v>0</v>
      </c>
      <c r="V175" s="13">
        <f t="shared" si="105"/>
        <v>40</v>
      </c>
      <c r="W175" s="13">
        <f t="shared" si="105"/>
        <v>0</v>
      </c>
      <c r="X175" s="13">
        <f t="shared" si="105"/>
        <v>40</v>
      </c>
      <c r="Y175" s="13">
        <f t="shared" si="105"/>
        <v>0</v>
      </c>
      <c r="Z175" s="13">
        <f t="shared" si="105"/>
        <v>40</v>
      </c>
      <c r="AA175" s="13">
        <f t="shared" si="105"/>
        <v>0</v>
      </c>
      <c r="AB175" s="13">
        <f t="shared" si="105"/>
        <v>40</v>
      </c>
      <c r="AC175" s="13">
        <f t="shared" si="105"/>
        <v>0</v>
      </c>
      <c r="AD175" s="13">
        <f t="shared" si="105"/>
        <v>21.6</v>
      </c>
      <c r="AE175" s="13">
        <f t="shared" si="105"/>
        <v>0</v>
      </c>
      <c r="AF175" s="115"/>
      <c r="AG175" s="15"/>
      <c r="AH175" s="15"/>
      <c r="AI175" s="15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</row>
    <row r="176" spans="1:62" ht="18.75" x14ac:dyDescent="0.25">
      <c r="A176" s="111" t="s">
        <v>92</v>
      </c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3"/>
      <c r="AF176" s="115"/>
      <c r="AG176" s="15"/>
      <c r="AH176" s="15"/>
      <c r="AI176" s="15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</row>
    <row r="177" spans="1:62" ht="18.75" x14ac:dyDescent="0.3">
      <c r="A177" s="19" t="s">
        <v>25</v>
      </c>
      <c r="B177" s="13">
        <f>B178+B179+B180</f>
        <v>1195.5</v>
      </c>
      <c r="C177" s="13">
        <f t="shared" ref="C177:E177" si="107">C178+C179+C180</f>
        <v>101.1</v>
      </c>
      <c r="D177" s="13">
        <f t="shared" si="107"/>
        <v>0</v>
      </c>
      <c r="E177" s="13">
        <f t="shared" si="107"/>
        <v>0</v>
      </c>
      <c r="F177" s="99">
        <f>E177/B177*100</f>
        <v>0</v>
      </c>
      <c r="G177" s="99">
        <f>E177/C177*100</f>
        <v>0</v>
      </c>
      <c r="H177" s="13">
        <f>H178+H179+H180</f>
        <v>101.1</v>
      </c>
      <c r="I177" s="13">
        <f t="shared" ref="I177:AE177" si="108">I178+I179+I180</f>
        <v>0</v>
      </c>
      <c r="J177" s="13">
        <f t="shared" si="108"/>
        <v>101.1</v>
      </c>
      <c r="K177" s="13">
        <f t="shared" si="108"/>
        <v>0</v>
      </c>
      <c r="L177" s="13">
        <f t="shared" si="108"/>
        <v>101.1</v>
      </c>
      <c r="M177" s="13">
        <f t="shared" si="108"/>
        <v>0</v>
      </c>
      <c r="N177" s="13">
        <f t="shared" si="108"/>
        <v>101.1</v>
      </c>
      <c r="O177" s="13">
        <f t="shared" si="108"/>
        <v>0</v>
      </c>
      <c r="P177" s="13">
        <f t="shared" si="108"/>
        <v>101.1</v>
      </c>
      <c r="Q177" s="13">
        <f t="shared" si="108"/>
        <v>0</v>
      </c>
      <c r="R177" s="13">
        <f t="shared" si="108"/>
        <v>101.1</v>
      </c>
      <c r="S177" s="13">
        <f t="shared" si="108"/>
        <v>0</v>
      </c>
      <c r="T177" s="13">
        <f t="shared" si="108"/>
        <v>101.1</v>
      </c>
      <c r="U177" s="13">
        <f t="shared" si="108"/>
        <v>0</v>
      </c>
      <c r="V177" s="13">
        <f t="shared" si="108"/>
        <v>101.1</v>
      </c>
      <c r="W177" s="13">
        <f t="shared" si="108"/>
        <v>0</v>
      </c>
      <c r="X177" s="13">
        <f t="shared" si="108"/>
        <v>101.1</v>
      </c>
      <c r="Y177" s="13">
        <f t="shared" si="108"/>
        <v>0</v>
      </c>
      <c r="Z177" s="13">
        <f t="shared" si="108"/>
        <v>101.1</v>
      </c>
      <c r="AA177" s="13">
        <f t="shared" si="108"/>
        <v>0</v>
      </c>
      <c r="AB177" s="13">
        <f t="shared" si="108"/>
        <v>101.1</v>
      </c>
      <c r="AC177" s="13">
        <f t="shared" si="108"/>
        <v>0</v>
      </c>
      <c r="AD177" s="13">
        <f t="shared" si="108"/>
        <v>83.4</v>
      </c>
      <c r="AE177" s="13">
        <f t="shared" si="108"/>
        <v>0</v>
      </c>
      <c r="AF177" s="115"/>
      <c r="AG177" s="15"/>
      <c r="AH177" s="15"/>
      <c r="AI177" s="15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</row>
    <row r="178" spans="1:62" ht="18.75" x14ac:dyDescent="0.3">
      <c r="A178" s="22" t="s">
        <v>26</v>
      </c>
      <c r="B178" s="28">
        <f t="shared" ref="B178:B180" si="109">H178+J178+L178+N178+P178+R178+T178+V178+X178+Z178+AB178+AD178</f>
        <v>721.90000000000009</v>
      </c>
      <c r="C178" s="28">
        <f>H178</f>
        <v>60.1</v>
      </c>
      <c r="D178" s="23">
        <f t="shared" ref="D178:D180" si="110">E178</f>
        <v>0</v>
      </c>
      <c r="E178" s="28">
        <f t="shared" ref="E178:E180" si="111">I178+K178+M178+O178+Q178+S178+U178+W178+Y178+AA178+AC178+AE178</f>
        <v>0</v>
      </c>
      <c r="F178" s="95">
        <f t="shared" ref="F178:F180" si="112">IFERROR(E178/B178*100,0)</f>
        <v>0</v>
      </c>
      <c r="G178" s="95">
        <f t="shared" ref="G178:G180" si="113">IFERROR(E178/C178*100,0)</f>
        <v>0</v>
      </c>
      <c r="H178" s="13">
        <v>60.1</v>
      </c>
      <c r="I178" s="13"/>
      <c r="J178" s="13">
        <v>60.1</v>
      </c>
      <c r="K178" s="13"/>
      <c r="L178" s="13">
        <v>60.1</v>
      </c>
      <c r="M178" s="13"/>
      <c r="N178" s="13">
        <v>60.1</v>
      </c>
      <c r="O178" s="13"/>
      <c r="P178" s="13">
        <v>60.1</v>
      </c>
      <c r="Q178" s="13"/>
      <c r="R178" s="13">
        <v>60.1</v>
      </c>
      <c r="S178" s="13"/>
      <c r="T178" s="13">
        <v>60.1</v>
      </c>
      <c r="U178" s="13"/>
      <c r="V178" s="13">
        <v>60.1</v>
      </c>
      <c r="W178" s="13"/>
      <c r="X178" s="13">
        <v>60.1</v>
      </c>
      <c r="Y178" s="13"/>
      <c r="Z178" s="13">
        <v>60.1</v>
      </c>
      <c r="AA178" s="13"/>
      <c r="AB178" s="13">
        <v>60.1</v>
      </c>
      <c r="AC178" s="13"/>
      <c r="AD178" s="13">
        <v>60.8</v>
      </c>
      <c r="AE178" s="13"/>
      <c r="AF178" s="115"/>
      <c r="AG178" s="15"/>
      <c r="AH178" s="15"/>
      <c r="AI178" s="15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</row>
    <row r="179" spans="1:62" ht="18.75" x14ac:dyDescent="0.3">
      <c r="A179" s="22" t="s">
        <v>27</v>
      </c>
      <c r="B179" s="28">
        <f t="shared" si="109"/>
        <v>12</v>
      </c>
      <c r="C179" s="28">
        <f>H179</f>
        <v>1</v>
      </c>
      <c r="D179" s="23">
        <f t="shared" si="110"/>
        <v>0</v>
      </c>
      <c r="E179" s="28">
        <f t="shared" si="111"/>
        <v>0</v>
      </c>
      <c r="F179" s="95">
        <f t="shared" si="112"/>
        <v>0</v>
      </c>
      <c r="G179" s="95">
        <f t="shared" si="113"/>
        <v>0</v>
      </c>
      <c r="H179" s="13">
        <v>1</v>
      </c>
      <c r="I179" s="13"/>
      <c r="J179" s="13">
        <v>1</v>
      </c>
      <c r="K179" s="13"/>
      <c r="L179" s="13">
        <v>1</v>
      </c>
      <c r="M179" s="13"/>
      <c r="N179" s="13">
        <v>1</v>
      </c>
      <c r="O179" s="13"/>
      <c r="P179" s="13">
        <v>1</v>
      </c>
      <c r="Q179" s="13"/>
      <c r="R179" s="13">
        <v>1</v>
      </c>
      <c r="S179" s="13"/>
      <c r="T179" s="13">
        <v>1</v>
      </c>
      <c r="U179" s="13"/>
      <c r="V179" s="13">
        <v>1</v>
      </c>
      <c r="W179" s="13"/>
      <c r="X179" s="13">
        <v>1</v>
      </c>
      <c r="Y179" s="13"/>
      <c r="Z179" s="13">
        <v>1</v>
      </c>
      <c r="AA179" s="13"/>
      <c r="AB179" s="13">
        <v>1</v>
      </c>
      <c r="AC179" s="13"/>
      <c r="AD179" s="13">
        <v>1</v>
      </c>
      <c r="AE179" s="13"/>
      <c r="AF179" s="115"/>
      <c r="AG179" s="15"/>
      <c r="AH179" s="15"/>
      <c r="AI179" s="15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</row>
    <row r="180" spans="1:62" ht="18.75" x14ac:dyDescent="0.3">
      <c r="A180" s="22" t="s">
        <v>28</v>
      </c>
      <c r="B180" s="28">
        <f t="shared" si="109"/>
        <v>461.6</v>
      </c>
      <c r="C180" s="28">
        <f>H180</f>
        <v>40</v>
      </c>
      <c r="D180" s="23">
        <f t="shared" si="110"/>
        <v>0</v>
      </c>
      <c r="E180" s="28">
        <f t="shared" si="111"/>
        <v>0</v>
      </c>
      <c r="F180" s="95">
        <f t="shared" si="112"/>
        <v>0</v>
      </c>
      <c r="G180" s="95">
        <f t="shared" si="113"/>
        <v>0</v>
      </c>
      <c r="H180" s="13">
        <v>40</v>
      </c>
      <c r="I180" s="13"/>
      <c r="J180" s="13">
        <v>40</v>
      </c>
      <c r="K180" s="13"/>
      <c r="L180" s="13">
        <v>40</v>
      </c>
      <c r="M180" s="13"/>
      <c r="N180" s="13">
        <v>40</v>
      </c>
      <c r="O180" s="13"/>
      <c r="P180" s="13">
        <v>40</v>
      </c>
      <c r="Q180" s="13"/>
      <c r="R180" s="13">
        <v>40</v>
      </c>
      <c r="S180" s="13"/>
      <c r="T180" s="13">
        <v>40</v>
      </c>
      <c r="U180" s="13"/>
      <c r="V180" s="13">
        <v>40</v>
      </c>
      <c r="W180" s="13"/>
      <c r="X180" s="13">
        <v>40</v>
      </c>
      <c r="Y180" s="13"/>
      <c r="Z180" s="13">
        <v>40</v>
      </c>
      <c r="AA180" s="13"/>
      <c r="AB180" s="13">
        <v>40</v>
      </c>
      <c r="AC180" s="13"/>
      <c r="AD180" s="13">
        <v>21.6</v>
      </c>
      <c r="AE180" s="13"/>
      <c r="AF180" s="118"/>
      <c r="AG180" s="15"/>
      <c r="AH180" s="15"/>
      <c r="AI180" s="15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</row>
    <row r="181" spans="1:62" ht="20.25" x14ac:dyDescent="0.25">
      <c r="A181" s="65" t="s">
        <v>52</v>
      </c>
      <c r="B181" s="66"/>
      <c r="C181" s="67"/>
      <c r="D181" s="67"/>
      <c r="E181" s="66"/>
      <c r="F181" s="68"/>
      <c r="G181" s="68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70"/>
      <c r="AF181" s="109"/>
      <c r="AG181" s="15"/>
      <c r="AH181" s="15"/>
      <c r="AI181" s="15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</row>
    <row r="182" spans="1:62" ht="20.25" x14ac:dyDescent="0.25">
      <c r="A182" s="116" t="s">
        <v>93</v>
      </c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9"/>
      <c r="AF182" s="35"/>
      <c r="AG182" s="15"/>
      <c r="AH182" s="15"/>
      <c r="AI182" s="15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</row>
    <row r="183" spans="1:62" ht="18.75" x14ac:dyDescent="0.3">
      <c r="A183" s="19" t="s">
        <v>25</v>
      </c>
      <c r="B183" s="27">
        <f>H183+J183+L183+N183+P183+R183+T183+V183+X183+Z183+AB183+AD183</f>
        <v>1899.7</v>
      </c>
      <c r="C183" s="27">
        <f>SUM(C184:C187)</f>
        <v>1049.7</v>
      </c>
      <c r="D183" s="27">
        <f>SUM(D184:D187)</f>
        <v>0</v>
      </c>
      <c r="E183" s="27">
        <f>SUM(E184:E187)</f>
        <v>0</v>
      </c>
      <c r="F183" s="26">
        <f>E183/B183*100</f>
        <v>0</v>
      </c>
      <c r="G183" s="26">
        <f>E183/C183*100</f>
        <v>0</v>
      </c>
      <c r="H183" s="13">
        <f>SUM(H184:H187)</f>
        <v>0</v>
      </c>
      <c r="I183" s="13">
        <f t="shared" ref="I183:AE183" si="114">SUM(I184:I187)</f>
        <v>0</v>
      </c>
      <c r="J183" s="13">
        <f t="shared" si="114"/>
        <v>642.1</v>
      </c>
      <c r="K183" s="13">
        <f t="shared" si="114"/>
        <v>0</v>
      </c>
      <c r="L183" s="13">
        <f t="shared" si="114"/>
        <v>201.9</v>
      </c>
      <c r="M183" s="13">
        <f t="shared" si="114"/>
        <v>0</v>
      </c>
      <c r="N183" s="13">
        <f t="shared" si="114"/>
        <v>76.2</v>
      </c>
      <c r="O183" s="13">
        <f t="shared" si="114"/>
        <v>0</v>
      </c>
      <c r="P183" s="13">
        <f t="shared" si="114"/>
        <v>78.7</v>
      </c>
      <c r="Q183" s="13">
        <f t="shared" si="114"/>
        <v>0</v>
      </c>
      <c r="R183" s="13">
        <f t="shared" si="114"/>
        <v>0</v>
      </c>
      <c r="S183" s="13">
        <f t="shared" si="114"/>
        <v>0</v>
      </c>
      <c r="T183" s="13">
        <f t="shared" si="114"/>
        <v>65</v>
      </c>
      <c r="U183" s="13">
        <f t="shared" si="114"/>
        <v>0</v>
      </c>
      <c r="V183" s="13">
        <f t="shared" si="114"/>
        <v>74.5</v>
      </c>
      <c r="W183" s="13">
        <f t="shared" si="114"/>
        <v>0</v>
      </c>
      <c r="X183" s="13">
        <f t="shared" si="114"/>
        <v>76.3</v>
      </c>
      <c r="Y183" s="13">
        <f t="shared" si="114"/>
        <v>0</v>
      </c>
      <c r="Z183" s="13">
        <f t="shared" si="114"/>
        <v>0</v>
      </c>
      <c r="AA183" s="13">
        <f t="shared" si="114"/>
        <v>0</v>
      </c>
      <c r="AB183" s="13">
        <f t="shared" si="114"/>
        <v>5</v>
      </c>
      <c r="AC183" s="13">
        <f t="shared" si="114"/>
        <v>0</v>
      </c>
      <c r="AD183" s="13">
        <f t="shared" si="114"/>
        <v>680</v>
      </c>
      <c r="AE183" s="13">
        <f t="shared" si="114"/>
        <v>0</v>
      </c>
      <c r="AF183" s="35"/>
      <c r="AG183" s="15"/>
      <c r="AH183" s="15"/>
      <c r="AI183" s="15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</row>
    <row r="184" spans="1:62" ht="18.75" x14ac:dyDescent="0.3">
      <c r="A184" s="22" t="s">
        <v>26</v>
      </c>
      <c r="B184" s="28">
        <f>H184+J184+L184+N184+P184+R184+T184+V184+X184+Z184+AB184+AD184</f>
        <v>0</v>
      </c>
      <c r="C184" s="29">
        <f t="shared" ref="C184:E187" si="115">C190+C196</f>
        <v>0</v>
      </c>
      <c r="D184" s="29">
        <f t="shared" si="115"/>
        <v>0</v>
      </c>
      <c r="E184" s="29">
        <f t="shared" si="115"/>
        <v>0</v>
      </c>
      <c r="F184" s="95">
        <f>IFERROR(E184/B184*100,0)</f>
        <v>0</v>
      </c>
      <c r="G184" s="95">
        <f>IFERROR(E184/C184*100,0)</f>
        <v>0</v>
      </c>
      <c r="H184" s="23">
        <f>H190+H196</f>
        <v>0</v>
      </c>
      <c r="I184" s="23">
        <f t="shared" ref="I184:AE187" si="116">I190+I196</f>
        <v>0</v>
      </c>
      <c r="J184" s="23">
        <f t="shared" si="116"/>
        <v>0</v>
      </c>
      <c r="K184" s="23">
        <f t="shared" si="116"/>
        <v>0</v>
      </c>
      <c r="L184" s="23">
        <f t="shared" si="116"/>
        <v>0</v>
      </c>
      <c r="M184" s="23">
        <f t="shared" si="116"/>
        <v>0</v>
      </c>
      <c r="N184" s="23">
        <f t="shared" si="116"/>
        <v>0</v>
      </c>
      <c r="O184" s="23">
        <f t="shared" si="116"/>
        <v>0</v>
      </c>
      <c r="P184" s="23">
        <f t="shared" si="116"/>
        <v>0</v>
      </c>
      <c r="Q184" s="23">
        <f t="shared" si="116"/>
        <v>0</v>
      </c>
      <c r="R184" s="23">
        <f t="shared" si="116"/>
        <v>0</v>
      </c>
      <c r="S184" s="23">
        <f t="shared" si="116"/>
        <v>0</v>
      </c>
      <c r="T184" s="23">
        <f t="shared" si="116"/>
        <v>0</v>
      </c>
      <c r="U184" s="23">
        <f t="shared" si="116"/>
        <v>0</v>
      </c>
      <c r="V184" s="23">
        <f t="shared" si="116"/>
        <v>0</v>
      </c>
      <c r="W184" s="23">
        <f t="shared" si="116"/>
        <v>0</v>
      </c>
      <c r="X184" s="23">
        <f t="shared" si="116"/>
        <v>0</v>
      </c>
      <c r="Y184" s="23">
        <f t="shared" si="116"/>
        <v>0</v>
      </c>
      <c r="Z184" s="23">
        <f t="shared" si="116"/>
        <v>0</v>
      </c>
      <c r="AA184" s="23">
        <f t="shared" si="116"/>
        <v>0</v>
      </c>
      <c r="AB184" s="23">
        <f t="shared" si="116"/>
        <v>0</v>
      </c>
      <c r="AC184" s="23">
        <f t="shared" si="116"/>
        <v>0</v>
      </c>
      <c r="AD184" s="23">
        <f t="shared" si="116"/>
        <v>0</v>
      </c>
      <c r="AE184" s="23">
        <f t="shared" si="116"/>
        <v>0</v>
      </c>
      <c r="AF184" s="35"/>
      <c r="AG184" s="15"/>
      <c r="AH184" s="15"/>
      <c r="AI184" s="15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</row>
    <row r="185" spans="1:62" ht="18.75" x14ac:dyDescent="0.3">
      <c r="A185" s="22" t="s">
        <v>27</v>
      </c>
      <c r="B185" s="28">
        <f>H185+J185+L185+N185+P185+R185+T185+V185+X185+Z185+AB185+AD185</f>
        <v>1899.7</v>
      </c>
      <c r="C185" s="29">
        <f t="shared" si="115"/>
        <v>1049.7</v>
      </c>
      <c r="D185" s="29">
        <f t="shared" si="115"/>
        <v>0</v>
      </c>
      <c r="E185" s="29">
        <f t="shared" si="115"/>
        <v>0</v>
      </c>
      <c r="F185" s="95">
        <f>IFERROR(E185/B185*100,0)</f>
        <v>0</v>
      </c>
      <c r="G185" s="95">
        <f>IFERROR(E185/C185*100,0)</f>
        <v>0</v>
      </c>
      <c r="H185" s="23">
        <f>H191+H197</f>
        <v>0</v>
      </c>
      <c r="I185" s="23">
        <f t="shared" si="116"/>
        <v>0</v>
      </c>
      <c r="J185" s="23">
        <f t="shared" si="116"/>
        <v>642.1</v>
      </c>
      <c r="K185" s="23">
        <f t="shared" si="116"/>
        <v>0</v>
      </c>
      <c r="L185" s="23">
        <f t="shared" si="116"/>
        <v>201.9</v>
      </c>
      <c r="M185" s="23">
        <f t="shared" si="116"/>
        <v>0</v>
      </c>
      <c r="N185" s="23">
        <f t="shared" si="116"/>
        <v>76.2</v>
      </c>
      <c r="O185" s="23">
        <f t="shared" si="116"/>
        <v>0</v>
      </c>
      <c r="P185" s="23">
        <f t="shared" si="116"/>
        <v>78.7</v>
      </c>
      <c r="Q185" s="23">
        <f t="shared" si="116"/>
        <v>0</v>
      </c>
      <c r="R185" s="23">
        <f t="shared" si="116"/>
        <v>0</v>
      </c>
      <c r="S185" s="23">
        <f t="shared" si="116"/>
        <v>0</v>
      </c>
      <c r="T185" s="23">
        <f t="shared" si="116"/>
        <v>65</v>
      </c>
      <c r="U185" s="23">
        <f t="shared" si="116"/>
        <v>0</v>
      </c>
      <c r="V185" s="23">
        <f t="shared" si="116"/>
        <v>74.5</v>
      </c>
      <c r="W185" s="23">
        <f t="shared" si="116"/>
        <v>0</v>
      </c>
      <c r="X185" s="23">
        <f t="shared" si="116"/>
        <v>76.3</v>
      </c>
      <c r="Y185" s="23">
        <f t="shared" si="116"/>
        <v>0</v>
      </c>
      <c r="Z185" s="23">
        <f t="shared" si="116"/>
        <v>0</v>
      </c>
      <c r="AA185" s="23">
        <f t="shared" si="116"/>
        <v>0</v>
      </c>
      <c r="AB185" s="23">
        <f t="shared" si="116"/>
        <v>5</v>
      </c>
      <c r="AC185" s="23">
        <f t="shared" si="116"/>
        <v>0</v>
      </c>
      <c r="AD185" s="23">
        <f t="shared" si="116"/>
        <v>680</v>
      </c>
      <c r="AE185" s="23">
        <f t="shared" si="116"/>
        <v>0</v>
      </c>
      <c r="AF185" s="35"/>
      <c r="AG185" s="15"/>
      <c r="AH185" s="15"/>
      <c r="AI185" s="15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</row>
    <row r="186" spans="1:62" ht="18.75" x14ac:dyDescent="0.3">
      <c r="A186" s="22" t="s">
        <v>28</v>
      </c>
      <c r="B186" s="28">
        <f>H186+J186+L186+N186+P186+R186+T186+V186+X186+Z186+AB186+AD186</f>
        <v>0</v>
      </c>
      <c r="C186" s="29">
        <f t="shared" si="115"/>
        <v>0</v>
      </c>
      <c r="D186" s="29">
        <f t="shared" si="115"/>
        <v>0</v>
      </c>
      <c r="E186" s="29">
        <f t="shared" si="115"/>
        <v>0</v>
      </c>
      <c r="F186" s="95">
        <f>IFERROR(E186/B186*100,0)</f>
        <v>0</v>
      </c>
      <c r="G186" s="95">
        <f>IFERROR(E186/C186*100,0)</f>
        <v>0</v>
      </c>
      <c r="H186" s="23">
        <f t="shared" ref="H186:W187" si="117">H192+H198</f>
        <v>0</v>
      </c>
      <c r="I186" s="23">
        <f t="shared" si="117"/>
        <v>0</v>
      </c>
      <c r="J186" s="23">
        <f t="shared" si="117"/>
        <v>0</v>
      </c>
      <c r="K186" s="23">
        <f t="shared" si="117"/>
        <v>0</v>
      </c>
      <c r="L186" s="23">
        <f t="shared" si="117"/>
        <v>0</v>
      </c>
      <c r="M186" s="23">
        <f t="shared" si="117"/>
        <v>0</v>
      </c>
      <c r="N186" s="23">
        <f t="shared" si="117"/>
        <v>0</v>
      </c>
      <c r="O186" s="23">
        <f t="shared" si="117"/>
        <v>0</v>
      </c>
      <c r="P186" s="23">
        <f t="shared" si="117"/>
        <v>0</v>
      </c>
      <c r="Q186" s="23">
        <f t="shared" si="117"/>
        <v>0</v>
      </c>
      <c r="R186" s="23">
        <f t="shared" si="117"/>
        <v>0</v>
      </c>
      <c r="S186" s="23">
        <f t="shared" si="117"/>
        <v>0</v>
      </c>
      <c r="T186" s="23">
        <f t="shared" si="117"/>
        <v>0</v>
      </c>
      <c r="U186" s="23">
        <f t="shared" si="117"/>
        <v>0</v>
      </c>
      <c r="V186" s="23">
        <f t="shared" si="117"/>
        <v>0</v>
      </c>
      <c r="W186" s="23">
        <f t="shared" si="117"/>
        <v>0</v>
      </c>
      <c r="X186" s="23">
        <f t="shared" si="116"/>
        <v>0</v>
      </c>
      <c r="Y186" s="23">
        <f t="shared" si="116"/>
        <v>0</v>
      </c>
      <c r="Z186" s="23">
        <f t="shared" si="116"/>
        <v>0</v>
      </c>
      <c r="AA186" s="23">
        <f t="shared" si="116"/>
        <v>0</v>
      </c>
      <c r="AB186" s="23">
        <f t="shared" si="116"/>
        <v>0</v>
      </c>
      <c r="AC186" s="23">
        <f t="shared" si="116"/>
        <v>0</v>
      </c>
      <c r="AD186" s="23">
        <f t="shared" si="116"/>
        <v>0</v>
      </c>
      <c r="AE186" s="23">
        <f t="shared" si="116"/>
        <v>0</v>
      </c>
      <c r="AF186" s="35"/>
      <c r="AG186" s="15"/>
      <c r="AH186" s="15"/>
      <c r="AI186" s="15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</row>
    <row r="187" spans="1:62" ht="18.75" x14ac:dyDescent="0.3">
      <c r="A187" s="22" t="s">
        <v>29</v>
      </c>
      <c r="B187" s="28">
        <f>H187+J187+L187+N187+P187+R187+T187+V187+X187+Z187+AB187+AD187</f>
        <v>0</v>
      </c>
      <c r="C187" s="29">
        <f t="shared" si="115"/>
        <v>0</v>
      </c>
      <c r="D187" s="29">
        <f t="shared" si="115"/>
        <v>0</v>
      </c>
      <c r="E187" s="29">
        <f t="shared" si="115"/>
        <v>0</v>
      </c>
      <c r="F187" s="95">
        <f>IFERROR(E187/B187*100,0)</f>
        <v>0</v>
      </c>
      <c r="G187" s="95">
        <f>IFERROR(E187/C187*100,0)</f>
        <v>0</v>
      </c>
      <c r="H187" s="23">
        <f t="shared" si="117"/>
        <v>0</v>
      </c>
      <c r="I187" s="23">
        <f t="shared" si="116"/>
        <v>0</v>
      </c>
      <c r="J187" s="23">
        <f t="shared" si="116"/>
        <v>0</v>
      </c>
      <c r="K187" s="23">
        <f t="shared" si="116"/>
        <v>0</v>
      </c>
      <c r="L187" s="23">
        <f t="shared" si="116"/>
        <v>0</v>
      </c>
      <c r="M187" s="23">
        <f t="shared" si="116"/>
        <v>0</v>
      </c>
      <c r="N187" s="23">
        <f t="shared" si="116"/>
        <v>0</v>
      </c>
      <c r="O187" s="23">
        <f t="shared" si="116"/>
        <v>0</v>
      </c>
      <c r="P187" s="23">
        <f t="shared" si="116"/>
        <v>0</v>
      </c>
      <c r="Q187" s="23">
        <f t="shared" si="116"/>
        <v>0</v>
      </c>
      <c r="R187" s="23">
        <f t="shared" si="116"/>
        <v>0</v>
      </c>
      <c r="S187" s="23">
        <f t="shared" si="116"/>
        <v>0</v>
      </c>
      <c r="T187" s="23">
        <f t="shared" si="116"/>
        <v>0</v>
      </c>
      <c r="U187" s="23">
        <f t="shared" si="116"/>
        <v>0</v>
      </c>
      <c r="V187" s="23">
        <f t="shared" si="116"/>
        <v>0</v>
      </c>
      <c r="W187" s="23">
        <f t="shared" si="116"/>
        <v>0</v>
      </c>
      <c r="X187" s="23">
        <f t="shared" si="116"/>
        <v>0</v>
      </c>
      <c r="Y187" s="23">
        <f t="shared" si="116"/>
        <v>0</v>
      </c>
      <c r="Z187" s="23">
        <f t="shared" si="116"/>
        <v>0</v>
      </c>
      <c r="AA187" s="23">
        <f t="shared" si="116"/>
        <v>0</v>
      </c>
      <c r="AB187" s="23">
        <f t="shared" si="116"/>
        <v>0</v>
      </c>
      <c r="AC187" s="23">
        <f t="shared" si="116"/>
        <v>0</v>
      </c>
      <c r="AD187" s="23">
        <f t="shared" si="116"/>
        <v>0</v>
      </c>
      <c r="AE187" s="23">
        <f t="shared" si="116"/>
        <v>0</v>
      </c>
      <c r="AF187" s="35"/>
      <c r="AG187" s="15"/>
      <c r="AH187" s="15"/>
      <c r="AI187" s="15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</row>
    <row r="188" spans="1:62" ht="18.75" customHeight="1" x14ac:dyDescent="0.25">
      <c r="A188" s="111" t="s">
        <v>94</v>
      </c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3"/>
      <c r="AF188" s="114" t="s">
        <v>50</v>
      </c>
      <c r="AG188" s="15"/>
      <c r="AH188" s="15"/>
      <c r="AI188" s="15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</row>
    <row r="189" spans="1:62" ht="18.75" x14ac:dyDescent="0.3">
      <c r="A189" s="19" t="s">
        <v>25</v>
      </c>
      <c r="B189" s="27">
        <f>H189+J189+L189+N189+P189+R189+T189+V189+X189+Z189+AB189+AD189</f>
        <v>1799.7</v>
      </c>
      <c r="C189" s="27">
        <f>C190+C191+C192+C193</f>
        <v>1049.7</v>
      </c>
      <c r="D189" s="27">
        <f>D190+D191+D192+D193</f>
        <v>0</v>
      </c>
      <c r="E189" s="27">
        <f>E190+E191+E192+E193</f>
        <v>0</v>
      </c>
      <c r="F189" s="96">
        <f>IFERROR(E189/B189*100,0)</f>
        <v>0</v>
      </c>
      <c r="G189" s="96">
        <f>IFERROR(E189/C189*100,0)</f>
        <v>0</v>
      </c>
      <c r="H189" s="13">
        <f>SUM(H190:H193)</f>
        <v>0</v>
      </c>
      <c r="I189" s="13">
        <f t="shared" ref="I189:AE189" si="118">SUM(I190:I193)</f>
        <v>0</v>
      </c>
      <c r="J189" s="13">
        <f t="shared" si="118"/>
        <v>542.1</v>
      </c>
      <c r="K189" s="13">
        <f t="shared" si="118"/>
        <v>0</v>
      </c>
      <c r="L189" s="13">
        <f t="shared" si="118"/>
        <v>201.9</v>
      </c>
      <c r="M189" s="13">
        <f t="shared" si="118"/>
        <v>0</v>
      </c>
      <c r="N189" s="13">
        <f t="shared" si="118"/>
        <v>76.2</v>
      </c>
      <c r="O189" s="13">
        <f t="shared" si="118"/>
        <v>0</v>
      </c>
      <c r="P189" s="13">
        <f t="shared" si="118"/>
        <v>78.7</v>
      </c>
      <c r="Q189" s="13">
        <f t="shared" si="118"/>
        <v>0</v>
      </c>
      <c r="R189" s="13">
        <f t="shared" si="118"/>
        <v>0</v>
      </c>
      <c r="S189" s="13">
        <f t="shared" si="118"/>
        <v>0</v>
      </c>
      <c r="T189" s="13">
        <f t="shared" si="118"/>
        <v>65</v>
      </c>
      <c r="U189" s="13">
        <f t="shared" si="118"/>
        <v>0</v>
      </c>
      <c r="V189" s="13">
        <f t="shared" si="118"/>
        <v>74.5</v>
      </c>
      <c r="W189" s="13">
        <f t="shared" si="118"/>
        <v>0</v>
      </c>
      <c r="X189" s="13">
        <f t="shared" si="118"/>
        <v>76.3</v>
      </c>
      <c r="Y189" s="13">
        <f t="shared" si="118"/>
        <v>0</v>
      </c>
      <c r="Z189" s="13">
        <f t="shared" si="118"/>
        <v>0</v>
      </c>
      <c r="AA189" s="13">
        <f t="shared" si="118"/>
        <v>0</v>
      </c>
      <c r="AB189" s="13">
        <f t="shared" si="118"/>
        <v>5</v>
      </c>
      <c r="AC189" s="13">
        <f t="shared" si="118"/>
        <v>0</v>
      </c>
      <c r="AD189" s="13">
        <f t="shared" si="118"/>
        <v>680</v>
      </c>
      <c r="AE189" s="13">
        <f t="shared" si="118"/>
        <v>0</v>
      </c>
      <c r="AF189" s="115"/>
      <c r="AG189" s="15"/>
      <c r="AH189" s="15"/>
      <c r="AI189" s="15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</row>
    <row r="190" spans="1:62" ht="18.75" x14ac:dyDescent="0.3">
      <c r="A190" s="22" t="s">
        <v>26</v>
      </c>
      <c r="B190" s="28">
        <f>H190+J190+L190+N190+P190+R190+T190+V190+X190+Z190+AB190+AD190</f>
        <v>0</v>
      </c>
      <c r="C190" s="29">
        <f>H190</f>
        <v>0</v>
      </c>
      <c r="D190" s="29"/>
      <c r="E190" s="28">
        <f>I190+K190+M190+O190+Q190+S190+U190+W190+Y190+AA190+AC190+AE190</f>
        <v>0</v>
      </c>
      <c r="F190" s="95">
        <f>IFERROR(E190/B190*100,0)</f>
        <v>0</v>
      </c>
      <c r="G190" s="95">
        <f>IFERROR(E190/C190*100,0)</f>
        <v>0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15"/>
      <c r="AG190" s="15"/>
      <c r="AH190" s="15"/>
      <c r="AI190" s="15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</row>
    <row r="191" spans="1:62" ht="18.75" x14ac:dyDescent="0.3">
      <c r="A191" s="22" t="s">
        <v>27</v>
      </c>
      <c r="B191" s="28">
        <f>H191+J191+L191+N191+P191+R191+T191+V191+X191+Z191+AB191+AD191</f>
        <v>1799.7</v>
      </c>
      <c r="C191" s="29">
        <f>H191+J191+L191+N191+P191+V191+X191+Z191</f>
        <v>1049.7</v>
      </c>
      <c r="D191" s="29">
        <f>E191</f>
        <v>0</v>
      </c>
      <c r="E191" s="28">
        <f>I191+K191+M191+O191+Q191+S191+U191+W191+Y191+AA191+AC191+AE191</f>
        <v>0</v>
      </c>
      <c r="F191" s="95">
        <f>IFERROR(E191/B191*100,0)</f>
        <v>0</v>
      </c>
      <c r="G191" s="95">
        <f>IFERROR(E191/C191*100,0)</f>
        <v>0</v>
      </c>
      <c r="H191" s="13"/>
      <c r="I191" s="13"/>
      <c r="J191" s="13">
        <v>542.1</v>
      </c>
      <c r="K191" s="13"/>
      <c r="L191" s="13">
        <v>201.9</v>
      </c>
      <c r="M191" s="13"/>
      <c r="N191" s="13">
        <v>76.2</v>
      </c>
      <c r="O191" s="13"/>
      <c r="P191" s="13">
        <v>78.7</v>
      </c>
      <c r="Q191" s="13"/>
      <c r="R191" s="13"/>
      <c r="S191" s="13"/>
      <c r="T191" s="13">
        <v>65</v>
      </c>
      <c r="U191" s="13"/>
      <c r="V191" s="13">
        <v>74.5</v>
      </c>
      <c r="W191" s="13"/>
      <c r="X191" s="13">
        <v>76.3</v>
      </c>
      <c r="Y191" s="13"/>
      <c r="Z191" s="13"/>
      <c r="AA191" s="13"/>
      <c r="AB191" s="13">
        <v>5</v>
      </c>
      <c r="AC191" s="13"/>
      <c r="AD191" s="13">
        <v>680</v>
      </c>
      <c r="AE191" s="13"/>
      <c r="AF191" s="115"/>
      <c r="AG191" s="15"/>
      <c r="AH191" s="15"/>
      <c r="AI191" s="15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</row>
    <row r="192" spans="1:62" ht="18.75" x14ac:dyDescent="0.3">
      <c r="A192" s="22" t="s">
        <v>28</v>
      </c>
      <c r="B192" s="28">
        <f>H192+J192+L192+N192+P192+R192+T192+V192+X192+Z192+AB192+AD192</f>
        <v>0</v>
      </c>
      <c r="C192" s="29">
        <f>H192</f>
        <v>0</v>
      </c>
      <c r="D192" s="29"/>
      <c r="E192" s="28">
        <f>I192+K192+M192+O192+Q192+S192+U192+W192+Y192+AA192+AC192+AE192</f>
        <v>0</v>
      </c>
      <c r="F192" s="95">
        <f>IFERROR(E192/B192*100,0)</f>
        <v>0</v>
      </c>
      <c r="G192" s="95">
        <f>IFERROR(E192/C192*100,0)</f>
        <v>0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15"/>
      <c r="AG192" s="15"/>
      <c r="AH192" s="15"/>
      <c r="AI192" s="15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</row>
    <row r="193" spans="1:62" ht="18.75" x14ac:dyDescent="0.3">
      <c r="A193" s="22" t="s">
        <v>29</v>
      </c>
      <c r="B193" s="28">
        <f>H193+J193+L193+N193+P193+R193+T193+V193+X193+Z193+AB193+AD193</f>
        <v>0</v>
      </c>
      <c r="C193" s="29">
        <f>H193</f>
        <v>0</v>
      </c>
      <c r="D193" s="29"/>
      <c r="E193" s="28">
        <f>I193+K193+M193+O193+Q193+S193+U193+W193+Y193+AA193+AC193+AE193</f>
        <v>0</v>
      </c>
      <c r="F193" s="95">
        <f>IFERROR(E193/B193*100,0)</f>
        <v>0</v>
      </c>
      <c r="G193" s="95">
        <f>IFERROR(E193/C193*100,0)</f>
        <v>0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18"/>
      <c r="AG193" s="15"/>
      <c r="AH193" s="15"/>
      <c r="AI193" s="15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</row>
    <row r="194" spans="1:62" ht="18.75" x14ac:dyDescent="0.25">
      <c r="A194" s="111" t="s">
        <v>95</v>
      </c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3"/>
      <c r="AF194" s="114" t="s">
        <v>35</v>
      </c>
      <c r="AG194" s="15"/>
      <c r="AH194" s="15"/>
      <c r="AI194" s="15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</row>
    <row r="195" spans="1:62" ht="18.75" x14ac:dyDescent="0.3">
      <c r="A195" s="19" t="s">
        <v>25</v>
      </c>
      <c r="B195" s="27">
        <f>H195+J195+L195+N195+P195+R195+T195+V195+X195+Z195+AB195+AD195</f>
        <v>100</v>
      </c>
      <c r="C195" s="27">
        <f>C196+C197+C198+C199</f>
        <v>0</v>
      </c>
      <c r="D195" s="27">
        <f>D196+D197+D198+D199</f>
        <v>0</v>
      </c>
      <c r="E195" s="27">
        <f>E196+E197+E198+E199</f>
        <v>0</v>
      </c>
      <c r="F195" s="96">
        <f>IFERROR(E195/B195*100,0)</f>
        <v>0</v>
      </c>
      <c r="G195" s="96">
        <f>IFERROR(E195/C195*100,0)</f>
        <v>0</v>
      </c>
      <c r="H195" s="13">
        <f>SUM(H196:H199)</f>
        <v>0</v>
      </c>
      <c r="I195" s="13">
        <f t="shared" ref="I195:AE195" si="119">SUM(I196:I199)</f>
        <v>0</v>
      </c>
      <c r="J195" s="13">
        <f t="shared" si="119"/>
        <v>100</v>
      </c>
      <c r="K195" s="13">
        <f t="shared" si="119"/>
        <v>0</v>
      </c>
      <c r="L195" s="13">
        <f t="shared" si="119"/>
        <v>0</v>
      </c>
      <c r="M195" s="13">
        <f t="shared" si="119"/>
        <v>0</v>
      </c>
      <c r="N195" s="13">
        <f t="shared" si="119"/>
        <v>0</v>
      </c>
      <c r="O195" s="13">
        <f t="shared" si="119"/>
        <v>0</v>
      </c>
      <c r="P195" s="13">
        <f t="shared" si="119"/>
        <v>0</v>
      </c>
      <c r="Q195" s="13">
        <f t="shared" si="119"/>
        <v>0</v>
      </c>
      <c r="R195" s="13">
        <f t="shared" si="119"/>
        <v>0</v>
      </c>
      <c r="S195" s="13">
        <f t="shared" si="119"/>
        <v>0</v>
      </c>
      <c r="T195" s="13">
        <f t="shared" si="119"/>
        <v>0</v>
      </c>
      <c r="U195" s="13">
        <f t="shared" si="119"/>
        <v>0</v>
      </c>
      <c r="V195" s="13">
        <f t="shared" si="119"/>
        <v>0</v>
      </c>
      <c r="W195" s="13">
        <f t="shared" si="119"/>
        <v>0</v>
      </c>
      <c r="X195" s="13">
        <f t="shared" si="119"/>
        <v>0</v>
      </c>
      <c r="Y195" s="13">
        <f t="shared" si="119"/>
        <v>0</v>
      </c>
      <c r="Z195" s="13">
        <f t="shared" si="119"/>
        <v>0</v>
      </c>
      <c r="AA195" s="13">
        <f t="shared" si="119"/>
        <v>0</v>
      </c>
      <c r="AB195" s="13">
        <f t="shared" si="119"/>
        <v>0</v>
      </c>
      <c r="AC195" s="13">
        <f t="shared" si="119"/>
        <v>0</v>
      </c>
      <c r="AD195" s="13">
        <f t="shared" si="119"/>
        <v>0</v>
      </c>
      <c r="AE195" s="13">
        <f t="shared" si="119"/>
        <v>0</v>
      </c>
      <c r="AF195" s="115"/>
      <c r="AG195" s="15"/>
      <c r="AH195" s="15"/>
      <c r="AI195" s="15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</row>
    <row r="196" spans="1:62" ht="18.75" x14ac:dyDescent="0.3">
      <c r="A196" s="22" t="s">
        <v>26</v>
      </c>
      <c r="B196" s="28">
        <f>H196+J196+L196+N196+P196+R196+T196+V196+X196+Z196+AB196+AD196</f>
        <v>0</v>
      </c>
      <c r="C196" s="29">
        <f>H196</f>
        <v>0</v>
      </c>
      <c r="D196" s="29"/>
      <c r="E196" s="28">
        <f>I196+K196+M196+O196+Q196+S196+U196+W196+Y196+AA196+AC196+AE196</f>
        <v>0</v>
      </c>
      <c r="F196" s="95">
        <f>IFERROR(E196/B196*100,0)</f>
        <v>0</v>
      </c>
      <c r="G196" s="95">
        <f>IFERROR(E196/C196*100,0)</f>
        <v>0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15"/>
      <c r="AG196" s="15"/>
      <c r="AH196" s="15"/>
      <c r="AI196" s="15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</row>
    <row r="197" spans="1:62" ht="18.75" x14ac:dyDescent="0.3">
      <c r="A197" s="22" t="s">
        <v>27</v>
      </c>
      <c r="B197" s="28">
        <f>H197+J197+L197+N197+P197+R197+T197+V197+X197+Z197+AB197+AD197</f>
        <v>100</v>
      </c>
      <c r="C197" s="29">
        <f>H197+N197</f>
        <v>0</v>
      </c>
      <c r="D197" s="29">
        <f>E197</f>
        <v>0</v>
      </c>
      <c r="E197" s="28">
        <f>I197+K197+M197+O197+Q197+S197+U197+W197+Y197+AA197+AC197+AE197</f>
        <v>0</v>
      </c>
      <c r="F197" s="95">
        <f>IFERROR(E197/B197*100,0)</f>
        <v>0</v>
      </c>
      <c r="G197" s="95">
        <f>IFERROR(E197/C197*100,0)</f>
        <v>0</v>
      </c>
      <c r="H197" s="13"/>
      <c r="I197" s="13"/>
      <c r="J197" s="23">
        <v>100</v>
      </c>
      <c r="K197" s="2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18"/>
      <c r="AG197" s="15"/>
      <c r="AH197" s="15"/>
      <c r="AI197" s="15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</row>
    <row r="198" spans="1:62" ht="18.75" x14ac:dyDescent="0.3">
      <c r="A198" s="22" t="s">
        <v>28</v>
      </c>
      <c r="B198" s="28">
        <f>H198+J198+L198+N198+P198+R198+T198+V198+X198+Z198+AB198+AD198</f>
        <v>0</v>
      </c>
      <c r="C198" s="29">
        <f>H198</f>
        <v>0</v>
      </c>
      <c r="D198" s="29"/>
      <c r="E198" s="28">
        <f>I198+K198+M198+O198+Q198+S198+U198+W198+Y198+AA198+AC198+AE198</f>
        <v>0</v>
      </c>
      <c r="F198" s="95">
        <f>IFERROR(E198/B198*100,0)</f>
        <v>0</v>
      </c>
      <c r="G198" s="95">
        <f>IFERROR(E198/C198*100,0)</f>
        <v>0</v>
      </c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35"/>
      <c r="AG198" s="15"/>
      <c r="AH198" s="15"/>
      <c r="AI198" s="15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</row>
    <row r="199" spans="1:62" ht="18.75" x14ac:dyDescent="0.3">
      <c r="A199" s="22" t="s">
        <v>29</v>
      </c>
      <c r="B199" s="28">
        <f>H199+J199+L199+N199+P199+R199+T199+V199+X199+Z199+AB199+AD199</f>
        <v>0</v>
      </c>
      <c r="C199" s="29">
        <f>H199</f>
        <v>0</v>
      </c>
      <c r="D199" s="29"/>
      <c r="E199" s="28">
        <f>I199+K199+M199+O199+Q199+S199+U199+W199+Y199+AA199+AC199+AE199</f>
        <v>0</v>
      </c>
      <c r="F199" s="95">
        <f>IFERROR(E199/B199*100,0)</f>
        <v>0</v>
      </c>
      <c r="G199" s="95">
        <f>IFERROR(E199/C199*100,0)</f>
        <v>0</v>
      </c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35"/>
      <c r="AG199" s="15"/>
      <c r="AH199" s="15"/>
      <c r="AI199" s="15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</row>
    <row r="200" spans="1:62" ht="20.25" x14ac:dyDescent="0.25">
      <c r="A200" s="116" t="s">
        <v>96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9"/>
      <c r="AF200" s="35"/>
      <c r="AG200" s="15"/>
      <c r="AH200" s="15"/>
      <c r="AI200" s="15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</row>
    <row r="201" spans="1:62" ht="18.75" x14ac:dyDescent="0.3">
      <c r="A201" s="19" t="s">
        <v>25</v>
      </c>
      <c r="B201" s="13">
        <f>H201+J201+L201+N201+P201+R201+T201+V201+X201+Z201+AB201+AD201</f>
        <v>4389.5</v>
      </c>
      <c r="C201" s="13">
        <f>C202+C203+C204+C205</f>
        <v>3890.7</v>
      </c>
      <c r="D201" s="13">
        <f>D202+D203+D204+D205</f>
        <v>0</v>
      </c>
      <c r="E201" s="13">
        <f>E202+E203+E204+E205</f>
        <v>0</v>
      </c>
      <c r="F201" s="26">
        <f>E201/B201*100</f>
        <v>0</v>
      </c>
      <c r="G201" s="26">
        <f>E201/C201*100</f>
        <v>0</v>
      </c>
      <c r="H201" s="13">
        <f>H202+H203+H204+H205</f>
        <v>2681.5</v>
      </c>
      <c r="I201" s="13">
        <f t="shared" ref="I201:AE201" si="120">I202+I203+I204+I205</f>
        <v>0</v>
      </c>
      <c r="J201" s="13">
        <f t="shared" si="120"/>
        <v>570.20000000000005</v>
      </c>
      <c r="K201" s="13">
        <f t="shared" si="120"/>
        <v>0</v>
      </c>
      <c r="L201" s="13">
        <f t="shared" si="120"/>
        <v>39.5</v>
      </c>
      <c r="M201" s="13">
        <f t="shared" si="120"/>
        <v>0</v>
      </c>
      <c r="N201" s="13">
        <f t="shared" si="120"/>
        <v>0</v>
      </c>
      <c r="O201" s="13">
        <f t="shared" si="120"/>
        <v>0</v>
      </c>
      <c r="P201" s="13">
        <f t="shared" si="120"/>
        <v>463.8</v>
      </c>
      <c r="Q201" s="13">
        <f t="shared" si="120"/>
        <v>0</v>
      </c>
      <c r="R201" s="13">
        <f t="shared" si="120"/>
        <v>0</v>
      </c>
      <c r="S201" s="13">
        <f t="shared" si="120"/>
        <v>0</v>
      </c>
      <c r="T201" s="13">
        <f t="shared" si="120"/>
        <v>0</v>
      </c>
      <c r="U201" s="13">
        <f t="shared" si="120"/>
        <v>0</v>
      </c>
      <c r="V201" s="13">
        <f t="shared" si="120"/>
        <v>94.4</v>
      </c>
      <c r="W201" s="13">
        <f t="shared" si="120"/>
        <v>0</v>
      </c>
      <c r="X201" s="13">
        <f t="shared" si="120"/>
        <v>99.6</v>
      </c>
      <c r="Y201" s="13">
        <f t="shared" si="120"/>
        <v>0</v>
      </c>
      <c r="Z201" s="13">
        <f t="shared" si="120"/>
        <v>33.799999999999997</v>
      </c>
      <c r="AA201" s="13">
        <f t="shared" si="120"/>
        <v>0</v>
      </c>
      <c r="AB201" s="13">
        <f t="shared" si="120"/>
        <v>256.7</v>
      </c>
      <c r="AC201" s="13">
        <f t="shared" si="120"/>
        <v>0</v>
      </c>
      <c r="AD201" s="13">
        <f t="shared" si="120"/>
        <v>150</v>
      </c>
      <c r="AE201" s="13">
        <f t="shared" si="120"/>
        <v>0</v>
      </c>
      <c r="AF201" s="35"/>
      <c r="AG201" s="15"/>
      <c r="AH201" s="15"/>
      <c r="AI201" s="15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</row>
    <row r="202" spans="1:62" ht="18.75" x14ac:dyDescent="0.3">
      <c r="A202" s="22" t="s">
        <v>26</v>
      </c>
      <c r="B202" s="29">
        <f t="shared" ref="B202:E205" si="121">B208+B214+B220+B226</f>
        <v>0</v>
      </c>
      <c r="C202" s="29">
        <f t="shared" si="121"/>
        <v>0</v>
      </c>
      <c r="D202" s="29">
        <f t="shared" si="121"/>
        <v>0</v>
      </c>
      <c r="E202" s="29">
        <f t="shared" si="121"/>
        <v>0</v>
      </c>
      <c r="F202" s="95">
        <f>IFERROR(E202/B202*100,0)</f>
        <v>0</v>
      </c>
      <c r="G202" s="95">
        <f>IFERROR(E202/C202*100,0)</f>
        <v>0</v>
      </c>
      <c r="H202" s="29">
        <f>H208+H214+H220+H226</f>
        <v>0</v>
      </c>
      <c r="I202" s="29">
        <f t="shared" ref="I202:AE205" si="122">I208+I214+I220+I226</f>
        <v>0</v>
      </c>
      <c r="J202" s="29">
        <f t="shared" si="122"/>
        <v>0</v>
      </c>
      <c r="K202" s="29">
        <f t="shared" si="122"/>
        <v>0</v>
      </c>
      <c r="L202" s="29">
        <f t="shared" si="122"/>
        <v>0</v>
      </c>
      <c r="M202" s="29">
        <f t="shared" si="122"/>
        <v>0</v>
      </c>
      <c r="N202" s="29">
        <f t="shared" si="122"/>
        <v>0</v>
      </c>
      <c r="O202" s="29">
        <f t="shared" si="122"/>
        <v>0</v>
      </c>
      <c r="P202" s="29">
        <f t="shared" si="122"/>
        <v>0</v>
      </c>
      <c r="Q202" s="29">
        <f t="shared" si="122"/>
        <v>0</v>
      </c>
      <c r="R202" s="29">
        <f t="shared" si="122"/>
        <v>0</v>
      </c>
      <c r="S202" s="29">
        <f t="shared" si="122"/>
        <v>0</v>
      </c>
      <c r="T202" s="29">
        <f t="shared" si="122"/>
        <v>0</v>
      </c>
      <c r="U202" s="29">
        <f t="shared" si="122"/>
        <v>0</v>
      </c>
      <c r="V202" s="29">
        <f t="shared" si="122"/>
        <v>0</v>
      </c>
      <c r="W202" s="29">
        <f t="shared" si="122"/>
        <v>0</v>
      </c>
      <c r="X202" s="29">
        <f t="shared" si="122"/>
        <v>0</v>
      </c>
      <c r="Y202" s="29">
        <f t="shared" si="122"/>
        <v>0</v>
      </c>
      <c r="Z202" s="29">
        <f t="shared" si="122"/>
        <v>0</v>
      </c>
      <c r="AA202" s="29">
        <f t="shared" si="122"/>
        <v>0</v>
      </c>
      <c r="AB202" s="29">
        <f t="shared" si="122"/>
        <v>0</v>
      </c>
      <c r="AC202" s="29">
        <f t="shared" si="122"/>
        <v>0</v>
      </c>
      <c r="AD202" s="29">
        <f t="shared" si="122"/>
        <v>0</v>
      </c>
      <c r="AE202" s="29">
        <f t="shared" si="122"/>
        <v>0</v>
      </c>
      <c r="AF202" s="35"/>
      <c r="AG202" s="15"/>
      <c r="AH202" s="15"/>
      <c r="AI202" s="15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</row>
    <row r="203" spans="1:62" ht="18.75" x14ac:dyDescent="0.3">
      <c r="A203" s="22" t="s">
        <v>27</v>
      </c>
      <c r="B203" s="29">
        <f t="shared" si="121"/>
        <v>4389.5</v>
      </c>
      <c r="C203" s="29">
        <f t="shared" si="121"/>
        <v>3890.7</v>
      </c>
      <c r="D203" s="29">
        <f t="shared" si="121"/>
        <v>0</v>
      </c>
      <c r="E203" s="29">
        <f t="shared" si="121"/>
        <v>0</v>
      </c>
      <c r="F203" s="25">
        <f>E203/B203*100</f>
        <v>0</v>
      </c>
      <c r="G203" s="25">
        <f>E203/C203*100</f>
        <v>0</v>
      </c>
      <c r="H203" s="29">
        <f>H209+H215+H221+H227</f>
        <v>2681.5</v>
      </c>
      <c r="I203" s="29">
        <f t="shared" si="122"/>
        <v>0</v>
      </c>
      <c r="J203" s="29">
        <f t="shared" si="122"/>
        <v>570.20000000000005</v>
      </c>
      <c r="K203" s="29">
        <f t="shared" si="122"/>
        <v>0</v>
      </c>
      <c r="L203" s="29">
        <f t="shared" si="122"/>
        <v>39.5</v>
      </c>
      <c r="M203" s="29">
        <f t="shared" si="122"/>
        <v>0</v>
      </c>
      <c r="N203" s="29">
        <f t="shared" si="122"/>
        <v>0</v>
      </c>
      <c r="O203" s="29">
        <f t="shared" si="122"/>
        <v>0</v>
      </c>
      <c r="P203" s="29">
        <f t="shared" si="122"/>
        <v>463.8</v>
      </c>
      <c r="Q203" s="29">
        <f t="shared" si="122"/>
        <v>0</v>
      </c>
      <c r="R203" s="29">
        <f t="shared" si="122"/>
        <v>0</v>
      </c>
      <c r="S203" s="29">
        <f t="shared" si="122"/>
        <v>0</v>
      </c>
      <c r="T203" s="29">
        <f t="shared" si="122"/>
        <v>0</v>
      </c>
      <c r="U203" s="29">
        <f t="shared" si="122"/>
        <v>0</v>
      </c>
      <c r="V203" s="29">
        <f t="shared" si="122"/>
        <v>94.4</v>
      </c>
      <c r="W203" s="29">
        <f t="shared" si="122"/>
        <v>0</v>
      </c>
      <c r="X203" s="29">
        <f t="shared" si="122"/>
        <v>99.6</v>
      </c>
      <c r="Y203" s="29">
        <f t="shared" si="122"/>
        <v>0</v>
      </c>
      <c r="Z203" s="29">
        <f t="shared" si="122"/>
        <v>33.799999999999997</v>
      </c>
      <c r="AA203" s="29">
        <f t="shared" si="122"/>
        <v>0</v>
      </c>
      <c r="AB203" s="29">
        <f t="shared" si="122"/>
        <v>256.7</v>
      </c>
      <c r="AC203" s="29">
        <f t="shared" si="122"/>
        <v>0</v>
      </c>
      <c r="AD203" s="29">
        <f t="shared" si="122"/>
        <v>150</v>
      </c>
      <c r="AE203" s="29">
        <f t="shared" si="122"/>
        <v>0</v>
      </c>
      <c r="AF203" s="35"/>
      <c r="AG203" s="15"/>
      <c r="AH203" s="15"/>
      <c r="AI203" s="15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</row>
    <row r="204" spans="1:62" ht="18.75" x14ac:dyDescent="0.3">
      <c r="A204" s="22" t="s">
        <v>28</v>
      </c>
      <c r="B204" s="29">
        <f t="shared" si="121"/>
        <v>0</v>
      </c>
      <c r="C204" s="29">
        <f t="shared" si="121"/>
        <v>0</v>
      </c>
      <c r="D204" s="29">
        <f t="shared" si="121"/>
        <v>0</v>
      </c>
      <c r="E204" s="29">
        <f t="shared" si="121"/>
        <v>0</v>
      </c>
      <c r="F204" s="100"/>
      <c r="G204" s="100"/>
      <c r="H204" s="29">
        <f>H210+H216+H222+H228</f>
        <v>0</v>
      </c>
      <c r="I204" s="29">
        <f t="shared" si="122"/>
        <v>0</v>
      </c>
      <c r="J204" s="29">
        <f t="shared" si="122"/>
        <v>0</v>
      </c>
      <c r="K204" s="29">
        <f t="shared" si="122"/>
        <v>0</v>
      </c>
      <c r="L204" s="29">
        <f t="shared" si="122"/>
        <v>0</v>
      </c>
      <c r="M204" s="29">
        <f t="shared" si="122"/>
        <v>0</v>
      </c>
      <c r="N204" s="29">
        <f t="shared" si="122"/>
        <v>0</v>
      </c>
      <c r="O204" s="29">
        <f t="shared" si="122"/>
        <v>0</v>
      </c>
      <c r="P204" s="29">
        <f t="shared" si="122"/>
        <v>0</v>
      </c>
      <c r="Q204" s="29">
        <f t="shared" si="122"/>
        <v>0</v>
      </c>
      <c r="R204" s="29">
        <f t="shared" si="122"/>
        <v>0</v>
      </c>
      <c r="S204" s="29">
        <f t="shared" si="122"/>
        <v>0</v>
      </c>
      <c r="T204" s="29">
        <f t="shared" si="122"/>
        <v>0</v>
      </c>
      <c r="U204" s="29">
        <f t="shared" si="122"/>
        <v>0</v>
      </c>
      <c r="V204" s="29">
        <f t="shared" si="122"/>
        <v>0</v>
      </c>
      <c r="W204" s="29">
        <f t="shared" si="122"/>
        <v>0</v>
      </c>
      <c r="X204" s="29">
        <f t="shared" si="122"/>
        <v>0</v>
      </c>
      <c r="Y204" s="29">
        <f t="shared" si="122"/>
        <v>0</v>
      </c>
      <c r="Z204" s="29">
        <f t="shared" si="122"/>
        <v>0</v>
      </c>
      <c r="AA204" s="29">
        <f t="shared" si="122"/>
        <v>0</v>
      </c>
      <c r="AB204" s="29">
        <f t="shared" si="122"/>
        <v>0</v>
      </c>
      <c r="AC204" s="29">
        <f t="shared" si="122"/>
        <v>0</v>
      </c>
      <c r="AD204" s="29">
        <f t="shared" si="122"/>
        <v>0</v>
      </c>
      <c r="AE204" s="29">
        <f t="shared" si="122"/>
        <v>0</v>
      </c>
      <c r="AF204" s="35"/>
      <c r="AG204" s="15"/>
      <c r="AH204" s="15"/>
      <c r="AI204" s="15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</row>
    <row r="205" spans="1:62" ht="18.75" x14ac:dyDescent="0.3">
      <c r="A205" s="22" t="s">
        <v>29</v>
      </c>
      <c r="B205" s="29">
        <f t="shared" si="121"/>
        <v>0</v>
      </c>
      <c r="C205" s="29">
        <f t="shared" si="121"/>
        <v>0</v>
      </c>
      <c r="D205" s="29">
        <f t="shared" si="121"/>
        <v>0</v>
      </c>
      <c r="E205" s="29">
        <f t="shared" si="121"/>
        <v>0</v>
      </c>
      <c r="F205" s="43"/>
      <c r="G205" s="43"/>
      <c r="H205" s="29">
        <f>H211+H217+H223+H229</f>
        <v>0</v>
      </c>
      <c r="I205" s="29">
        <f t="shared" si="122"/>
        <v>0</v>
      </c>
      <c r="J205" s="29">
        <f t="shared" si="122"/>
        <v>0</v>
      </c>
      <c r="K205" s="29">
        <f t="shared" si="122"/>
        <v>0</v>
      </c>
      <c r="L205" s="29">
        <f t="shared" si="122"/>
        <v>0</v>
      </c>
      <c r="M205" s="29">
        <f t="shared" si="122"/>
        <v>0</v>
      </c>
      <c r="N205" s="29">
        <f t="shared" si="122"/>
        <v>0</v>
      </c>
      <c r="O205" s="29">
        <f t="shared" si="122"/>
        <v>0</v>
      </c>
      <c r="P205" s="29">
        <f t="shared" si="122"/>
        <v>0</v>
      </c>
      <c r="Q205" s="29">
        <f t="shared" si="122"/>
        <v>0</v>
      </c>
      <c r="R205" s="29">
        <f t="shared" si="122"/>
        <v>0</v>
      </c>
      <c r="S205" s="29">
        <f t="shared" si="122"/>
        <v>0</v>
      </c>
      <c r="T205" s="29">
        <f t="shared" si="122"/>
        <v>0</v>
      </c>
      <c r="U205" s="29">
        <f t="shared" si="122"/>
        <v>0</v>
      </c>
      <c r="V205" s="29">
        <f t="shared" si="122"/>
        <v>0</v>
      </c>
      <c r="W205" s="29">
        <f t="shared" si="122"/>
        <v>0</v>
      </c>
      <c r="X205" s="29">
        <f t="shared" si="122"/>
        <v>0</v>
      </c>
      <c r="Y205" s="29">
        <f t="shared" si="122"/>
        <v>0</v>
      </c>
      <c r="Z205" s="29">
        <f t="shared" si="122"/>
        <v>0</v>
      </c>
      <c r="AA205" s="29">
        <f t="shared" si="122"/>
        <v>0</v>
      </c>
      <c r="AB205" s="29">
        <f t="shared" si="122"/>
        <v>0</v>
      </c>
      <c r="AC205" s="29">
        <f t="shared" si="122"/>
        <v>0</v>
      </c>
      <c r="AD205" s="29">
        <f t="shared" si="122"/>
        <v>0</v>
      </c>
      <c r="AE205" s="29">
        <f t="shared" si="122"/>
        <v>0</v>
      </c>
      <c r="AF205" s="35"/>
      <c r="AG205" s="15"/>
      <c r="AH205" s="15"/>
      <c r="AI205" s="15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</row>
    <row r="206" spans="1:62" ht="18.75" x14ac:dyDescent="0.25">
      <c r="A206" s="111" t="s">
        <v>97</v>
      </c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3"/>
      <c r="AF206" s="114" t="s">
        <v>50</v>
      </c>
      <c r="AG206" s="15"/>
      <c r="AH206" s="15"/>
      <c r="AI206" s="15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</row>
    <row r="207" spans="1:62" ht="18.75" x14ac:dyDescent="0.3">
      <c r="A207" s="19" t="s">
        <v>25</v>
      </c>
      <c r="B207" s="27">
        <f>H207+J207+L207+N207+P207+R207+T207+V207+X207+Z207+AB207+AD207</f>
        <v>1554.7</v>
      </c>
      <c r="C207" s="27">
        <f>C208+C209+C210+C211</f>
        <v>1205.8999999999999</v>
      </c>
      <c r="D207" s="27">
        <f>D208+D209+D210+D211</f>
        <v>0</v>
      </c>
      <c r="E207" s="27">
        <f>E208+E209+E210+E211</f>
        <v>0</v>
      </c>
      <c r="F207" s="26">
        <f>E207/B207*100</f>
        <v>0</v>
      </c>
      <c r="G207" s="26">
        <f>E207/C207*100</f>
        <v>0</v>
      </c>
      <c r="H207" s="13">
        <f t="shared" ref="H207:AE207" si="123">H208+H209+H210+H211</f>
        <v>0</v>
      </c>
      <c r="I207" s="13">
        <f t="shared" si="123"/>
        <v>0</v>
      </c>
      <c r="J207" s="13">
        <f t="shared" si="123"/>
        <v>569.20000000000005</v>
      </c>
      <c r="K207" s="13">
        <f t="shared" si="123"/>
        <v>0</v>
      </c>
      <c r="L207" s="13">
        <f t="shared" si="123"/>
        <v>39.5</v>
      </c>
      <c r="M207" s="13">
        <f t="shared" si="123"/>
        <v>0</v>
      </c>
      <c r="N207" s="13">
        <f t="shared" si="123"/>
        <v>0</v>
      </c>
      <c r="O207" s="13">
        <f t="shared" si="123"/>
        <v>0</v>
      </c>
      <c r="P207" s="13">
        <f t="shared" si="123"/>
        <v>463.8</v>
      </c>
      <c r="Q207" s="13">
        <f t="shared" si="123"/>
        <v>0</v>
      </c>
      <c r="R207" s="13">
        <f t="shared" si="123"/>
        <v>0</v>
      </c>
      <c r="S207" s="13">
        <f t="shared" si="123"/>
        <v>0</v>
      </c>
      <c r="T207" s="13">
        <f t="shared" si="123"/>
        <v>0</v>
      </c>
      <c r="U207" s="13">
        <f t="shared" si="123"/>
        <v>0</v>
      </c>
      <c r="V207" s="13">
        <f t="shared" si="123"/>
        <v>94.4</v>
      </c>
      <c r="W207" s="13">
        <f t="shared" si="123"/>
        <v>0</v>
      </c>
      <c r="X207" s="13">
        <f t="shared" si="123"/>
        <v>99.6</v>
      </c>
      <c r="Y207" s="13">
        <f t="shared" si="123"/>
        <v>0</v>
      </c>
      <c r="Z207" s="13">
        <f t="shared" si="123"/>
        <v>33.799999999999997</v>
      </c>
      <c r="AA207" s="13">
        <f t="shared" si="123"/>
        <v>0</v>
      </c>
      <c r="AB207" s="13">
        <f t="shared" si="123"/>
        <v>254.4</v>
      </c>
      <c r="AC207" s="13">
        <f t="shared" si="123"/>
        <v>0</v>
      </c>
      <c r="AD207" s="13">
        <f t="shared" si="123"/>
        <v>0</v>
      </c>
      <c r="AE207" s="13">
        <f t="shared" si="123"/>
        <v>0</v>
      </c>
      <c r="AF207" s="115"/>
      <c r="AG207" s="15"/>
      <c r="AH207" s="15"/>
      <c r="AI207" s="15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</row>
    <row r="208" spans="1:62" ht="18.75" x14ac:dyDescent="0.3">
      <c r="A208" s="22" t="s">
        <v>26</v>
      </c>
      <c r="B208" s="28">
        <f>H208+J208+L208+N208+P208+R208+T208+V208+X208+Z208+AB208+AD208</f>
        <v>0</v>
      </c>
      <c r="C208" s="29">
        <f>H208</f>
        <v>0</v>
      </c>
      <c r="D208" s="29"/>
      <c r="E208" s="28">
        <f>I208+K208+M208+O208+Q208+S208+U208+W208+Y208+AA208+AC208+AE208</f>
        <v>0</v>
      </c>
      <c r="F208" s="95">
        <f>IFERROR(E208/B208*100,0)</f>
        <v>0</v>
      </c>
      <c r="G208" s="95">
        <f>IFERROR(E208/C208*100,0)</f>
        <v>0</v>
      </c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15"/>
      <c r="AG208" s="15"/>
      <c r="AH208" s="15"/>
      <c r="AI208" s="15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</row>
    <row r="209" spans="1:62" ht="18.75" x14ac:dyDescent="0.3">
      <c r="A209" s="22" t="s">
        <v>27</v>
      </c>
      <c r="B209" s="28">
        <f>H209+J209+L209+N209+P209+R209+T209+V209+X209+Z209+AB209+AD209</f>
        <v>1554.7</v>
      </c>
      <c r="C209" s="29">
        <f>H209+J209+L209+N209+P209+R209+T209+X209+Z209</f>
        <v>1205.8999999999999</v>
      </c>
      <c r="D209" s="29">
        <f>E209</f>
        <v>0</v>
      </c>
      <c r="E209" s="28">
        <f>I209+K209+M209+O209+Q209+S209+U209+W209+Y209+AA209+AC209+AE209</f>
        <v>0</v>
      </c>
      <c r="F209" s="95">
        <f>IFERROR(E209/B209*100,0)</f>
        <v>0</v>
      </c>
      <c r="G209" s="95">
        <f>IFERROR(E209/C209*100,0)</f>
        <v>0</v>
      </c>
      <c r="H209" s="13"/>
      <c r="I209" s="13"/>
      <c r="J209" s="23">
        <v>569.20000000000005</v>
      </c>
      <c r="K209" s="23"/>
      <c r="L209" s="23">
        <v>39.5</v>
      </c>
      <c r="M209" s="23"/>
      <c r="N209" s="23"/>
      <c r="O209" s="23"/>
      <c r="P209" s="23">
        <v>463.8</v>
      </c>
      <c r="Q209" s="23"/>
      <c r="R209" s="23"/>
      <c r="S209" s="23"/>
      <c r="T209" s="23"/>
      <c r="U209" s="23"/>
      <c r="V209" s="23">
        <v>94.4</v>
      </c>
      <c r="W209" s="23"/>
      <c r="X209" s="23">
        <v>99.6</v>
      </c>
      <c r="Y209" s="23"/>
      <c r="Z209" s="23">
        <v>33.799999999999997</v>
      </c>
      <c r="AA209" s="23"/>
      <c r="AB209" s="23">
        <v>254.4</v>
      </c>
      <c r="AC209" s="23"/>
      <c r="AD209" s="23"/>
      <c r="AE209" s="23"/>
      <c r="AF209" s="115"/>
      <c r="AG209" s="15"/>
      <c r="AH209" s="15"/>
      <c r="AI209" s="15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</row>
    <row r="210" spans="1:62" ht="18.75" x14ac:dyDescent="0.3">
      <c r="A210" s="22" t="s">
        <v>28</v>
      </c>
      <c r="B210" s="28">
        <f>H210+J210+L210+N210+P210+R210+T210+V210+X210+Z210+AB210+AD210</f>
        <v>0</v>
      </c>
      <c r="C210" s="29">
        <f>H210</f>
        <v>0</v>
      </c>
      <c r="D210" s="29"/>
      <c r="E210" s="28">
        <f>I210+K210+M210+O210+Q210+S210+U210+W210+Y210+AA210+AC210+AE210</f>
        <v>0</v>
      </c>
      <c r="F210" s="95">
        <f>IFERROR(E210/B210*100,0)</f>
        <v>0</v>
      </c>
      <c r="G210" s="95">
        <f>IFERROR(E210/C210*100,0)</f>
        <v>0</v>
      </c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15"/>
      <c r="AG210" s="15"/>
      <c r="AH210" s="15"/>
      <c r="AI210" s="15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</row>
    <row r="211" spans="1:62" ht="18.75" x14ac:dyDescent="0.3">
      <c r="A211" s="22" t="s">
        <v>29</v>
      </c>
      <c r="B211" s="28">
        <f>H211+J211+L211+N211+P211+R211+T211+V211+X211+Z211+AB211+AD211</f>
        <v>0</v>
      </c>
      <c r="C211" s="29">
        <f>H211</f>
        <v>0</v>
      </c>
      <c r="D211" s="29"/>
      <c r="E211" s="28">
        <f>I211+K211+M211+O211+Q211+S211+U211+W211+Y211+AA211+AC211+AE211</f>
        <v>0</v>
      </c>
      <c r="F211" s="95">
        <f>IFERROR(E211/B211*100,0)</f>
        <v>0</v>
      </c>
      <c r="G211" s="95">
        <f>IFERROR(E211/C211*100,0)</f>
        <v>0</v>
      </c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18"/>
      <c r="AG211" s="15"/>
      <c r="AH211" s="15"/>
      <c r="AI211" s="15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</row>
    <row r="212" spans="1:62" ht="18.75" x14ac:dyDescent="0.25">
      <c r="A212" s="111" t="s">
        <v>98</v>
      </c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3"/>
      <c r="AF212" s="35"/>
      <c r="AG212" s="15"/>
      <c r="AH212" s="15"/>
      <c r="AI212" s="15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</row>
    <row r="213" spans="1:62" ht="18.75" x14ac:dyDescent="0.3">
      <c r="A213" s="19" t="s">
        <v>25</v>
      </c>
      <c r="B213" s="27">
        <f>H213+J213+L213+N213+P213+R213+T213+V213+X213+Z213+AB213+AD213</f>
        <v>3.3</v>
      </c>
      <c r="C213" s="27">
        <f>C214+C215+C216+C217</f>
        <v>3.3</v>
      </c>
      <c r="D213" s="27">
        <f>D214+D215+D216+D217</f>
        <v>0</v>
      </c>
      <c r="E213" s="27">
        <f>E214+E215+E216+E217</f>
        <v>0</v>
      </c>
      <c r="F213" s="26">
        <f>E213/B213*100</f>
        <v>0</v>
      </c>
      <c r="G213" s="26">
        <f>E213/C213*100</f>
        <v>0</v>
      </c>
      <c r="H213" s="13">
        <f>H214+H215+H216+H217</f>
        <v>0</v>
      </c>
      <c r="I213" s="13">
        <f t="shared" ref="I213:AE213" si="124">I214+I215+I216+I217</f>
        <v>0</v>
      </c>
      <c r="J213" s="13">
        <f t="shared" si="124"/>
        <v>1</v>
      </c>
      <c r="K213" s="13">
        <f t="shared" si="124"/>
        <v>0</v>
      </c>
      <c r="L213" s="13">
        <f t="shared" si="124"/>
        <v>0</v>
      </c>
      <c r="M213" s="13">
        <f t="shared" si="124"/>
        <v>0</v>
      </c>
      <c r="N213" s="13">
        <f t="shared" si="124"/>
        <v>0</v>
      </c>
      <c r="O213" s="13">
        <f t="shared" si="124"/>
        <v>0</v>
      </c>
      <c r="P213" s="13">
        <f t="shared" si="124"/>
        <v>0</v>
      </c>
      <c r="Q213" s="13">
        <f t="shared" si="124"/>
        <v>0</v>
      </c>
      <c r="R213" s="13">
        <f t="shared" si="124"/>
        <v>0</v>
      </c>
      <c r="S213" s="13">
        <f t="shared" si="124"/>
        <v>0</v>
      </c>
      <c r="T213" s="13">
        <f t="shared" si="124"/>
        <v>0</v>
      </c>
      <c r="U213" s="13">
        <f t="shared" si="124"/>
        <v>0</v>
      </c>
      <c r="V213" s="13">
        <f t="shared" si="124"/>
        <v>0</v>
      </c>
      <c r="W213" s="13">
        <f t="shared" si="124"/>
        <v>0</v>
      </c>
      <c r="X213" s="13">
        <f t="shared" si="124"/>
        <v>0</v>
      </c>
      <c r="Y213" s="13">
        <f t="shared" si="124"/>
        <v>0</v>
      </c>
      <c r="Z213" s="13">
        <f t="shared" si="124"/>
        <v>0</v>
      </c>
      <c r="AA213" s="13">
        <f t="shared" si="124"/>
        <v>0</v>
      </c>
      <c r="AB213" s="13">
        <f t="shared" si="124"/>
        <v>2.2999999999999998</v>
      </c>
      <c r="AC213" s="13">
        <f t="shared" si="124"/>
        <v>0</v>
      </c>
      <c r="AD213" s="13">
        <f t="shared" si="124"/>
        <v>0</v>
      </c>
      <c r="AE213" s="13">
        <f t="shared" si="124"/>
        <v>0</v>
      </c>
      <c r="AF213" s="35"/>
      <c r="AG213" s="15"/>
      <c r="AH213" s="15"/>
      <c r="AI213" s="15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</row>
    <row r="214" spans="1:62" ht="18.75" x14ac:dyDescent="0.3">
      <c r="A214" s="22" t="s">
        <v>26</v>
      </c>
      <c r="B214" s="28">
        <f>H214+J214+L214+N214+P214+R214+T214+V214+X214+Z214+AB214+AD214</f>
        <v>0</v>
      </c>
      <c r="C214" s="29">
        <f>H214</f>
        <v>0</v>
      </c>
      <c r="D214" s="29">
        <f>E214</f>
        <v>0</v>
      </c>
      <c r="E214" s="28">
        <f>I214+K214+M214+O214+Q214+S214+U214+W214+Y214+AA214+AC214+AE214</f>
        <v>0</v>
      </c>
      <c r="F214" s="95">
        <f>IFERROR(E214/B214*100,0)</f>
        <v>0</v>
      </c>
      <c r="G214" s="95">
        <f>IFERROR(E214/C214*100,0)</f>
        <v>0</v>
      </c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35"/>
      <c r="AG214" s="15"/>
      <c r="AH214" s="15"/>
      <c r="AI214" s="15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</row>
    <row r="215" spans="1:62" ht="18.75" x14ac:dyDescent="0.3">
      <c r="A215" s="22" t="s">
        <v>27</v>
      </c>
      <c r="B215" s="28">
        <f>H215+J215+L215+N215+P215+R215+T215+V215+X215+Z215+AB215+AD215</f>
        <v>3.3</v>
      </c>
      <c r="C215" s="29">
        <f>H215+J215+L215+N215+AB215</f>
        <v>3.3</v>
      </c>
      <c r="D215" s="29">
        <f>E215</f>
        <v>0</v>
      </c>
      <c r="E215" s="28">
        <f>I215+K215+M215+O215+Q215+S215+U215+W215+Y215+AA215+AC215+AE215</f>
        <v>0</v>
      </c>
      <c r="F215" s="95">
        <f>IFERROR(E215/B215*100,0)</f>
        <v>0</v>
      </c>
      <c r="G215" s="95">
        <f>IFERROR(E215/C215*100,0)</f>
        <v>0</v>
      </c>
      <c r="H215" s="13"/>
      <c r="I215" s="13"/>
      <c r="J215" s="13">
        <v>1</v>
      </c>
      <c r="K215" s="13"/>
      <c r="L215" s="2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23">
        <v>2.2999999999999998</v>
      </c>
      <c r="AC215" s="13"/>
      <c r="AD215" s="13"/>
      <c r="AE215" s="13"/>
      <c r="AF215" s="35"/>
      <c r="AG215" s="15"/>
      <c r="AH215" s="15"/>
      <c r="AI215" s="15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</row>
    <row r="216" spans="1:62" ht="18.75" x14ac:dyDescent="0.3">
      <c r="A216" s="22" t="s">
        <v>28</v>
      </c>
      <c r="B216" s="28">
        <f>H216+J216+L216+N216+P216+R216+T216+V216+X216+Z216+AB216+AD216</f>
        <v>0</v>
      </c>
      <c r="C216" s="29">
        <f>H216</f>
        <v>0</v>
      </c>
      <c r="D216" s="29"/>
      <c r="E216" s="28">
        <f>I216+K216+M216+O216+Q216+S216+U216+W216+Y216+AA216+AC216+AE216</f>
        <v>0</v>
      </c>
      <c r="F216" s="95">
        <f>IFERROR(E216/B216*100,0)</f>
        <v>0</v>
      </c>
      <c r="G216" s="95">
        <f>IFERROR(E216/C216*100,0)</f>
        <v>0</v>
      </c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35"/>
      <c r="AG216" s="15"/>
      <c r="AH216" s="15"/>
      <c r="AI216" s="15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</row>
    <row r="217" spans="1:62" ht="18.75" x14ac:dyDescent="0.3">
      <c r="A217" s="22" t="s">
        <v>29</v>
      </c>
      <c r="B217" s="28">
        <f>H217+J217+L217+N217+P217+R217+T217+V217+X217+Z217+AB217+AD217</f>
        <v>0</v>
      </c>
      <c r="C217" s="29">
        <f>H217</f>
        <v>0</v>
      </c>
      <c r="D217" s="29"/>
      <c r="E217" s="28">
        <f>I217+K217+M217+O217+Q217+S217+U217+W217+Y217+AA217+AC217+AE217</f>
        <v>0</v>
      </c>
      <c r="F217" s="95">
        <f>IFERROR(E217/B217*100,0)</f>
        <v>0</v>
      </c>
      <c r="G217" s="95">
        <f>IFERROR(E217/C217*100,0)</f>
        <v>0</v>
      </c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35"/>
      <c r="AG217" s="15"/>
      <c r="AH217" s="15"/>
      <c r="AI217" s="15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</row>
    <row r="218" spans="1:62" ht="18.75" x14ac:dyDescent="0.25">
      <c r="A218" s="111" t="s">
        <v>99</v>
      </c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3"/>
      <c r="AF218" s="35"/>
      <c r="AG218" s="15"/>
      <c r="AH218" s="15"/>
      <c r="AI218" s="15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</row>
    <row r="219" spans="1:62" ht="18.75" x14ac:dyDescent="0.3">
      <c r="A219" s="19" t="s">
        <v>25</v>
      </c>
      <c r="B219" s="27">
        <f>H219+J219+L219+N219+P219+R219+T219+V219+X219+Z219+AB219+AD219</f>
        <v>150</v>
      </c>
      <c r="C219" s="27">
        <f>C220+C221+C222+C223</f>
        <v>0</v>
      </c>
      <c r="D219" s="27">
        <f>D220+D221+D222+D223</f>
        <v>0</v>
      </c>
      <c r="E219" s="27">
        <f>E220+E221+E222+E223</f>
        <v>0</v>
      </c>
      <c r="F219" s="96">
        <f>IFERROR(E219/B219*100,0)</f>
        <v>0</v>
      </c>
      <c r="G219" s="96">
        <f>IFERROR(E219/C219*100,0)</f>
        <v>0</v>
      </c>
      <c r="H219" s="13">
        <f>H220+H221+H222+H223</f>
        <v>0</v>
      </c>
      <c r="I219" s="13">
        <f t="shared" ref="I219:AE219" si="125">I220+I221+I222+I223</f>
        <v>0</v>
      </c>
      <c r="J219" s="13">
        <f t="shared" si="125"/>
        <v>0</v>
      </c>
      <c r="K219" s="13">
        <f t="shared" si="125"/>
        <v>0</v>
      </c>
      <c r="L219" s="13">
        <f t="shared" si="125"/>
        <v>0</v>
      </c>
      <c r="M219" s="13">
        <f t="shared" si="125"/>
        <v>0</v>
      </c>
      <c r="N219" s="13">
        <f t="shared" si="125"/>
        <v>0</v>
      </c>
      <c r="O219" s="13">
        <f t="shared" si="125"/>
        <v>0</v>
      </c>
      <c r="P219" s="13">
        <f t="shared" si="125"/>
        <v>0</v>
      </c>
      <c r="Q219" s="13">
        <f t="shared" si="125"/>
        <v>0</v>
      </c>
      <c r="R219" s="13">
        <f t="shared" si="125"/>
        <v>0</v>
      </c>
      <c r="S219" s="13">
        <f t="shared" si="125"/>
        <v>0</v>
      </c>
      <c r="T219" s="13">
        <f t="shared" si="125"/>
        <v>0</v>
      </c>
      <c r="U219" s="13">
        <f t="shared" si="125"/>
        <v>0</v>
      </c>
      <c r="V219" s="13">
        <f t="shared" si="125"/>
        <v>0</v>
      </c>
      <c r="W219" s="13">
        <f t="shared" si="125"/>
        <v>0</v>
      </c>
      <c r="X219" s="13">
        <f t="shared" si="125"/>
        <v>0</v>
      </c>
      <c r="Y219" s="13">
        <f t="shared" si="125"/>
        <v>0</v>
      </c>
      <c r="Z219" s="13">
        <f t="shared" si="125"/>
        <v>0</v>
      </c>
      <c r="AA219" s="13">
        <f t="shared" si="125"/>
        <v>0</v>
      </c>
      <c r="AB219" s="13">
        <f t="shared" si="125"/>
        <v>0</v>
      </c>
      <c r="AC219" s="13">
        <f t="shared" si="125"/>
        <v>0</v>
      </c>
      <c r="AD219" s="13">
        <f t="shared" si="125"/>
        <v>150</v>
      </c>
      <c r="AE219" s="13">
        <f t="shared" si="125"/>
        <v>0</v>
      </c>
      <c r="AF219" s="35"/>
      <c r="AG219" s="15"/>
      <c r="AH219" s="15"/>
      <c r="AI219" s="15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</row>
    <row r="220" spans="1:62" ht="18.75" x14ac:dyDescent="0.3">
      <c r="A220" s="22" t="s">
        <v>26</v>
      </c>
      <c r="B220" s="28">
        <f>H220+J220+L220+N220+P220+R220+T220+V220+X220+Z220+AB220+AD220</f>
        <v>0</v>
      </c>
      <c r="C220" s="29">
        <f>H220</f>
        <v>0</v>
      </c>
      <c r="D220" s="29"/>
      <c r="E220" s="28">
        <f>I220+K220+M220+O220+Q220+S220+U220+W220+Y220+AA220+AC220+AE220</f>
        <v>0</v>
      </c>
      <c r="F220" s="95">
        <f>IFERROR(E220/B220*100,0)</f>
        <v>0</v>
      </c>
      <c r="G220" s="95">
        <f>IFERROR(E220/C220*100,0)</f>
        <v>0</v>
      </c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35"/>
      <c r="AG220" s="15"/>
      <c r="AH220" s="15"/>
      <c r="AI220" s="15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</row>
    <row r="221" spans="1:62" ht="18.75" x14ac:dyDescent="0.3">
      <c r="A221" s="22" t="s">
        <v>27</v>
      </c>
      <c r="B221" s="28">
        <f>H221+J221+L221+N221+P221+R221+T221+V221+X221+Z221+AB221+AD221</f>
        <v>150</v>
      </c>
      <c r="C221" s="29">
        <f>AB221</f>
        <v>0</v>
      </c>
      <c r="D221" s="29">
        <f>E221</f>
        <v>0</v>
      </c>
      <c r="E221" s="28">
        <f>I221+K221+M221+O221+Q221+S221+U221+W221+Y221+AA221+AC221+AE221</f>
        <v>0</v>
      </c>
      <c r="F221" s="95">
        <f>IFERROR(E221/B221*100,0)</f>
        <v>0</v>
      </c>
      <c r="G221" s="95">
        <f>IFERROR(E221/C221*100,0)</f>
        <v>0</v>
      </c>
      <c r="H221" s="13"/>
      <c r="I221" s="13"/>
      <c r="J221" s="13"/>
      <c r="K221" s="13"/>
      <c r="L221" s="2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23"/>
      <c r="AC221" s="13"/>
      <c r="AD221" s="13">
        <v>150</v>
      </c>
      <c r="AE221" s="13"/>
      <c r="AF221" s="35"/>
      <c r="AG221" s="15"/>
      <c r="AH221" s="15"/>
      <c r="AI221" s="15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</row>
    <row r="222" spans="1:62" ht="18.75" x14ac:dyDescent="0.3">
      <c r="A222" s="22" t="s">
        <v>28</v>
      </c>
      <c r="B222" s="28">
        <f>H222+J222+L222+N222+P222+R222+T222+V222+X222+Z222+AB222+AD222</f>
        <v>0</v>
      </c>
      <c r="C222" s="29">
        <f>H222</f>
        <v>0</v>
      </c>
      <c r="D222" s="29"/>
      <c r="E222" s="28">
        <f>I222+K222+M222+O222+Q222+S222+U222+W222+Y222+AA222+AC222+AE222</f>
        <v>0</v>
      </c>
      <c r="F222" s="95">
        <f>IFERROR(E222/B222*100,0)</f>
        <v>0</v>
      </c>
      <c r="G222" s="95">
        <f>IFERROR(E222/C222*100,0)</f>
        <v>0</v>
      </c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35"/>
      <c r="AG222" s="15"/>
      <c r="AH222" s="15"/>
      <c r="AI222" s="15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</row>
    <row r="223" spans="1:62" ht="18.75" x14ac:dyDescent="0.3">
      <c r="A223" s="22" t="s">
        <v>29</v>
      </c>
      <c r="B223" s="28">
        <f>H223+J223+L223+N223+P223+R223+T223+V223+X223+Z223+AB223+AD223</f>
        <v>0</v>
      </c>
      <c r="C223" s="29">
        <f>H223</f>
        <v>0</v>
      </c>
      <c r="D223" s="29"/>
      <c r="E223" s="28">
        <f>I223+K223+M223+O223+Q223+S223+U223+W223+Y223+AA223+AC223+AE223</f>
        <v>0</v>
      </c>
      <c r="F223" s="95">
        <f>IFERROR(E223/B223*100,0)</f>
        <v>0</v>
      </c>
      <c r="G223" s="95">
        <f>IFERROR(E223/C223*100,0)</f>
        <v>0</v>
      </c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35"/>
      <c r="AG223" s="15"/>
      <c r="AH223" s="15"/>
      <c r="AI223" s="15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</row>
    <row r="224" spans="1:62" ht="18.75" x14ac:dyDescent="0.25">
      <c r="A224" s="111" t="s">
        <v>100</v>
      </c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3"/>
      <c r="AF224" s="35"/>
      <c r="AG224" s="15"/>
      <c r="AH224" s="15"/>
      <c r="AI224" s="15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</row>
    <row r="225" spans="1:62" ht="18.75" x14ac:dyDescent="0.3">
      <c r="A225" s="19" t="s">
        <v>25</v>
      </c>
      <c r="B225" s="27">
        <f>H225+J225+L225+N225+P225+R225+T225+V225+X225+Z225+AB225+AD225</f>
        <v>2681.5</v>
      </c>
      <c r="C225" s="27">
        <f>C226+C227+C228+C229</f>
        <v>2681.5</v>
      </c>
      <c r="D225" s="27">
        <f>D226+D227+D228+D229</f>
        <v>0</v>
      </c>
      <c r="E225" s="27">
        <f>E226+E227+E228+E229</f>
        <v>0</v>
      </c>
      <c r="F225" s="96">
        <f>IFERROR(E225/B225*100,0)</f>
        <v>0</v>
      </c>
      <c r="G225" s="96">
        <f>IFERROR(E225/C225*100,0)</f>
        <v>0</v>
      </c>
      <c r="H225" s="13">
        <f>H226+H227+H228+H229</f>
        <v>2681.5</v>
      </c>
      <c r="I225" s="13">
        <f t="shared" ref="I225:AE225" si="126">I226+I227+I228+I229</f>
        <v>0</v>
      </c>
      <c r="J225" s="13">
        <f t="shared" si="126"/>
        <v>0</v>
      </c>
      <c r="K225" s="13">
        <f t="shared" si="126"/>
        <v>0</v>
      </c>
      <c r="L225" s="13">
        <f t="shared" si="126"/>
        <v>0</v>
      </c>
      <c r="M225" s="13">
        <f t="shared" si="126"/>
        <v>0</v>
      </c>
      <c r="N225" s="13">
        <f t="shared" si="126"/>
        <v>0</v>
      </c>
      <c r="O225" s="13">
        <f t="shared" si="126"/>
        <v>0</v>
      </c>
      <c r="P225" s="13">
        <f t="shared" si="126"/>
        <v>0</v>
      </c>
      <c r="Q225" s="13">
        <f t="shared" si="126"/>
        <v>0</v>
      </c>
      <c r="R225" s="13">
        <f t="shared" si="126"/>
        <v>0</v>
      </c>
      <c r="S225" s="13">
        <f t="shared" si="126"/>
        <v>0</v>
      </c>
      <c r="T225" s="13">
        <f t="shared" si="126"/>
        <v>0</v>
      </c>
      <c r="U225" s="13">
        <f t="shared" si="126"/>
        <v>0</v>
      </c>
      <c r="V225" s="13">
        <f t="shared" si="126"/>
        <v>0</v>
      </c>
      <c r="W225" s="13">
        <f t="shared" si="126"/>
        <v>0</v>
      </c>
      <c r="X225" s="13">
        <f t="shared" si="126"/>
        <v>0</v>
      </c>
      <c r="Y225" s="13">
        <f t="shared" si="126"/>
        <v>0</v>
      </c>
      <c r="Z225" s="13">
        <f t="shared" si="126"/>
        <v>0</v>
      </c>
      <c r="AA225" s="13">
        <f t="shared" si="126"/>
        <v>0</v>
      </c>
      <c r="AB225" s="13">
        <f t="shared" si="126"/>
        <v>0</v>
      </c>
      <c r="AC225" s="13">
        <f t="shared" si="126"/>
        <v>0</v>
      </c>
      <c r="AD225" s="13">
        <f t="shared" si="126"/>
        <v>0</v>
      </c>
      <c r="AE225" s="13">
        <f t="shared" si="126"/>
        <v>0</v>
      </c>
      <c r="AF225" s="35"/>
      <c r="AG225" s="15"/>
      <c r="AH225" s="15"/>
      <c r="AI225" s="15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</row>
    <row r="226" spans="1:62" ht="18.75" x14ac:dyDescent="0.3">
      <c r="A226" s="22" t="s">
        <v>26</v>
      </c>
      <c r="B226" s="28">
        <f>H226+J226+L226+N226+P226+R226+T226+V226+X226+Z226+AB226+AD226</f>
        <v>0</v>
      </c>
      <c r="C226" s="29">
        <f>H226</f>
        <v>0</v>
      </c>
      <c r="D226" s="29"/>
      <c r="E226" s="28">
        <f>I226+K226+M226+O226+Q226+S226+U226+W226+Y226+AA226+AC226+AE226</f>
        <v>0</v>
      </c>
      <c r="F226" s="95">
        <f>IFERROR(E226/B226*100,0)</f>
        <v>0</v>
      </c>
      <c r="G226" s="95">
        <f>IFERROR(E226/C226*100,0)</f>
        <v>0</v>
      </c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35"/>
      <c r="AG226" s="15"/>
      <c r="AH226" s="15"/>
      <c r="AI226" s="15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</row>
    <row r="227" spans="1:62" ht="74.25" customHeight="1" x14ac:dyDescent="0.3">
      <c r="A227" s="22" t="s">
        <v>27</v>
      </c>
      <c r="B227" s="28">
        <f>H227+J227+L227+N227+P227+R227+T227+V227+X227+Z227+AB227+AD227</f>
        <v>2681.5</v>
      </c>
      <c r="C227" s="29">
        <f>H227+AA227</f>
        <v>2681.5</v>
      </c>
      <c r="D227" s="29">
        <f>E227</f>
        <v>0</v>
      </c>
      <c r="E227" s="28">
        <f>I227+K227+M227+O227+Q227+S227+U227+W227+Y227+AA227+AC227+AE227</f>
        <v>0</v>
      </c>
      <c r="F227" s="95">
        <f>IFERROR(E227/B227*100,0)</f>
        <v>0</v>
      </c>
      <c r="G227" s="95">
        <f>IFERROR(E227/C227*100,0)</f>
        <v>0</v>
      </c>
      <c r="H227" s="13">
        <v>2681.5</v>
      </c>
      <c r="I227" s="13"/>
      <c r="J227" s="13"/>
      <c r="K227" s="13"/>
      <c r="L227" s="2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23"/>
      <c r="AC227" s="13"/>
      <c r="AD227" s="13"/>
      <c r="AE227" s="13"/>
      <c r="AF227" s="136" t="s">
        <v>121</v>
      </c>
      <c r="AG227" s="15"/>
      <c r="AH227" s="15"/>
      <c r="AI227" s="15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</row>
    <row r="228" spans="1:62" ht="18.75" x14ac:dyDescent="0.3">
      <c r="A228" s="22" t="s">
        <v>28</v>
      </c>
      <c r="B228" s="28">
        <f>H228+J228+L228+N228+P228+R228+T228+V228+X228+Z228+AB228+AD228</f>
        <v>0</v>
      </c>
      <c r="C228" s="29">
        <f>H228</f>
        <v>0</v>
      </c>
      <c r="D228" s="29"/>
      <c r="E228" s="28">
        <f>I228+K228+M228+O228+Q228+S228+U228+W228+Y228+AA228+AC228+AE228</f>
        <v>0</v>
      </c>
      <c r="F228" s="95">
        <f>IFERROR(E228/B228*100,0)</f>
        <v>0</v>
      </c>
      <c r="G228" s="95">
        <f>IFERROR(E228/C228*100,0)</f>
        <v>0</v>
      </c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35"/>
      <c r="AG228" s="15"/>
      <c r="AH228" s="15"/>
      <c r="AI228" s="15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</row>
    <row r="229" spans="1:62" ht="18.75" x14ac:dyDescent="0.3">
      <c r="A229" s="22" t="s">
        <v>29</v>
      </c>
      <c r="B229" s="28">
        <f>H229+J229+L229+N229+P229+R229+T229+V229+X229+Z229+AB229+AD229</f>
        <v>0</v>
      </c>
      <c r="C229" s="29">
        <f>H229</f>
        <v>0</v>
      </c>
      <c r="D229" s="29"/>
      <c r="E229" s="28">
        <f>I229+K229+M229+O229+Q229+S229+U229+W229+Y229+AA229+AC229+AE229</f>
        <v>0</v>
      </c>
      <c r="F229" s="95">
        <f>IFERROR(E229/B229*100,0)</f>
        <v>0</v>
      </c>
      <c r="G229" s="95">
        <f>IFERROR(E229/C229*100,0)</f>
        <v>0</v>
      </c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35"/>
      <c r="AG229" s="15"/>
      <c r="AH229" s="15"/>
      <c r="AI229" s="15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</row>
    <row r="230" spans="1:62" ht="20.25" x14ac:dyDescent="0.25">
      <c r="A230" s="116" t="s">
        <v>101</v>
      </c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9"/>
      <c r="AF230" s="35"/>
      <c r="AG230" s="15"/>
      <c r="AH230" s="15"/>
      <c r="AI230" s="15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</row>
    <row r="231" spans="1:62" ht="18.75" x14ac:dyDescent="0.3">
      <c r="A231" s="19" t="s">
        <v>25</v>
      </c>
      <c r="B231" s="7">
        <f>B232+B233+B234+B235</f>
        <v>39621.599999999999</v>
      </c>
      <c r="C231" s="7">
        <f>C232+C233+C234+C235</f>
        <v>3736.9</v>
      </c>
      <c r="D231" s="7">
        <f>D232+D233+D234+D235</f>
        <v>1347.7</v>
      </c>
      <c r="E231" s="7">
        <f>E232+E233+E234+E235</f>
        <v>1347.7</v>
      </c>
      <c r="F231" s="26">
        <f>E231/B231*100</f>
        <v>3.4014275041896345</v>
      </c>
      <c r="G231" s="26">
        <f>E231/C231*100</f>
        <v>36.064652519468012</v>
      </c>
      <c r="H231" s="13">
        <f t="shared" ref="H231:AD231" si="127">H232+H233+H234+H235</f>
        <v>3736.9</v>
      </c>
      <c r="I231" s="13">
        <f>I232+I233+I234+I235</f>
        <v>1347.7</v>
      </c>
      <c r="J231" s="13">
        <f t="shared" si="127"/>
        <v>3827.1</v>
      </c>
      <c r="K231" s="13">
        <f>K232+K233+K234+K235</f>
        <v>0</v>
      </c>
      <c r="L231" s="13">
        <f t="shared" si="127"/>
        <v>3173.2</v>
      </c>
      <c r="M231" s="13">
        <f>M232+M233+M234+M235</f>
        <v>0</v>
      </c>
      <c r="N231" s="13">
        <f t="shared" si="127"/>
        <v>3541.6</v>
      </c>
      <c r="O231" s="13">
        <f>O232+O233+O234+O235</f>
        <v>0</v>
      </c>
      <c r="P231" s="13">
        <f t="shared" si="127"/>
        <v>3322.2</v>
      </c>
      <c r="Q231" s="13">
        <f>Q232+Q233+Q234+Q235</f>
        <v>0</v>
      </c>
      <c r="R231" s="13">
        <f t="shared" si="127"/>
        <v>3386.5</v>
      </c>
      <c r="S231" s="13">
        <f>S232+S233+S234+S235</f>
        <v>3164.3</v>
      </c>
      <c r="T231" s="13">
        <f t="shared" si="127"/>
        <v>4303.6000000000004</v>
      </c>
      <c r="U231" s="13">
        <f>U232+U233+U234+U235</f>
        <v>0</v>
      </c>
      <c r="V231" s="13">
        <f t="shared" si="127"/>
        <v>2401.1999999999998</v>
      </c>
      <c r="W231" s="13">
        <f>W232+W233+W234+W235</f>
        <v>0</v>
      </c>
      <c r="X231" s="13">
        <f t="shared" si="127"/>
        <v>2447.9</v>
      </c>
      <c r="Y231" s="13">
        <f>Y232+Y233+Y234+Y235</f>
        <v>0</v>
      </c>
      <c r="Z231" s="13">
        <f t="shared" si="127"/>
        <v>3513.5</v>
      </c>
      <c r="AA231" s="13">
        <f>AA232+AA233+AA234+AA235</f>
        <v>0</v>
      </c>
      <c r="AB231" s="13">
        <f t="shared" si="127"/>
        <v>2619.9</v>
      </c>
      <c r="AC231" s="13">
        <f>AC232+AC233+AC234+AC235</f>
        <v>0</v>
      </c>
      <c r="AD231" s="13">
        <f t="shared" si="127"/>
        <v>3348</v>
      </c>
      <c r="AE231" s="13">
        <f>AE232+AE233+AE234+AE235</f>
        <v>0</v>
      </c>
      <c r="AF231" s="114" t="s">
        <v>122</v>
      </c>
      <c r="AG231" s="15"/>
      <c r="AH231" s="15"/>
      <c r="AI231" s="15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</row>
    <row r="232" spans="1:62" ht="18.75" x14ac:dyDescent="0.3">
      <c r="A232" s="22" t="s">
        <v>26</v>
      </c>
      <c r="B232" s="30">
        <f t="shared" ref="B232:E233" si="128">B238</f>
        <v>0</v>
      </c>
      <c r="C232" s="30">
        <f t="shared" si="128"/>
        <v>0</v>
      </c>
      <c r="D232" s="30">
        <f t="shared" si="128"/>
        <v>0</v>
      </c>
      <c r="E232" s="30">
        <f t="shared" si="128"/>
        <v>0</v>
      </c>
      <c r="F232" s="95">
        <f>IFERROR(E232/B232*100,0)</f>
        <v>0</v>
      </c>
      <c r="G232" s="95">
        <f>IFERROR(E232/C232*100,0)</f>
        <v>0</v>
      </c>
      <c r="H232" s="23">
        <f>H238</f>
        <v>0</v>
      </c>
      <c r="I232" s="23">
        <f t="shared" ref="I232:AE233" si="129">I238</f>
        <v>0</v>
      </c>
      <c r="J232" s="23">
        <f t="shared" si="129"/>
        <v>0</v>
      </c>
      <c r="K232" s="23">
        <f t="shared" si="129"/>
        <v>0</v>
      </c>
      <c r="L232" s="23">
        <f t="shared" si="129"/>
        <v>0</v>
      </c>
      <c r="M232" s="23">
        <f t="shared" si="129"/>
        <v>0</v>
      </c>
      <c r="N232" s="23">
        <f t="shared" si="129"/>
        <v>0</v>
      </c>
      <c r="O232" s="23">
        <f t="shared" si="129"/>
        <v>0</v>
      </c>
      <c r="P232" s="23">
        <f t="shared" si="129"/>
        <v>0</v>
      </c>
      <c r="Q232" s="23">
        <f t="shared" si="129"/>
        <v>0</v>
      </c>
      <c r="R232" s="23">
        <f t="shared" si="129"/>
        <v>0</v>
      </c>
      <c r="S232" s="23">
        <f t="shared" si="129"/>
        <v>0</v>
      </c>
      <c r="T232" s="23">
        <f t="shared" si="129"/>
        <v>0</v>
      </c>
      <c r="U232" s="23">
        <f t="shared" si="129"/>
        <v>0</v>
      </c>
      <c r="V232" s="23">
        <f t="shared" si="129"/>
        <v>0</v>
      </c>
      <c r="W232" s="23">
        <f t="shared" si="129"/>
        <v>0</v>
      </c>
      <c r="X232" s="23">
        <f t="shared" si="129"/>
        <v>0</v>
      </c>
      <c r="Y232" s="23">
        <f t="shared" si="129"/>
        <v>0</v>
      </c>
      <c r="Z232" s="23">
        <f t="shared" si="129"/>
        <v>0</v>
      </c>
      <c r="AA232" s="23">
        <f t="shared" si="129"/>
        <v>0</v>
      </c>
      <c r="AB232" s="23">
        <f t="shared" si="129"/>
        <v>0</v>
      </c>
      <c r="AC232" s="23">
        <f t="shared" si="129"/>
        <v>0</v>
      </c>
      <c r="AD232" s="23">
        <f t="shared" si="129"/>
        <v>0</v>
      </c>
      <c r="AE232" s="23">
        <f t="shared" si="129"/>
        <v>0</v>
      </c>
      <c r="AF232" s="115"/>
      <c r="AG232" s="15"/>
      <c r="AH232" s="15"/>
      <c r="AI232" s="15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</row>
    <row r="233" spans="1:62" ht="18.75" x14ac:dyDescent="0.3">
      <c r="A233" s="22" t="s">
        <v>27</v>
      </c>
      <c r="B233" s="30">
        <f t="shared" si="128"/>
        <v>39621.599999999999</v>
      </c>
      <c r="C233" s="30">
        <f t="shared" si="128"/>
        <v>3736.9</v>
      </c>
      <c r="D233" s="30">
        <f t="shared" si="128"/>
        <v>1347.7</v>
      </c>
      <c r="E233" s="30">
        <f t="shared" si="128"/>
        <v>1347.7</v>
      </c>
      <c r="F233" s="25">
        <f>E233/B233*100</f>
        <v>3.4014275041896345</v>
      </c>
      <c r="G233" s="25">
        <f>E233/C233*100</f>
        <v>36.064652519468012</v>
      </c>
      <c r="H233" s="23">
        <f>H239</f>
        <v>3736.9</v>
      </c>
      <c r="I233" s="23">
        <f t="shared" si="129"/>
        <v>1347.7</v>
      </c>
      <c r="J233" s="23">
        <f t="shared" si="129"/>
        <v>3827.1</v>
      </c>
      <c r="K233" s="23">
        <f t="shared" si="129"/>
        <v>0</v>
      </c>
      <c r="L233" s="23">
        <f t="shared" si="129"/>
        <v>3173.2</v>
      </c>
      <c r="M233" s="23">
        <f t="shared" si="129"/>
        <v>0</v>
      </c>
      <c r="N233" s="23">
        <f t="shared" si="129"/>
        <v>3541.6</v>
      </c>
      <c r="O233" s="23">
        <f t="shared" si="129"/>
        <v>0</v>
      </c>
      <c r="P233" s="23">
        <f t="shared" si="129"/>
        <v>3322.2</v>
      </c>
      <c r="Q233" s="23">
        <f t="shared" si="129"/>
        <v>0</v>
      </c>
      <c r="R233" s="23">
        <f t="shared" si="129"/>
        <v>3386.5</v>
      </c>
      <c r="S233" s="23">
        <v>3164.3</v>
      </c>
      <c r="T233" s="23">
        <f t="shared" si="129"/>
        <v>4303.6000000000004</v>
      </c>
      <c r="U233" s="23">
        <f t="shared" si="129"/>
        <v>0</v>
      </c>
      <c r="V233" s="23">
        <f t="shared" si="129"/>
        <v>2401.1999999999998</v>
      </c>
      <c r="W233" s="23">
        <f t="shared" si="129"/>
        <v>0</v>
      </c>
      <c r="X233" s="23">
        <f t="shared" si="129"/>
        <v>2447.9</v>
      </c>
      <c r="Y233" s="23">
        <f t="shared" si="129"/>
        <v>0</v>
      </c>
      <c r="Z233" s="23">
        <f t="shared" si="129"/>
        <v>3513.5</v>
      </c>
      <c r="AA233" s="23">
        <f t="shared" si="129"/>
        <v>0</v>
      </c>
      <c r="AB233" s="23">
        <f t="shared" si="129"/>
        <v>2619.9</v>
      </c>
      <c r="AC233" s="23">
        <f t="shared" si="129"/>
        <v>0</v>
      </c>
      <c r="AD233" s="23">
        <f t="shared" si="129"/>
        <v>3348</v>
      </c>
      <c r="AE233" s="23">
        <f t="shared" si="129"/>
        <v>0</v>
      </c>
      <c r="AF233" s="115"/>
      <c r="AG233" s="15"/>
      <c r="AH233" s="15"/>
      <c r="AI233" s="15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</row>
    <row r="234" spans="1:62" ht="18.75" x14ac:dyDescent="0.3">
      <c r="A234" s="22" t="s">
        <v>28</v>
      </c>
      <c r="B234" s="43"/>
      <c r="C234" s="43"/>
      <c r="D234" s="43"/>
      <c r="E234" s="43"/>
      <c r="F234" s="43"/>
      <c r="G234" s="4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15"/>
      <c r="AG234" s="15"/>
      <c r="AH234" s="15"/>
      <c r="AI234" s="15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</row>
    <row r="235" spans="1:62" ht="18.75" x14ac:dyDescent="0.3">
      <c r="A235" s="22" t="s">
        <v>29</v>
      </c>
      <c r="B235" s="43"/>
      <c r="C235" s="43"/>
      <c r="D235" s="43"/>
      <c r="E235" s="43"/>
      <c r="F235" s="43"/>
      <c r="G235" s="4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15"/>
      <c r="AG235" s="15"/>
      <c r="AH235" s="15"/>
      <c r="AI235" s="15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</row>
    <row r="236" spans="1:62" ht="18.75" x14ac:dyDescent="0.25">
      <c r="A236" s="111" t="s">
        <v>102</v>
      </c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3"/>
      <c r="AF236" s="115"/>
      <c r="AG236" s="15"/>
      <c r="AH236" s="15"/>
      <c r="AI236" s="15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</row>
    <row r="237" spans="1:62" ht="18.75" x14ac:dyDescent="0.3">
      <c r="A237" s="19" t="s">
        <v>25</v>
      </c>
      <c r="B237" s="13">
        <f>H237+J237+L237+N237+P237+R237+T237+V237+X237+Z237+AB237+AD237</f>
        <v>39621.599999999999</v>
      </c>
      <c r="C237" s="13">
        <f>C238+C239+C240+C241</f>
        <v>3736.9</v>
      </c>
      <c r="D237" s="13">
        <f>D238+D239+D240+D241</f>
        <v>1347.7</v>
      </c>
      <c r="E237" s="13">
        <f>E238+E239+E240+E241</f>
        <v>1347.7</v>
      </c>
      <c r="F237" s="26">
        <f>E237/B237*100</f>
        <v>3.4014275041896345</v>
      </c>
      <c r="G237" s="26">
        <f>E237/C237*100</f>
        <v>36.064652519468012</v>
      </c>
      <c r="H237" s="13">
        <f t="shared" ref="H237:AE237" si="130">H238+H239+H240+H241</f>
        <v>3736.9</v>
      </c>
      <c r="I237" s="13">
        <f t="shared" si="130"/>
        <v>1347.7</v>
      </c>
      <c r="J237" s="13">
        <f t="shared" si="130"/>
        <v>3827.1</v>
      </c>
      <c r="K237" s="13">
        <f t="shared" si="130"/>
        <v>0</v>
      </c>
      <c r="L237" s="13">
        <f t="shared" si="130"/>
        <v>3173.2</v>
      </c>
      <c r="M237" s="13">
        <f t="shared" si="130"/>
        <v>0</v>
      </c>
      <c r="N237" s="13">
        <f t="shared" si="130"/>
        <v>3541.6</v>
      </c>
      <c r="O237" s="13">
        <f t="shared" si="130"/>
        <v>0</v>
      </c>
      <c r="P237" s="13">
        <f t="shared" si="130"/>
        <v>3322.2</v>
      </c>
      <c r="Q237" s="13">
        <f t="shared" si="130"/>
        <v>0</v>
      </c>
      <c r="R237" s="13">
        <f t="shared" si="130"/>
        <v>3386.5</v>
      </c>
      <c r="S237" s="13">
        <f t="shared" si="130"/>
        <v>0</v>
      </c>
      <c r="T237" s="13">
        <f t="shared" si="130"/>
        <v>4303.6000000000004</v>
      </c>
      <c r="U237" s="13">
        <f t="shared" si="130"/>
        <v>0</v>
      </c>
      <c r="V237" s="13">
        <f t="shared" si="130"/>
        <v>2401.1999999999998</v>
      </c>
      <c r="W237" s="13">
        <f t="shared" si="130"/>
        <v>0</v>
      </c>
      <c r="X237" s="13">
        <f t="shared" si="130"/>
        <v>2447.9</v>
      </c>
      <c r="Y237" s="13">
        <f t="shared" si="130"/>
        <v>0</v>
      </c>
      <c r="Z237" s="13">
        <f t="shared" si="130"/>
        <v>3513.5</v>
      </c>
      <c r="AA237" s="13">
        <f t="shared" si="130"/>
        <v>0</v>
      </c>
      <c r="AB237" s="13">
        <f t="shared" si="130"/>
        <v>2619.9</v>
      </c>
      <c r="AC237" s="13">
        <f t="shared" si="130"/>
        <v>0</v>
      </c>
      <c r="AD237" s="13">
        <f t="shared" si="130"/>
        <v>3348</v>
      </c>
      <c r="AE237" s="13">
        <f t="shared" si="130"/>
        <v>0</v>
      </c>
      <c r="AF237" s="115"/>
      <c r="AG237" s="15"/>
      <c r="AH237" s="15"/>
      <c r="AI237" s="15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</row>
    <row r="238" spans="1:62" ht="18.75" x14ac:dyDescent="0.3">
      <c r="A238" s="22" t="s">
        <v>26</v>
      </c>
      <c r="B238" s="30">
        <f>H238+J238+L238+N238+P238+R238+T238+V238+X238+Z238+AB238+AD238</f>
        <v>0</v>
      </c>
      <c r="C238" s="29">
        <f>H238</f>
        <v>0</v>
      </c>
      <c r="D238" s="23">
        <f>E238</f>
        <v>0</v>
      </c>
      <c r="E238" s="28">
        <f>I238+K238+M238+O238+Q238+S238+U238+W238+Y238+AA238+AC238+AE238</f>
        <v>0</v>
      </c>
      <c r="F238" s="95">
        <f>IFERROR(E238/B238*100,0)</f>
        <v>0</v>
      </c>
      <c r="G238" s="95">
        <f>IFERROR(E238/C238*100,0)</f>
        <v>0</v>
      </c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15"/>
      <c r="AG238" s="15"/>
      <c r="AH238" s="15"/>
      <c r="AI238" s="15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</row>
    <row r="239" spans="1:62" ht="18.75" x14ac:dyDescent="0.3">
      <c r="A239" s="105" t="s">
        <v>27</v>
      </c>
      <c r="B239" s="30">
        <f>H239+J239+L239+N239+P239+R239+T239+V239+X239+Z239+AB239+AD239</f>
        <v>39621.599999999999</v>
      </c>
      <c r="C239" s="29">
        <f>H239</f>
        <v>3736.9</v>
      </c>
      <c r="D239" s="23">
        <f>E239</f>
        <v>1347.7</v>
      </c>
      <c r="E239" s="28">
        <f>I239+K239+M239+O239+Q239+S239+U239+W239+Y239+AA239+AC239+AE239</f>
        <v>1347.7</v>
      </c>
      <c r="F239" s="25">
        <f>E239/B239*100</f>
        <v>3.4014275041896345</v>
      </c>
      <c r="G239" s="25">
        <f>E239/C239*100</f>
        <v>36.064652519468012</v>
      </c>
      <c r="H239" s="30">
        <v>3736.9</v>
      </c>
      <c r="I239" s="30">
        <v>1347.7</v>
      </c>
      <c r="J239" s="30">
        <v>3827.1</v>
      </c>
      <c r="K239" s="30"/>
      <c r="L239" s="30">
        <v>3173.2</v>
      </c>
      <c r="M239" s="30"/>
      <c r="N239" s="30">
        <v>3541.6</v>
      </c>
      <c r="O239" s="30"/>
      <c r="P239" s="30">
        <v>3322.2</v>
      </c>
      <c r="Q239" s="30"/>
      <c r="R239" s="30">
        <v>3386.5</v>
      </c>
      <c r="S239" s="30"/>
      <c r="T239" s="30">
        <v>4303.6000000000004</v>
      </c>
      <c r="U239" s="30"/>
      <c r="V239" s="30">
        <v>2401.1999999999998</v>
      </c>
      <c r="W239" s="30"/>
      <c r="X239" s="30">
        <v>2447.9</v>
      </c>
      <c r="Y239" s="30"/>
      <c r="Z239" s="30">
        <v>3513.5</v>
      </c>
      <c r="AA239" s="30"/>
      <c r="AB239" s="30">
        <v>2619.9</v>
      </c>
      <c r="AC239" s="30"/>
      <c r="AD239" s="30">
        <v>3348</v>
      </c>
      <c r="AE239" s="30"/>
      <c r="AF239" s="118"/>
      <c r="AG239" s="15">
        <f>C239-E239</f>
        <v>2389.1999999999998</v>
      </c>
      <c r="AH239" s="15"/>
      <c r="AI239" s="15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  <c r="BJ239" s="106"/>
    </row>
    <row r="240" spans="1:62" ht="18.75" x14ac:dyDescent="0.3">
      <c r="A240" s="22" t="s">
        <v>28</v>
      </c>
      <c r="B240" s="43"/>
      <c r="C240" s="29">
        <f>H240</f>
        <v>0</v>
      </c>
      <c r="D240" s="43"/>
      <c r="E240" s="43"/>
      <c r="F240" s="100"/>
      <c r="G240" s="100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35"/>
      <c r="AG240" s="15"/>
      <c r="AH240" s="15"/>
      <c r="AI240" s="15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</row>
    <row r="241" spans="1:62" ht="18.75" x14ac:dyDescent="0.3">
      <c r="A241" s="22" t="s">
        <v>29</v>
      </c>
      <c r="B241" s="43"/>
      <c r="C241" s="29">
        <f>H241</f>
        <v>0</v>
      </c>
      <c r="D241" s="43"/>
      <c r="E241" s="43"/>
      <c r="F241" s="43"/>
      <c r="G241" s="4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35"/>
      <c r="AG241" s="15"/>
      <c r="AH241" s="15"/>
      <c r="AI241" s="15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</row>
    <row r="242" spans="1:62" ht="37.5" x14ac:dyDescent="0.3">
      <c r="A242" s="19" t="s">
        <v>36</v>
      </c>
      <c r="B242" s="104">
        <f>H242+J242+L242+N242+P242+R242+T242+V242+X242+Z242+AB242+AD242</f>
        <v>47117.299999999996</v>
      </c>
      <c r="C242" s="13">
        <f>C243+C244+C245+C246</f>
        <v>8780.4000000000015</v>
      </c>
      <c r="D242" s="13">
        <f>D243+D244+D245+D246</f>
        <v>1349.7</v>
      </c>
      <c r="E242" s="13">
        <f>E243+E244+E245+E246</f>
        <v>1349.7</v>
      </c>
      <c r="F242" s="26">
        <f>E242/B242*100</f>
        <v>2.8645529349092587</v>
      </c>
      <c r="G242" s="26">
        <f>E242/C242*100</f>
        <v>15.371737050703837</v>
      </c>
      <c r="H242" s="13">
        <f>H243+H244+H245+H246</f>
        <v>6521.5</v>
      </c>
      <c r="I242" s="13">
        <f t="shared" ref="I242:AE242" si="131">I243+I244+I245+I246</f>
        <v>1349.7</v>
      </c>
      <c r="J242" s="13">
        <f t="shared" si="131"/>
        <v>5142.5000000000009</v>
      </c>
      <c r="K242" s="13">
        <f t="shared" si="131"/>
        <v>0</v>
      </c>
      <c r="L242" s="13">
        <f t="shared" si="131"/>
        <v>3515.7</v>
      </c>
      <c r="M242" s="13">
        <f t="shared" si="131"/>
        <v>0</v>
      </c>
      <c r="N242" s="13">
        <f t="shared" si="131"/>
        <v>3721.8999999999996</v>
      </c>
      <c r="O242" s="13">
        <f t="shared" si="131"/>
        <v>0</v>
      </c>
      <c r="P242" s="13">
        <f t="shared" si="131"/>
        <v>3965.7999999999997</v>
      </c>
      <c r="Q242" s="13">
        <f t="shared" si="131"/>
        <v>0</v>
      </c>
      <c r="R242" s="13">
        <f t="shared" si="131"/>
        <v>3487.6</v>
      </c>
      <c r="S242" s="13">
        <f t="shared" si="131"/>
        <v>3164.3</v>
      </c>
      <c r="T242" s="13">
        <f t="shared" si="131"/>
        <v>4469.7000000000007</v>
      </c>
      <c r="U242" s="13">
        <f t="shared" si="131"/>
        <v>0</v>
      </c>
      <c r="V242" s="13">
        <f t="shared" si="131"/>
        <v>2673.2</v>
      </c>
      <c r="W242" s="13">
        <f t="shared" si="131"/>
        <v>0</v>
      </c>
      <c r="X242" s="13">
        <f t="shared" si="131"/>
        <v>2724.9</v>
      </c>
      <c r="Y242" s="13">
        <f t="shared" si="131"/>
        <v>0</v>
      </c>
      <c r="Z242" s="13">
        <f t="shared" si="131"/>
        <v>3648.4</v>
      </c>
      <c r="AA242" s="13">
        <f t="shared" si="131"/>
        <v>0</v>
      </c>
      <c r="AB242" s="13">
        <f t="shared" si="131"/>
        <v>2984.7</v>
      </c>
      <c r="AC242" s="13">
        <f t="shared" si="131"/>
        <v>0</v>
      </c>
      <c r="AD242" s="13">
        <f t="shared" si="131"/>
        <v>4261.4000000000005</v>
      </c>
      <c r="AE242" s="13">
        <f t="shared" si="131"/>
        <v>0</v>
      </c>
      <c r="AF242" s="42"/>
      <c r="AG242" s="15"/>
      <c r="AH242" s="15"/>
      <c r="AI242" s="15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</row>
    <row r="243" spans="1:62" ht="18.75" x14ac:dyDescent="0.3">
      <c r="A243" s="19" t="s">
        <v>26</v>
      </c>
      <c r="B243" s="13">
        <f t="shared" ref="B243:E243" si="132">B232+B202+B184+B173</f>
        <v>721.90000000000009</v>
      </c>
      <c r="C243" s="13">
        <f t="shared" si="132"/>
        <v>60.1</v>
      </c>
      <c r="D243" s="13">
        <f t="shared" si="132"/>
        <v>0</v>
      </c>
      <c r="E243" s="13">
        <f t="shared" si="132"/>
        <v>0</v>
      </c>
      <c r="F243" s="96">
        <f>IFERROR(E243/B243*100,0)</f>
        <v>0</v>
      </c>
      <c r="G243" s="96">
        <f>IFERROR(E243/C243*100,0)</f>
        <v>0</v>
      </c>
      <c r="H243" s="13">
        <f>H232+H202+H184+H173</f>
        <v>60.1</v>
      </c>
      <c r="I243" s="13">
        <f t="shared" ref="I243:AE243" si="133">I232+I202+I184+I173</f>
        <v>0</v>
      </c>
      <c r="J243" s="13">
        <f t="shared" si="133"/>
        <v>60.1</v>
      </c>
      <c r="K243" s="13">
        <f t="shared" si="133"/>
        <v>0</v>
      </c>
      <c r="L243" s="13">
        <f t="shared" si="133"/>
        <v>60.1</v>
      </c>
      <c r="M243" s="13">
        <f t="shared" si="133"/>
        <v>0</v>
      </c>
      <c r="N243" s="13">
        <f t="shared" si="133"/>
        <v>60.1</v>
      </c>
      <c r="O243" s="13">
        <f t="shared" si="133"/>
        <v>0</v>
      </c>
      <c r="P243" s="13">
        <f t="shared" si="133"/>
        <v>60.1</v>
      </c>
      <c r="Q243" s="13">
        <f t="shared" si="133"/>
        <v>0</v>
      </c>
      <c r="R243" s="13">
        <f t="shared" si="133"/>
        <v>60.1</v>
      </c>
      <c r="S243" s="13">
        <f t="shared" si="133"/>
        <v>0</v>
      </c>
      <c r="T243" s="13">
        <f t="shared" si="133"/>
        <v>60.1</v>
      </c>
      <c r="U243" s="13">
        <f t="shared" si="133"/>
        <v>0</v>
      </c>
      <c r="V243" s="13">
        <f t="shared" si="133"/>
        <v>60.1</v>
      </c>
      <c r="W243" s="13">
        <f t="shared" si="133"/>
        <v>0</v>
      </c>
      <c r="X243" s="13">
        <f t="shared" si="133"/>
        <v>60.1</v>
      </c>
      <c r="Y243" s="13">
        <f t="shared" si="133"/>
        <v>0</v>
      </c>
      <c r="Z243" s="13">
        <f t="shared" si="133"/>
        <v>60.1</v>
      </c>
      <c r="AA243" s="13">
        <f t="shared" si="133"/>
        <v>0</v>
      </c>
      <c r="AB243" s="13">
        <f t="shared" si="133"/>
        <v>60.1</v>
      </c>
      <c r="AC243" s="13">
        <f t="shared" si="133"/>
        <v>0</v>
      </c>
      <c r="AD243" s="13">
        <f t="shared" si="133"/>
        <v>60.8</v>
      </c>
      <c r="AE243" s="13">
        <f t="shared" si="133"/>
        <v>0</v>
      </c>
      <c r="AF243" s="42"/>
      <c r="AG243" s="15"/>
      <c r="AH243" s="15"/>
      <c r="AI243" s="15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</row>
    <row r="244" spans="1:62" ht="18.75" x14ac:dyDescent="0.3">
      <c r="A244" s="19" t="s">
        <v>27</v>
      </c>
      <c r="B244" s="13">
        <f t="shared" ref="B244:E244" si="134">B233+B203+B185+B167+B174</f>
        <v>45933.799999999996</v>
      </c>
      <c r="C244" s="13">
        <f t="shared" si="134"/>
        <v>8680.3000000000011</v>
      </c>
      <c r="D244" s="13">
        <f t="shared" si="134"/>
        <v>1349.7</v>
      </c>
      <c r="E244" s="13">
        <f t="shared" si="134"/>
        <v>1349.7</v>
      </c>
      <c r="F244" s="26">
        <f>E244/B244*100</f>
        <v>2.9383591168159398</v>
      </c>
      <c r="G244" s="26">
        <f>E244/C244*100</f>
        <v>15.549001762611889</v>
      </c>
      <c r="H244" s="13">
        <f>H233+H203+H185+H167+H174</f>
        <v>6421.4</v>
      </c>
      <c r="I244" s="13">
        <f t="shared" ref="I244:AE244" si="135">I233+I203+I185+I167+I174</f>
        <v>1349.7</v>
      </c>
      <c r="J244" s="13">
        <f t="shared" si="135"/>
        <v>5042.4000000000005</v>
      </c>
      <c r="K244" s="13">
        <f t="shared" si="135"/>
        <v>0</v>
      </c>
      <c r="L244" s="13">
        <f t="shared" si="135"/>
        <v>3415.6</v>
      </c>
      <c r="M244" s="13">
        <f t="shared" si="135"/>
        <v>0</v>
      </c>
      <c r="N244" s="13">
        <f t="shared" si="135"/>
        <v>3621.7999999999997</v>
      </c>
      <c r="O244" s="13">
        <f t="shared" si="135"/>
        <v>0</v>
      </c>
      <c r="P244" s="13">
        <f t="shared" si="135"/>
        <v>3865.7</v>
      </c>
      <c r="Q244" s="13">
        <f t="shared" si="135"/>
        <v>0</v>
      </c>
      <c r="R244" s="13">
        <f t="shared" si="135"/>
        <v>3387.5</v>
      </c>
      <c r="S244" s="13">
        <f t="shared" si="135"/>
        <v>3164.3</v>
      </c>
      <c r="T244" s="13">
        <f t="shared" si="135"/>
        <v>4369.6000000000004</v>
      </c>
      <c r="U244" s="13">
        <f t="shared" si="135"/>
        <v>0</v>
      </c>
      <c r="V244" s="13">
        <f t="shared" si="135"/>
        <v>2573.1</v>
      </c>
      <c r="W244" s="13">
        <f t="shared" si="135"/>
        <v>0</v>
      </c>
      <c r="X244" s="13">
        <f t="shared" si="135"/>
        <v>2624.8</v>
      </c>
      <c r="Y244" s="13">
        <f t="shared" si="135"/>
        <v>0</v>
      </c>
      <c r="Z244" s="13">
        <f t="shared" si="135"/>
        <v>3548.3</v>
      </c>
      <c r="AA244" s="13">
        <f t="shared" si="135"/>
        <v>0</v>
      </c>
      <c r="AB244" s="13">
        <f t="shared" si="135"/>
        <v>2884.6</v>
      </c>
      <c r="AC244" s="13">
        <f t="shared" si="135"/>
        <v>0</v>
      </c>
      <c r="AD244" s="13">
        <f t="shared" si="135"/>
        <v>4179</v>
      </c>
      <c r="AE244" s="13">
        <f t="shared" si="135"/>
        <v>0</v>
      </c>
      <c r="AF244" s="42"/>
      <c r="AG244" s="15"/>
      <c r="AH244" s="15"/>
      <c r="AI244" s="15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</row>
    <row r="245" spans="1:62" ht="18.75" x14ac:dyDescent="0.3">
      <c r="A245" s="19" t="s">
        <v>28</v>
      </c>
      <c r="B245" s="13">
        <f t="shared" ref="B245:E245" si="136">B175</f>
        <v>461.6</v>
      </c>
      <c r="C245" s="13">
        <f t="shared" si="136"/>
        <v>40</v>
      </c>
      <c r="D245" s="13">
        <f t="shared" si="136"/>
        <v>0</v>
      </c>
      <c r="E245" s="13">
        <f t="shared" si="136"/>
        <v>0</v>
      </c>
      <c r="F245" s="102"/>
      <c r="G245" s="102"/>
      <c r="H245" s="13">
        <f>H175</f>
        <v>40</v>
      </c>
      <c r="I245" s="13">
        <f t="shared" ref="I245:AE245" si="137">I175</f>
        <v>0</v>
      </c>
      <c r="J245" s="13">
        <f t="shared" si="137"/>
        <v>40</v>
      </c>
      <c r="K245" s="13">
        <f t="shared" si="137"/>
        <v>0</v>
      </c>
      <c r="L245" s="13">
        <f t="shared" si="137"/>
        <v>40</v>
      </c>
      <c r="M245" s="13">
        <f t="shared" si="137"/>
        <v>0</v>
      </c>
      <c r="N245" s="13">
        <f t="shared" si="137"/>
        <v>40</v>
      </c>
      <c r="O245" s="13">
        <f t="shared" si="137"/>
        <v>0</v>
      </c>
      <c r="P245" s="13">
        <f t="shared" si="137"/>
        <v>40</v>
      </c>
      <c r="Q245" s="13">
        <f t="shared" si="137"/>
        <v>0</v>
      </c>
      <c r="R245" s="13">
        <f t="shared" si="137"/>
        <v>40</v>
      </c>
      <c r="S245" s="13">
        <f t="shared" si="137"/>
        <v>0</v>
      </c>
      <c r="T245" s="13">
        <f t="shared" si="137"/>
        <v>40</v>
      </c>
      <c r="U245" s="13">
        <f t="shared" si="137"/>
        <v>0</v>
      </c>
      <c r="V245" s="13">
        <f t="shared" si="137"/>
        <v>40</v>
      </c>
      <c r="W245" s="13">
        <f t="shared" si="137"/>
        <v>0</v>
      </c>
      <c r="X245" s="13">
        <f t="shared" si="137"/>
        <v>40</v>
      </c>
      <c r="Y245" s="13">
        <f t="shared" si="137"/>
        <v>0</v>
      </c>
      <c r="Z245" s="13">
        <f t="shared" si="137"/>
        <v>40</v>
      </c>
      <c r="AA245" s="13">
        <f t="shared" si="137"/>
        <v>0</v>
      </c>
      <c r="AB245" s="13">
        <f t="shared" si="137"/>
        <v>40</v>
      </c>
      <c r="AC245" s="13">
        <f t="shared" si="137"/>
        <v>0</v>
      </c>
      <c r="AD245" s="13">
        <f t="shared" si="137"/>
        <v>21.6</v>
      </c>
      <c r="AE245" s="13">
        <f t="shared" si="137"/>
        <v>0</v>
      </c>
      <c r="AF245" s="42"/>
      <c r="AG245" s="15"/>
      <c r="AH245" s="15"/>
      <c r="AI245" s="15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</row>
    <row r="246" spans="1:62" ht="18.75" x14ac:dyDescent="0.3">
      <c r="A246" s="19" t="s">
        <v>29</v>
      </c>
      <c r="B246" s="13">
        <f t="shared" ref="B246:E246" si="138">B235+B205+B187</f>
        <v>0</v>
      </c>
      <c r="C246" s="13">
        <f t="shared" si="138"/>
        <v>0</v>
      </c>
      <c r="D246" s="13">
        <f t="shared" si="138"/>
        <v>0</v>
      </c>
      <c r="E246" s="13">
        <f t="shared" si="138"/>
        <v>0</v>
      </c>
      <c r="F246" s="21"/>
      <c r="G246" s="21"/>
      <c r="H246" s="13">
        <f>H235+H205+H187</f>
        <v>0</v>
      </c>
      <c r="I246" s="13">
        <f t="shared" ref="I246:AE246" si="139">I235+I205+I187</f>
        <v>0</v>
      </c>
      <c r="J246" s="13">
        <f t="shared" si="139"/>
        <v>0</v>
      </c>
      <c r="K246" s="13">
        <f t="shared" si="139"/>
        <v>0</v>
      </c>
      <c r="L246" s="13">
        <f t="shared" si="139"/>
        <v>0</v>
      </c>
      <c r="M246" s="13">
        <f t="shared" si="139"/>
        <v>0</v>
      </c>
      <c r="N246" s="13">
        <f t="shared" si="139"/>
        <v>0</v>
      </c>
      <c r="O246" s="13">
        <f t="shared" si="139"/>
        <v>0</v>
      </c>
      <c r="P246" s="13">
        <f t="shared" si="139"/>
        <v>0</v>
      </c>
      <c r="Q246" s="13">
        <f t="shared" si="139"/>
        <v>0</v>
      </c>
      <c r="R246" s="13">
        <f t="shared" si="139"/>
        <v>0</v>
      </c>
      <c r="S246" s="13">
        <f t="shared" si="139"/>
        <v>0</v>
      </c>
      <c r="T246" s="13">
        <f t="shared" si="139"/>
        <v>0</v>
      </c>
      <c r="U246" s="13">
        <f t="shared" si="139"/>
        <v>0</v>
      </c>
      <c r="V246" s="13">
        <f t="shared" si="139"/>
        <v>0</v>
      </c>
      <c r="W246" s="13">
        <f t="shared" si="139"/>
        <v>0</v>
      </c>
      <c r="X246" s="13">
        <f t="shared" si="139"/>
        <v>0</v>
      </c>
      <c r="Y246" s="13">
        <f t="shared" si="139"/>
        <v>0</v>
      </c>
      <c r="Z246" s="13">
        <f t="shared" si="139"/>
        <v>0</v>
      </c>
      <c r="AA246" s="13">
        <f t="shared" si="139"/>
        <v>0</v>
      </c>
      <c r="AB246" s="13">
        <f t="shared" si="139"/>
        <v>0</v>
      </c>
      <c r="AC246" s="13">
        <f t="shared" si="139"/>
        <v>0</v>
      </c>
      <c r="AD246" s="13">
        <f t="shared" si="139"/>
        <v>0</v>
      </c>
      <c r="AE246" s="13">
        <f t="shared" si="139"/>
        <v>0</v>
      </c>
      <c r="AF246" s="42"/>
      <c r="AG246" s="15"/>
      <c r="AH246" s="15"/>
      <c r="AI246" s="15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</row>
    <row r="247" spans="1:62" ht="18.75" x14ac:dyDescent="0.3">
      <c r="A247" s="78" t="s">
        <v>62</v>
      </c>
      <c r="B247" s="79"/>
      <c r="C247" s="79"/>
      <c r="D247" s="79"/>
      <c r="E247" s="79"/>
      <c r="F247" s="80"/>
      <c r="G247" s="80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42"/>
      <c r="AG247" s="15"/>
      <c r="AH247" s="15"/>
      <c r="AI247" s="15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</row>
    <row r="248" spans="1:62" ht="18.75" x14ac:dyDescent="0.3">
      <c r="A248" s="81" t="s">
        <v>55</v>
      </c>
      <c r="B248" s="79">
        <f>B249+B250+B251+B252</f>
        <v>1206.5</v>
      </c>
      <c r="C248" s="79">
        <f>C249+C250+C251+C252</f>
        <v>103.1</v>
      </c>
      <c r="D248" s="79">
        <f>D249+D250+D251+D252</f>
        <v>2</v>
      </c>
      <c r="E248" s="79">
        <f>E249+E250+E251+E252</f>
        <v>2</v>
      </c>
      <c r="F248" s="79">
        <f>IFERROR(E248/B248*100,0)</f>
        <v>0.16576875259013676</v>
      </c>
      <c r="G248" s="79">
        <f>IFERROR(E248/C248*100,0)</f>
        <v>1.9398642095053349</v>
      </c>
      <c r="H248" s="79">
        <f t="shared" ref="H248:AE248" si="140">H249+H250+H251+H252</f>
        <v>103.1</v>
      </c>
      <c r="I248" s="79">
        <f t="shared" si="140"/>
        <v>2</v>
      </c>
      <c r="J248" s="79">
        <f t="shared" si="140"/>
        <v>103.1</v>
      </c>
      <c r="K248" s="79">
        <f t="shared" si="140"/>
        <v>0</v>
      </c>
      <c r="L248" s="79">
        <f t="shared" si="140"/>
        <v>101.1</v>
      </c>
      <c r="M248" s="79">
        <f t="shared" si="140"/>
        <v>0</v>
      </c>
      <c r="N248" s="79">
        <f t="shared" si="140"/>
        <v>104.1</v>
      </c>
      <c r="O248" s="79">
        <f t="shared" si="140"/>
        <v>0</v>
      </c>
      <c r="P248" s="79">
        <f t="shared" si="140"/>
        <v>101.1</v>
      </c>
      <c r="Q248" s="79">
        <f t="shared" si="140"/>
        <v>0</v>
      </c>
      <c r="R248" s="79">
        <f t="shared" si="140"/>
        <v>101.1</v>
      </c>
      <c r="S248" s="79">
        <f t="shared" si="140"/>
        <v>0</v>
      </c>
      <c r="T248" s="79">
        <f t="shared" si="140"/>
        <v>101.1</v>
      </c>
      <c r="U248" s="79">
        <f t="shared" si="140"/>
        <v>0</v>
      </c>
      <c r="V248" s="79">
        <f t="shared" si="140"/>
        <v>103.1</v>
      </c>
      <c r="W248" s="79">
        <f t="shared" si="140"/>
        <v>0</v>
      </c>
      <c r="X248" s="79">
        <f t="shared" si="140"/>
        <v>101.1</v>
      </c>
      <c r="Y248" s="79">
        <f t="shared" si="140"/>
        <v>0</v>
      </c>
      <c r="Z248" s="79">
        <f t="shared" si="140"/>
        <v>101.1</v>
      </c>
      <c r="AA248" s="79">
        <f t="shared" si="140"/>
        <v>0</v>
      </c>
      <c r="AB248" s="79">
        <f t="shared" si="140"/>
        <v>103.1</v>
      </c>
      <c r="AC248" s="79">
        <f t="shared" si="140"/>
        <v>0</v>
      </c>
      <c r="AD248" s="79">
        <f t="shared" si="140"/>
        <v>83.4</v>
      </c>
      <c r="AE248" s="79">
        <f t="shared" si="140"/>
        <v>0</v>
      </c>
      <c r="AF248" s="42"/>
      <c r="AG248" s="15"/>
      <c r="AH248" s="15"/>
      <c r="AI248" s="15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</row>
    <row r="249" spans="1:62" ht="18.75" x14ac:dyDescent="0.3">
      <c r="A249" s="81" t="s">
        <v>28</v>
      </c>
      <c r="B249" s="73">
        <f t="shared" ref="B249:E249" si="141">B175</f>
        <v>461.6</v>
      </c>
      <c r="C249" s="73">
        <f t="shared" si="141"/>
        <v>40</v>
      </c>
      <c r="D249" s="73">
        <f t="shared" si="141"/>
        <v>0</v>
      </c>
      <c r="E249" s="73">
        <f t="shared" si="141"/>
        <v>0</v>
      </c>
      <c r="F249" s="95">
        <f>IFERROR(E249/B249*100,0)</f>
        <v>0</v>
      </c>
      <c r="G249" s="95">
        <f>IFERROR(E249/C249*100,0)</f>
        <v>0</v>
      </c>
      <c r="H249" s="73">
        <f>H175</f>
        <v>40</v>
      </c>
      <c r="I249" s="73">
        <f t="shared" ref="I249:AE249" si="142">I175</f>
        <v>0</v>
      </c>
      <c r="J249" s="73">
        <f t="shared" si="142"/>
        <v>40</v>
      </c>
      <c r="K249" s="73">
        <f t="shared" si="142"/>
        <v>0</v>
      </c>
      <c r="L249" s="73">
        <f t="shared" si="142"/>
        <v>40</v>
      </c>
      <c r="M249" s="73">
        <f t="shared" si="142"/>
        <v>0</v>
      </c>
      <c r="N249" s="73">
        <f t="shared" si="142"/>
        <v>40</v>
      </c>
      <c r="O249" s="73">
        <f t="shared" si="142"/>
        <v>0</v>
      </c>
      <c r="P249" s="73">
        <f t="shared" si="142"/>
        <v>40</v>
      </c>
      <c r="Q249" s="73">
        <f t="shared" si="142"/>
        <v>0</v>
      </c>
      <c r="R249" s="73">
        <f t="shared" si="142"/>
        <v>40</v>
      </c>
      <c r="S249" s="73">
        <f t="shared" si="142"/>
        <v>0</v>
      </c>
      <c r="T249" s="73">
        <f t="shared" si="142"/>
        <v>40</v>
      </c>
      <c r="U249" s="73">
        <f t="shared" si="142"/>
        <v>0</v>
      </c>
      <c r="V249" s="73">
        <f t="shared" si="142"/>
        <v>40</v>
      </c>
      <c r="W249" s="73">
        <f t="shared" si="142"/>
        <v>0</v>
      </c>
      <c r="X249" s="73">
        <f t="shared" si="142"/>
        <v>40</v>
      </c>
      <c r="Y249" s="73">
        <f t="shared" si="142"/>
        <v>0</v>
      </c>
      <c r="Z249" s="73">
        <f t="shared" si="142"/>
        <v>40</v>
      </c>
      <c r="AA249" s="73">
        <f t="shared" si="142"/>
        <v>0</v>
      </c>
      <c r="AB249" s="73">
        <f t="shared" si="142"/>
        <v>40</v>
      </c>
      <c r="AC249" s="73">
        <f t="shared" si="142"/>
        <v>0</v>
      </c>
      <c r="AD249" s="73">
        <f t="shared" si="142"/>
        <v>21.6</v>
      </c>
      <c r="AE249" s="73">
        <f t="shared" si="142"/>
        <v>0</v>
      </c>
      <c r="AF249" s="42"/>
      <c r="AG249" s="15"/>
      <c r="AH249" s="15"/>
      <c r="AI249" s="15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</row>
    <row r="250" spans="1:62" ht="18.75" x14ac:dyDescent="0.3">
      <c r="A250" s="81" t="s">
        <v>26</v>
      </c>
      <c r="B250" s="73">
        <f t="shared" ref="B250:E250" si="143">B173</f>
        <v>721.90000000000009</v>
      </c>
      <c r="C250" s="73">
        <f t="shared" si="143"/>
        <v>60.1</v>
      </c>
      <c r="D250" s="73">
        <f t="shared" si="143"/>
        <v>0</v>
      </c>
      <c r="E250" s="73">
        <f t="shared" si="143"/>
        <v>0</v>
      </c>
      <c r="F250" s="95">
        <f>IFERROR(E250/B250*100,0)</f>
        <v>0</v>
      </c>
      <c r="G250" s="95">
        <f>IFERROR(E250/C250*100,0)</f>
        <v>0</v>
      </c>
      <c r="H250" s="73">
        <f>H173</f>
        <v>60.1</v>
      </c>
      <c r="I250" s="73">
        <f t="shared" ref="I250:AE250" si="144">I173</f>
        <v>0</v>
      </c>
      <c r="J250" s="73">
        <f t="shared" si="144"/>
        <v>60.1</v>
      </c>
      <c r="K250" s="73">
        <f t="shared" si="144"/>
        <v>0</v>
      </c>
      <c r="L250" s="73">
        <f t="shared" si="144"/>
        <v>60.1</v>
      </c>
      <c r="M250" s="73">
        <f t="shared" si="144"/>
        <v>0</v>
      </c>
      <c r="N250" s="73">
        <f t="shared" si="144"/>
        <v>60.1</v>
      </c>
      <c r="O250" s="73">
        <f t="shared" si="144"/>
        <v>0</v>
      </c>
      <c r="P250" s="73">
        <f t="shared" si="144"/>
        <v>60.1</v>
      </c>
      <c r="Q250" s="73">
        <f t="shared" si="144"/>
        <v>0</v>
      </c>
      <c r="R250" s="73">
        <f t="shared" si="144"/>
        <v>60.1</v>
      </c>
      <c r="S250" s="73">
        <f t="shared" si="144"/>
        <v>0</v>
      </c>
      <c r="T250" s="73">
        <f t="shared" si="144"/>
        <v>60.1</v>
      </c>
      <c r="U250" s="73">
        <f t="shared" si="144"/>
        <v>0</v>
      </c>
      <c r="V250" s="73">
        <f t="shared" si="144"/>
        <v>60.1</v>
      </c>
      <c r="W250" s="73">
        <f t="shared" si="144"/>
        <v>0</v>
      </c>
      <c r="X250" s="73">
        <f t="shared" si="144"/>
        <v>60.1</v>
      </c>
      <c r="Y250" s="73">
        <f t="shared" si="144"/>
        <v>0</v>
      </c>
      <c r="Z250" s="73">
        <f t="shared" si="144"/>
        <v>60.1</v>
      </c>
      <c r="AA250" s="73">
        <f t="shared" si="144"/>
        <v>0</v>
      </c>
      <c r="AB250" s="73">
        <f t="shared" si="144"/>
        <v>60.1</v>
      </c>
      <c r="AC250" s="73">
        <f t="shared" si="144"/>
        <v>0</v>
      </c>
      <c r="AD250" s="73">
        <f t="shared" si="144"/>
        <v>60.8</v>
      </c>
      <c r="AE250" s="73">
        <f t="shared" si="144"/>
        <v>0</v>
      </c>
      <c r="AF250" s="42"/>
      <c r="AG250" s="15"/>
      <c r="AH250" s="15"/>
      <c r="AI250" s="15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</row>
    <row r="251" spans="1:62" ht="18.75" x14ac:dyDescent="0.3">
      <c r="A251" s="81" t="s">
        <v>27</v>
      </c>
      <c r="B251" s="73">
        <f t="shared" ref="B251:E251" si="145">B174+B167</f>
        <v>23</v>
      </c>
      <c r="C251" s="73">
        <f t="shared" si="145"/>
        <v>3</v>
      </c>
      <c r="D251" s="73">
        <f t="shared" si="145"/>
        <v>2</v>
      </c>
      <c r="E251" s="73">
        <f t="shared" si="145"/>
        <v>2</v>
      </c>
      <c r="F251" s="95">
        <f>IFERROR(E251/B251*100,0)</f>
        <v>8.695652173913043</v>
      </c>
      <c r="G251" s="95">
        <f>IFERROR(E251/C251*100,0)</f>
        <v>66.666666666666657</v>
      </c>
      <c r="H251" s="73">
        <f>H174+H167</f>
        <v>3</v>
      </c>
      <c r="I251" s="73">
        <f t="shared" ref="I251:AE251" si="146">I174+I167</f>
        <v>2</v>
      </c>
      <c r="J251" s="73">
        <f t="shared" si="146"/>
        <v>3</v>
      </c>
      <c r="K251" s="73">
        <f t="shared" si="146"/>
        <v>0</v>
      </c>
      <c r="L251" s="73">
        <f t="shared" si="146"/>
        <v>1</v>
      </c>
      <c r="M251" s="73">
        <f t="shared" si="146"/>
        <v>0</v>
      </c>
      <c r="N251" s="73">
        <f t="shared" si="146"/>
        <v>4</v>
      </c>
      <c r="O251" s="73">
        <f t="shared" si="146"/>
        <v>0</v>
      </c>
      <c r="P251" s="73">
        <f t="shared" si="146"/>
        <v>1</v>
      </c>
      <c r="Q251" s="73">
        <f t="shared" si="146"/>
        <v>0</v>
      </c>
      <c r="R251" s="73">
        <f t="shared" si="146"/>
        <v>1</v>
      </c>
      <c r="S251" s="73">
        <f t="shared" si="146"/>
        <v>0</v>
      </c>
      <c r="T251" s="73">
        <f t="shared" si="146"/>
        <v>1</v>
      </c>
      <c r="U251" s="73">
        <f t="shared" si="146"/>
        <v>0</v>
      </c>
      <c r="V251" s="73">
        <f t="shared" si="146"/>
        <v>3</v>
      </c>
      <c r="W251" s="73">
        <f t="shared" si="146"/>
        <v>0</v>
      </c>
      <c r="X251" s="73">
        <f t="shared" si="146"/>
        <v>1</v>
      </c>
      <c r="Y251" s="73">
        <f t="shared" si="146"/>
        <v>0</v>
      </c>
      <c r="Z251" s="73">
        <f t="shared" si="146"/>
        <v>1</v>
      </c>
      <c r="AA251" s="73">
        <f t="shared" si="146"/>
        <v>0</v>
      </c>
      <c r="AB251" s="73">
        <f t="shared" si="146"/>
        <v>3</v>
      </c>
      <c r="AC251" s="73">
        <f t="shared" si="146"/>
        <v>0</v>
      </c>
      <c r="AD251" s="73">
        <f t="shared" si="146"/>
        <v>1</v>
      </c>
      <c r="AE251" s="73">
        <f t="shared" si="146"/>
        <v>0</v>
      </c>
      <c r="AF251" s="42"/>
      <c r="AG251" s="15"/>
      <c r="AH251" s="15"/>
      <c r="AI251" s="15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</row>
    <row r="252" spans="1:62" ht="18.75" x14ac:dyDescent="0.3">
      <c r="A252" s="81" t="s">
        <v>56</v>
      </c>
      <c r="B252" s="73"/>
      <c r="C252" s="73"/>
      <c r="D252" s="73"/>
      <c r="E252" s="73"/>
      <c r="F252" s="95">
        <f>IFERROR(E252/B252*100,0)</f>
        <v>0</v>
      </c>
      <c r="G252" s="95">
        <f>IFERROR(E252/C252*100,0)</f>
        <v>0</v>
      </c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42"/>
      <c r="AG252" s="15"/>
      <c r="AH252" s="15"/>
      <c r="AI252" s="15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</row>
    <row r="253" spans="1:62" ht="18.75" x14ac:dyDescent="0.3">
      <c r="A253" s="82" t="s">
        <v>63</v>
      </c>
      <c r="B253" s="83"/>
      <c r="C253" s="83"/>
      <c r="D253" s="83"/>
      <c r="E253" s="83"/>
      <c r="F253" s="84"/>
      <c r="G253" s="84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5"/>
      <c r="AE253" s="86"/>
      <c r="AF253" s="42"/>
      <c r="AG253" s="15"/>
      <c r="AH253" s="15"/>
      <c r="AI253" s="15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</row>
    <row r="254" spans="1:62" ht="18.75" x14ac:dyDescent="0.3">
      <c r="A254" s="82" t="s">
        <v>55</v>
      </c>
      <c r="B254" s="86">
        <f>B255+B256+B257+B258</f>
        <v>45910.799999999996</v>
      </c>
      <c r="C254" s="86">
        <f>C255+C256+C257+C258</f>
        <v>8677.2999999999993</v>
      </c>
      <c r="D254" s="86">
        <f>D255+D256+D257+D258</f>
        <v>1347.7</v>
      </c>
      <c r="E254" s="86">
        <f>E255+E256+E257+E258</f>
        <v>1347.7</v>
      </c>
      <c r="F254" s="86">
        <f>IFERROR(E254/B254*100,0)</f>
        <v>2.9354748773709018</v>
      </c>
      <c r="G254" s="86">
        <f>IFERROR(E254/C254*100,0)</f>
        <v>15.53132886957925</v>
      </c>
      <c r="H254" s="86">
        <f t="shared" ref="H254:AE254" si="147">H255+H256+H257+H258</f>
        <v>6418.4</v>
      </c>
      <c r="I254" s="86">
        <f t="shared" si="147"/>
        <v>1347.7</v>
      </c>
      <c r="J254" s="86">
        <f t="shared" si="147"/>
        <v>5039.3999999999996</v>
      </c>
      <c r="K254" s="86">
        <f t="shared" si="147"/>
        <v>0</v>
      </c>
      <c r="L254" s="86">
        <f t="shared" si="147"/>
        <v>3414.6</v>
      </c>
      <c r="M254" s="86">
        <f t="shared" si="147"/>
        <v>0</v>
      </c>
      <c r="N254" s="86">
        <f t="shared" si="147"/>
        <v>3617.7999999999997</v>
      </c>
      <c r="O254" s="86">
        <f t="shared" si="147"/>
        <v>0</v>
      </c>
      <c r="P254" s="86">
        <f t="shared" si="147"/>
        <v>3864.7</v>
      </c>
      <c r="Q254" s="86">
        <f t="shared" si="147"/>
        <v>0</v>
      </c>
      <c r="R254" s="86">
        <f t="shared" si="147"/>
        <v>3386.5</v>
      </c>
      <c r="S254" s="86">
        <f t="shared" si="147"/>
        <v>3164.3</v>
      </c>
      <c r="T254" s="86">
        <f t="shared" si="147"/>
        <v>4368.6000000000004</v>
      </c>
      <c r="U254" s="86">
        <f t="shared" si="147"/>
        <v>0</v>
      </c>
      <c r="V254" s="86">
        <f t="shared" si="147"/>
        <v>2570.1</v>
      </c>
      <c r="W254" s="86">
        <f t="shared" si="147"/>
        <v>0</v>
      </c>
      <c r="X254" s="86">
        <f t="shared" si="147"/>
        <v>2623.8</v>
      </c>
      <c r="Y254" s="86">
        <f t="shared" si="147"/>
        <v>0</v>
      </c>
      <c r="Z254" s="86">
        <f t="shared" si="147"/>
        <v>3547.3</v>
      </c>
      <c r="AA254" s="86">
        <f t="shared" si="147"/>
        <v>0</v>
      </c>
      <c r="AB254" s="86">
        <f t="shared" si="147"/>
        <v>2881.6</v>
      </c>
      <c r="AC254" s="86">
        <f t="shared" si="147"/>
        <v>0</v>
      </c>
      <c r="AD254" s="86">
        <f t="shared" si="147"/>
        <v>4178</v>
      </c>
      <c r="AE254" s="86">
        <f t="shared" si="147"/>
        <v>0</v>
      </c>
      <c r="AF254" s="42"/>
      <c r="AG254" s="15"/>
      <c r="AH254" s="15"/>
      <c r="AI254" s="15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</row>
    <row r="255" spans="1:62" ht="18.75" x14ac:dyDescent="0.3">
      <c r="A255" s="82" t="s">
        <v>28</v>
      </c>
      <c r="B255" s="73">
        <f>SUM(B186,B204,B234)</f>
        <v>0</v>
      </c>
      <c r="C255" s="73">
        <f>SUM(C186,C204,C234)</f>
        <v>0</v>
      </c>
      <c r="D255" s="73">
        <f>SUM(D186,D204,D234)</f>
        <v>0</v>
      </c>
      <c r="E255" s="73">
        <f>SUM(E186,E204,E234)</f>
        <v>0</v>
      </c>
      <c r="F255" s="95">
        <f>IFERROR(E255/B255*100,0)</f>
        <v>0</v>
      </c>
      <c r="G255" s="95">
        <f>IFERROR(E255/C255*100,0)</f>
        <v>0</v>
      </c>
      <c r="H255" s="73">
        <f>SUM(H186,H204,H234)</f>
        <v>0</v>
      </c>
      <c r="I255" s="73">
        <f t="shared" ref="I255:AE255" si="148">SUM(I186,I204,I234)</f>
        <v>0</v>
      </c>
      <c r="J255" s="73">
        <f t="shared" si="148"/>
        <v>0</v>
      </c>
      <c r="K255" s="73">
        <f t="shared" si="148"/>
        <v>0</v>
      </c>
      <c r="L255" s="73">
        <f t="shared" si="148"/>
        <v>0</v>
      </c>
      <c r="M255" s="73">
        <f t="shared" si="148"/>
        <v>0</v>
      </c>
      <c r="N255" s="73">
        <f t="shared" si="148"/>
        <v>0</v>
      </c>
      <c r="O255" s="73">
        <f t="shared" si="148"/>
        <v>0</v>
      </c>
      <c r="P255" s="73">
        <f t="shared" si="148"/>
        <v>0</v>
      </c>
      <c r="Q255" s="73">
        <f t="shared" si="148"/>
        <v>0</v>
      </c>
      <c r="R255" s="73">
        <f t="shared" si="148"/>
        <v>0</v>
      </c>
      <c r="S255" s="73">
        <f t="shared" si="148"/>
        <v>0</v>
      </c>
      <c r="T255" s="73">
        <f t="shared" si="148"/>
        <v>0</v>
      </c>
      <c r="U255" s="73">
        <f t="shared" si="148"/>
        <v>0</v>
      </c>
      <c r="V255" s="73">
        <f t="shared" si="148"/>
        <v>0</v>
      </c>
      <c r="W255" s="73">
        <f t="shared" si="148"/>
        <v>0</v>
      </c>
      <c r="X255" s="73">
        <f t="shared" si="148"/>
        <v>0</v>
      </c>
      <c r="Y255" s="73">
        <f t="shared" si="148"/>
        <v>0</v>
      </c>
      <c r="Z255" s="73">
        <f t="shared" si="148"/>
        <v>0</v>
      </c>
      <c r="AA255" s="73">
        <f t="shared" si="148"/>
        <v>0</v>
      </c>
      <c r="AB255" s="73">
        <f t="shared" si="148"/>
        <v>0</v>
      </c>
      <c r="AC255" s="73">
        <f t="shared" si="148"/>
        <v>0</v>
      </c>
      <c r="AD255" s="73">
        <f t="shared" si="148"/>
        <v>0</v>
      </c>
      <c r="AE255" s="73">
        <f t="shared" si="148"/>
        <v>0</v>
      </c>
      <c r="AF255" s="42"/>
      <c r="AG255" s="15"/>
      <c r="AH255" s="15"/>
      <c r="AI255" s="15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</row>
    <row r="256" spans="1:62" ht="18.75" x14ac:dyDescent="0.3">
      <c r="A256" s="82" t="s">
        <v>26</v>
      </c>
      <c r="B256" s="73">
        <f t="shared" ref="B256:E257" si="149">SUM(B184,B202,B232)</f>
        <v>0</v>
      </c>
      <c r="C256" s="73">
        <f t="shared" si="149"/>
        <v>0</v>
      </c>
      <c r="D256" s="73">
        <f t="shared" si="149"/>
        <v>0</v>
      </c>
      <c r="E256" s="73">
        <f t="shared" si="149"/>
        <v>0</v>
      </c>
      <c r="F256" s="95">
        <f>IFERROR(E256/B256*100,0)</f>
        <v>0</v>
      </c>
      <c r="G256" s="95">
        <f>IFERROR(E256/C256*100,0)</f>
        <v>0</v>
      </c>
      <c r="H256" s="73">
        <f>SUM(H184,H202,H232)</f>
        <v>0</v>
      </c>
      <c r="I256" s="73">
        <f t="shared" ref="I256:AE257" si="150">SUM(I184,I202,I232)</f>
        <v>0</v>
      </c>
      <c r="J256" s="73">
        <f t="shared" si="150"/>
        <v>0</v>
      </c>
      <c r="K256" s="73">
        <f t="shared" si="150"/>
        <v>0</v>
      </c>
      <c r="L256" s="73">
        <f t="shared" si="150"/>
        <v>0</v>
      </c>
      <c r="M256" s="73">
        <f t="shared" si="150"/>
        <v>0</v>
      </c>
      <c r="N256" s="73">
        <f t="shared" si="150"/>
        <v>0</v>
      </c>
      <c r="O256" s="73">
        <f t="shared" si="150"/>
        <v>0</v>
      </c>
      <c r="P256" s="73">
        <f t="shared" si="150"/>
        <v>0</v>
      </c>
      <c r="Q256" s="73">
        <f t="shared" si="150"/>
        <v>0</v>
      </c>
      <c r="R256" s="73">
        <f t="shared" si="150"/>
        <v>0</v>
      </c>
      <c r="S256" s="73">
        <f t="shared" si="150"/>
        <v>0</v>
      </c>
      <c r="T256" s="73">
        <f t="shared" si="150"/>
        <v>0</v>
      </c>
      <c r="U256" s="73">
        <f t="shared" si="150"/>
        <v>0</v>
      </c>
      <c r="V256" s="73">
        <f t="shared" si="150"/>
        <v>0</v>
      </c>
      <c r="W256" s="73">
        <f t="shared" si="150"/>
        <v>0</v>
      </c>
      <c r="X256" s="73">
        <f t="shared" si="150"/>
        <v>0</v>
      </c>
      <c r="Y256" s="73">
        <f t="shared" si="150"/>
        <v>0</v>
      </c>
      <c r="Z256" s="73">
        <f t="shared" si="150"/>
        <v>0</v>
      </c>
      <c r="AA256" s="73">
        <f t="shared" si="150"/>
        <v>0</v>
      </c>
      <c r="AB256" s="73">
        <f t="shared" si="150"/>
        <v>0</v>
      </c>
      <c r="AC256" s="73">
        <f t="shared" si="150"/>
        <v>0</v>
      </c>
      <c r="AD256" s="73">
        <f t="shared" si="150"/>
        <v>0</v>
      </c>
      <c r="AE256" s="73">
        <f t="shared" si="150"/>
        <v>0</v>
      </c>
      <c r="AF256" s="42"/>
      <c r="AG256" s="15"/>
      <c r="AH256" s="15"/>
      <c r="AI256" s="15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</row>
    <row r="257" spans="1:62" ht="18.75" x14ac:dyDescent="0.3">
      <c r="A257" s="82" t="s">
        <v>27</v>
      </c>
      <c r="B257" s="73">
        <f t="shared" si="149"/>
        <v>45910.799999999996</v>
      </c>
      <c r="C257" s="73">
        <f t="shared" si="149"/>
        <v>8677.2999999999993</v>
      </c>
      <c r="D257" s="73">
        <f t="shared" si="149"/>
        <v>1347.7</v>
      </c>
      <c r="E257" s="73">
        <f t="shared" si="149"/>
        <v>1347.7</v>
      </c>
      <c r="F257" s="95">
        <f>IFERROR(E257/B257*100,0)</f>
        <v>2.9354748773709018</v>
      </c>
      <c r="G257" s="95">
        <f>IFERROR(E257/C257*100,0)</f>
        <v>15.53132886957925</v>
      </c>
      <c r="H257" s="73">
        <f>SUM(H185,H203,H233)</f>
        <v>6418.4</v>
      </c>
      <c r="I257" s="73">
        <f t="shared" si="150"/>
        <v>1347.7</v>
      </c>
      <c r="J257" s="73">
        <f t="shared" si="150"/>
        <v>5039.3999999999996</v>
      </c>
      <c r="K257" s="73">
        <f t="shared" si="150"/>
        <v>0</v>
      </c>
      <c r="L257" s="73">
        <f t="shared" si="150"/>
        <v>3414.6</v>
      </c>
      <c r="M257" s="73">
        <f t="shared" si="150"/>
        <v>0</v>
      </c>
      <c r="N257" s="73">
        <f t="shared" si="150"/>
        <v>3617.7999999999997</v>
      </c>
      <c r="O257" s="73">
        <f t="shared" si="150"/>
        <v>0</v>
      </c>
      <c r="P257" s="73">
        <f t="shared" si="150"/>
        <v>3864.7</v>
      </c>
      <c r="Q257" s="73">
        <f t="shared" si="150"/>
        <v>0</v>
      </c>
      <c r="R257" s="73">
        <f t="shared" si="150"/>
        <v>3386.5</v>
      </c>
      <c r="S257" s="73">
        <f t="shared" si="150"/>
        <v>3164.3</v>
      </c>
      <c r="T257" s="73">
        <f t="shared" si="150"/>
        <v>4368.6000000000004</v>
      </c>
      <c r="U257" s="73">
        <f t="shared" si="150"/>
        <v>0</v>
      </c>
      <c r="V257" s="73">
        <f t="shared" si="150"/>
        <v>2570.1</v>
      </c>
      <c r="W257" s="73">
        <f t="shared" si="150"/>
        <v>0</v>
      </c>
      <c r="X257" s="73">
        <f t="shared" si="150"/>
        <v>2623.8</v>
      </c>
      <c r="Y257" s="73">
        <f t="shared" si="150"/>
        <v>0</v>
      </c>
      <c r="Z257" s="73">
        <f t="shared" si="150"/>
        <v>3547.3</v>
      </c>
      <c r="AA257" s="73">
        <f t="shared" si="150"/>
        <v>0</v>
      </c>
      <c r="AB257" s="73">
        <f t="shared" si="150"/>
        <v>2881.6</v>
      </c>
      <c r="AC257" s="73">
        <f t="shared" si="150"/>
        <v>0</v>
      </c>
      <c r="AD257" s="73">
        <f t="shared" si="150"/>
        <v>4178</v>
      </c>
      <c r="AE257" s="73">
        <f t="shared" si="150"/>
        <v>0</v>
      </c>
      <c r="AF257" s="42"/>
      <c r="AG257" s="15"/>
      <c r="AH257" s="15"/>
      <c r="AI257" s="15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</row>
    <row r="258" spans="1:62" ht="18.75" x14ac:dyDescent="0.3">
      <c r="A258" s="82" t="s">
        <v>56</v>
      </c>
      <c r="B258" s="73">
        <f>SUM(B187,B205,B235)</f>
        <v>0</v>
      </c>
      <c r="C258" s="73">
        <f>SUM(C187,C205,C235)</f>
        <v>0</v>
      </c>
      <c r="D258" s="73">
        <f>SUM(D187,D205,D235)</f>
        <v>0</v>
      </c>
      <c r="E258" s="73">
        <f>SUM(E187,E205,E235)</f>
        <v>0</v>
      </c>
      <c r="F258" s="95">
        <f>IFERROR(E258/B258*100,0)</f>
        <v>0</v>
      </c>
      <c r="G258" s="95">
        <f>IFERROR(E258/C258*100,0)</f>
        <v>0</v>
      </c>
      <c r="H258" s="73">
        <f>SUM(H187,H205,H235)</f>
        <v>0</v>
      </c>
      <c r="I258" s="73">
        <f t="shared" ref="I258:AE258" si="151">SUM(I187,I205,I235)</f>
        <v>0</v>
      </c>
      <c r="J258" s="73">
        <f t="shared" si="151"/>
        <v>0</v>
      </c>
      <c r="K258" s="73">
        <f t="shared" si="151"/>
        <v>0</v>
      </c>
      <c r="L258" s="73">
        <f t="shared" si="151"/>
        <v>0</v>
      </c>
      <c r="M258" s="73">
        <f t="shared" si="151"/>
        <v>0</v>
      </c>
      <c r="N258" s="73">
        <f t="shared" si="151"/>
        <v>0</v>
      </c>
      <c r="O258" s="73">
        <f t="shared" si="151"/>
        <v>0</v>
      </c>
      <c r="P258" s="73">
        <f t="shared" si="151"/>
        <v>0</v>
      </c>
      <c r="Q258" s="73">
        <f t="shared" si="151"/>
        <v>0</v>
      </c>
      <c r="R258" s="73">
        <f t="shared" si="151"/>
        <v>0</v>
      </c>
      <c r="S258" s="73">
        <f t="shared" si="151"/>
        <v>0</v>
      </c>
      <c r="T258" s="73">
        <f t="shared" si="151"/>
        <v>0</v>
      </c>
      <c r="U258" s="73">
        <f t="shared" si="151"/>
        <v>0</v>
      </c>
      <c r="V258" s="73">
        <f t="shared" si="151"/>
        <v>0</v>
      </c>
      <c r="W258" s="73">
        <f t="shared" si="151"/>
        <v>0</v>
      </c>
      <c r="X258" s="73">
        <f t="shared" si="151"/>
        <v>0</v>
      </c>
      <c r="Y258" s="73">
        <f t="shared" si="151"/>
        <v>0</v>
      </c>
      <c r="Z258" s="73">
        <f t="shared" si="151"/>
        <v>0</v>
      </c>
      <c r="AA258" s="73">
        <f t="shared" si="151"/>
        <v>0</v>
      </c>
      <c r="AB258" s="73">
        <f t="shared" si="151"/>
        <v>0</v>
      </c>
      <c r="AC258" s="73">
        <f t="shared" si="151"/>
        <v>0</v>
      </c>
      <c r="AD258" s="73">
        <f t="shared" si="151"/>
        <v>0</v>
      </c>
      <c r="AE258" s="73">
        <f t="shared" si="151"/>
        <v>0</v>
      </c>
      <c r="AF258" s="42"/>
      <c r="AG258" s="15"/>
      <c r="AH258" s="15"/>
      <c r="AI258" s="15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</row>
    <row r="259" spans="1:62" ht="20.25" x14ac:dyDescent="0.25">
      <c r="A259" s="116" t="s">
        <v>37</v>
      </c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9"/>
      <c r="AE259" s="13"/>
      <c r="AF259" s="35"/>
      <c r="AG259" s="15"/>
      <c r="AH259" s="15"/>
      <c r="AI259" s="15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</row>
    <row r="260" spans="1:62" ht="20.25" x14ac:dyDescent="0.25">
      <c r="A260" s="62" t="s">
        <v>51</v>
      </c>
      <c r="B260" s="79"/>
      <c r="C260" s="79"/>
      <c r="D260" s="79"/>
      <c r="E260" s="79"/>
      <c r="F260" s="80"/>
      <c r="G260" s="80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42"/>
      <c r="AG260" s="15"/>
      <c r="AH260" s="15"/>
      <c r="AI260" s="15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</row>
    <row r="261" spans="1:62" ht="20.25" x14ac:dyDescent="0.25">
      <c r="A261" s="116" t="s">
        <v>103</v>
      </c>
      <c r="B261" s="117" t="s">
        <v>38</v>
      </c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3"/>
      <c r="AF261" s="35"/>
      <c r="AG261" s="15"/>
      <c r="AH261" s="15"/>
      <c r="AI261" s="15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</row>
    <row r="262" spans="1:62" ht="18.75" x14ac:dyDescent="0.3">
      <c r="A262" s="19" t="s">
        <v>25</v>
      </c>
      <c r="B262" s="13">
        <f>H262+J262+L262+N262+P262+R262+T262+V262+X262+Z262+AB262+AD262</f>
        <v>838910.90000000014</v>
      </c>
      <c r="C262" s="13">
        <f>C263+C264+C266+C267</f>
        <v>91084.7</v>
      </c>
      <c r="D262" s="13">
        <f>D263+D264+D266+D267</f>
        <v>0</v>
      </c>
      <c r="E262" s="13">
        <f>E263+E264+E266+E267</f>
        <v>0</v>
      </c>
      <c r="F262" s="96">
        <f t="shared" ref="F262:F267" si="152">IFERROR(E262/B262*100,0)</f>
        <v>0</v>
      </c>
      <c r="G262" s="96">
        <f t="shared" ref="G262:G267" si="153">IFERROR(E262/C262*100,0)</f>
        <v>0</v>
      </c>
      <c r="H262" s="13">
        <f t="shared" ref="H262:AE262" si="154">H263+H264+H266+H267</f>
        <v>0</v>
      </c>
      <c r="I262" s="13">
        <f t="shared" si="154"/>
        <v>0</v>
      </c>
      <c r="J262" s="13">
        <f t="shared" si="154"/>
        <v>0</v>
      </c>
      <c r="K262" s="13">
        <f t="shared" si="154"/>
        <v>0</v>
      </c>
      <c r="L262" s="13">
        <f t="shared" si="154"/>
        <v>0</v>
      </c>
      <c r="M262" s="13">
        <f t="shared" si="154"/>
        <v>0</v>
      </c>
      <c r="N262" s="13">
        <f t="shared" si="154"/>
        <v>0</v>
      </c>
      <c r="O262" s="13">
        <f t="shared" si="154"/>
        <v>0</v>
      </c>
      <c r="P262" s="13">
        <f t="shared" si="154"/>
        <v>25239.199999999997</v>
      </c>
      <c r="Q262" s="13">
        <f t="shared" si="154"/>
        <v>0</v>
      </c>
      <c r="R262" s="13">
        <f t="shared" si="154"/>
        <v>35464.400000000001</v>
      </c>
      <c r="S262" s="13">
        <f t="shared" si="154"/>
        <v>0</v>
      </c>
      <c r="T262" s="13">
        <f t="shared" si="154"/>
        <v>31524</v>
      </c>
      <c r="U262" s="13">
        <f t="shared" si="154"/>
        <v>0</v>
      </c>
      <c r="V262" s="13">
        <f t="shared" si="154"/>
        <v>39405</v>
      </c>
      <c r="W262" s="13">
        <f t="shared" si="154"/>
        <v>0</v>
      </c>
      <c r="X262" s="13">
        <f t="shared" si="154"/>
        <v>51226.5</v>
      </c>
      <c r="Y262" s="13">
        <f t="shared" si="154"/>
        <v>0</v>
      </c>
      <c r="Z262" s="13">
        <f t="shared" si="154"/>
        <v>63048.1</v>
      </c>
      <c r="AA262" s="13">
        <f t="shared" si="154"/>
        <v>0</v>
      </c>
      <c r="AB262" s="13">
        <f t="shared" si="154"/>
        <v>66988.5</v>
      </c>
      <c r="AC262" s="13">
        <f t="shared" si="154"/>
        <v>0</v>
      </c>
      <c r="AD262" s="13">
        <f t="shared" si="154"/>
        <v>526015.20000000007</v>
      </c>
      <c r="AE262" s="13">
        <f t="shared" si="154"/>
        <v>0</v>
      </c>
      <c r="AF262" s="114" t="s">
        <v>119</v>
      </c>
      <c r="AG262" s="15"/>
      <c r="AH262" s="15"/>
      <c r="AI262" s="15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</row>
    <row r="263" spans="1:62" ht="18.75" x14ac:dyDescent="0.3">
      <c r="A263" s="22" t="s">
        <v>26</v>
      </c>
      <c r="B263" s="23">
        <f t="shared" ref="B263:E267" si="155">B270</f>
        <v>597596.10000000009</v>
      </c>
      <c r="C263" s="23">
        <f t="shared" si="155"/>
        <v>58516.4</v>
      </c>
      <c r="D263" s="23">
        <f t="shared" si="155"/>
        <v>0</v>
      </c>
      <c r="E263" s="23">
        <f t="shared" si="155"/>
        <v>0</v>
      </c>
      <c r="F263" s="95">
        <f t="shared" si="152"/>
        <v>0</v>
      </c>
      <c r="G263" s="95">
        <f t="shared" si="153"/>
        <v>0</v>
      </c>
      <c r="H263" s="23">
        <f>H270</f>
        <v>0</v>
      </c>
      <c r="I263" s="23">
        <f t="shared" ref="I263:AE267" si="156">I270</f>
        <v>0</v>
      </c>
      <c r="J263" s="23">
        <f t="shared" si="156"/>
        <v>0</v>
      </c>
      <c r="K263" s="23">
        <f t="shared" si="156"/>
        <v>0</v>
      </c>
      <c r="L263" s="23">
        <f t="shared" si="156"/>
        <v>0</v>
      </c>
      <c r="M263" s="23">
        <f t="shared" si="156"/>
        <v>0</v>
      </c>
      <c r="N263" s="23">
        <f t="shared" si="156"/>
        <v>0</v>
      </c>
      <c r="O263" s="23">
        <f t="shared" si="156"/>
        <v>0</v>
      </c>
      <c r="P263" s="23">
        <f t="shared" si="156"/>
        <v>12493.4</v>
      </c>
      <c r="Q263" s="23">
        <f t="shared" si="156"/>
        <v>0</v>
      </c>
      <c r="R263" s="23">
        <f t="shared" si="156"/>
        <v>17554.900000000001</v>
      </c>
      <c r="S263" s="23">
        <f t="shared" si="156"/>
        <v>0</v>
      </c>
      <c r="T263" s="23">
        <f t="shared" si="156"/>
        <v>15604.4</v>
      </c>
      <c r="U263" s="23">
        <f t="shared" si="156"/>
        <v>0</v>
      </c>
      <c r="V263" s="23">
        <f t="shared" si="156"/>
        <v>19505.5</v>
      </c>
      <c r="W263" s="23">
        <f t="shared" si="156"/>
        <v>0</v>
      </c>
      <c r="X263" s="23">
        <f t="shared" si="156"/>
        <v>25357.1</v>
      </c>
      <c r="Y263" s="23">
        <f t="shared" si="156"/>
        <v>0</v>
      </c>
      <c r="Z263" s="23">
        <f t="shared" si="156"/>
        <v>31208.799999999999</v>
      </c>
      <c r="AA263" s="23">
        <f t="shared" si="156"/>
        <v>0</v>
      </c>
      <c r="AB263" s="23">
        <f t="shared" si="156"/>
        <v>33159.300000000003</v>
      </c>
      <c r="AC263" s="23">
        <f t="shared" si="156"/>
        <v>0</v>
      </c>
      <c r="AD263" s="23">
        <f t="shared" si="156"/>
        <v>442712.7</v>
      </c>
      <c r="AE263" s="23">
        <f t="shared" si="156"/>
        <v>0</v>
      </c>
      <c r="AF263" s="115"/>
      <c r="AG263" s="15"/>
      <c r="AH263" s="15"/>
      <c r="AI263" s="15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</row>
    <row r="264" spans="1:62" ht="18.75" x14ac:dyDescent="0.3">
      <c r="A264" s="22" t="s">
        <v>27</v>
      </c>
      <c r="B264" s="23">
        <f t="shared" si="155"/>
        <v>83891.199999999997</v>
      </c>
      <c r="C264" s="23">
        <f t="shared" si="155"/>
        <v>11821.5</v>
      </c>
      <c r="D264" s="23">
        <f t="shared" si="155"/>
        <v>0</v>
      </c>
      <c r="E264" s="23">
        <f t="shared" si="155"/>
        <v>0</v>
      </c>
      <c r="F264" s="95">
        <f t="shared" si="152"/>
        <v>0</v>
      </c>
      <c r="G264" s="95">
        <f t="shared" si="153"/>
        <v>0</v>
      </c>
      <c r="H264" s="23">
        <f>H271</f>
        <v>0</v>
      </c>
      <c r="I264" s="23">
        <f t="shared" si="156"/>
        <v>0</v>
      </c>
      <c r="J264" s="23">
        <f t="shared" si="156"/>
        <v>0</v>
      </c>
      <c r="K264" s="23">
        <f t="shared" si="156"/>
        <v>0</v>
      </c>
      <c r="L264" s="23">
        <f t="shared" si="156"/>
        <v>0</v>
      </c>
      <c r="M264" s="23">
        <f t="shared" si="156"/>
        <v>0</v>
      </c>
      <c r="N264" s="23">
        <f t="shared" si="156"/>
        <v>0</v>
      </c>
      <c r="O264" s="23">
        <f t="shared" si="156"/>
        <v>0</v>
      </c>
      <c r="P264" s="23">
        <f t="shared" si="156"/>
        <v>2523.9</v>
      </c>
      <c r="Q264" s="23">
        <f t="shared" si="156"/>
        <v>0</v>
      </c>
      <c r="R264" s="23">
        <f t="shared" si="156"/>
        <v>3546.4</v>
      </c>
      <c r="S264" s="23">
        <f t="shared" si="156"/>
        <v>0</v>
      </c>
      <c r="T264" s="23">
        <f t="shared" si="156"/>
        <v>3152.4</v>
      </c>
      <c r="U264" s="23">
        <f t="shared" si="156"/>
        <v>0</v>
      </c>
      <c r="V264" s="23">
        <f t="shared" si="156"/>
        <v>3940.5</v>
      </c>
      <c r="W264" s="23">
        <f t="shared" si="156"/>
        <v>0</v>
      </c>
      <c r="X264" s="23">
        <f t="shared" si="156"/>
        <v>5122.6000000000004</v>
      </c>
      <c r="Y264" s="23">
        <f t="shared" si="156"/>
        <v>0</v>
      </c>
      <c r="Z264" s="23">
        <f t="shared" si="156"/>
        <v>6304.8</v>
      </c>
      <c r="AA264" s="23">
        <f t="shared" si="156"/>
        <v>0</v>
      </c>
      <c r="AB264" s="23">
        <f t="shared" si="156"/>
        <v>6698.9</v>
      </c>
      <c r="AC264" s="23">
        <f t="shared" si="156"/>
        <v>0</v>
      </c>
      <c r="AD264" s="23">
        <f t="shared" si="156"/>
        <v>52601.7</v>
      </c>
      <c r="AE264" s="23">
        <f t="shared" si="156"/>
        <v>0</v>
      </c>
      <c r="AF264" s="115"/>
      <c r="AG264" s="15"/>
      <c r="AH264" s="15"/>
      <c r="AI264" s="15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</row>
    <row r="265" spans="1:62" ht="40.5" customHeight="1" x14ac:dyDescent="0.3">
      <c r="A265" s="22" t="s">
        <v>30</v>
      </c>
      <c r="B265" s="23">
        <f t="shared" si="155"/>
        <v>0</v>
      </c>
      <c r="C265" s="23">
        <f t="shared" si="155"/>
        <v>0</v>
      </c>
      <c r="D265" s="23">
        <f t="shared" si="155"/>
        <v>0</v>
      </c>
      <c r="E265" s="23">
        <f t="shared" si="155"/>
        <v>0</v>
      </c>
      <c r="F265" s="95">
        <f t="shared" si="152"/>
        <v>0</v>
      </c>
      <c r="G265" s="95">
        <f t="shared" si="153"/>
        <v>0</v>
      </c>
      <c r="H265" s="23">
        <f>H272</f>
        <v>0</v>
      </c>
      <c r="I265" s="23">
        <f t="shared" si="156"/>
        <v>0</v>
      </c>
      <c r="J265" s="23">
        <f t="shared" si="156"/>
        <v>0</v>
      </c>
      <c r="K265" s="23">
        <f t="shared" si="156"/>
        <v>0</v>
      </c>
      <c r="L265" s="23">
        <f t="shared" si="156"/>
        <v>0</v>
      </c>
      <c r="M265" s="23">
        <f t="shared" si="156"/>
        <v>0</v>
      </c>
      <c r="N265" s="23">
        <f t="shared" si="156"/>
        <v>0</v>
      </c>
      <c r="O265" s="23">
        <f t="shared" si="156"/>
        <v>0</v>
      </c>
      <c r="P265" s="23">
        <f t="shared" si="156"/>
        <v>0</v>
      </c>
      <c r="Q265" s="23">
        <f t="shared" si="156"/>
        <v>0</v>
      </c>
      <c r="R265" s="23">
        <f t="shared" si="156"/>
        <v>0</v>
      </c>
      <c r="S265" s="23">
        <f t="shared" si="156"/>
        <v>0</v>
      </c>
      <c r="T265" s="23">
        <f t="shared" si="156"/>
        <v>0</v>
      </c>
      <c r="U265" s="23">
        <f t="shared" si="156"/>
        <v>0</v>
      </c>
      <c r="V265" s="23">
        <f t="shared" si="156"/>
        <v>0</v>
      </c>
      <c r="W265" s="23">
        <f t="shared" si="156"/>
        <v>0</v>
      </c>
      <c r="X265" s="23">
        <f t="shared" si="156"/>
        <v>0</v>
      </c>
      <c r="Y265" s="23">
        <f t="shared" si="156"/>
        <v>0</v>
      </c>
      <c r="Z265" s="23">
        <f t="shared" si="156"/>
        <v>0</v>
      </c>
      <c r="AA265" s="23">
        <f t="shared" si="156"/>
        <v>0</v>
      </c>
      <c r="AB265" s="23">
        <f t="shared" si="156"/>
        <v>0</v>
      </c>
      <c r="AC265" s="23">
        <f t="shared" si="156"/>
        <v>0</v>
      </c>
      <c r="AD265" s="23">
        <f t="shared" si="156"/>
        <v>0</v>
      </c>
      <c r="AE265" s="23">
        <f t="shared" si="156"/>
        <v>0</v>
      </c>
      <c r="AF265" s="115"/>
      <c r="AG265" s="15"/>
      <c r="AH265" s="15"/>
      <c r="AI265" s="15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</row>
    <row r="266" spans="1:62" ht="18.75" x14ac:dyDescent="0.3">
      <c r="A266" s="22" t="s">
        <v>28</v>
      </c>
      <c r="B266" s="13">
        <f t="shared" si="155"/>
        <v>157423.6</v>
      </c>
      <c r="C266" s="13">
        <f t="shared" si="155"/>
        <v>20746.8</v>
      </c>
      <c r="D266" s="13">
        <f t="shared" si="155"/>
        <v>0</v>
      </c>
      <c r="E266" s="13">
        <f t="shared" si="155"/>
        <v>0</v>
      </c>
      <c r="F266" s="96">
        <f t="shared" si="152"/>
        <v>0</v>
      </c>
      <c r="G266" s="96">
        <f t="shared" si="153"/>
        <v>0</v>
      </c>
      <c r="H266" s="13">
        <f>H273</f>
        <v>0</v>
      </c>
      <c r="I266" s="13">
        <f t="shared" si="156"/>
        <v>0</v>
      </c>
      <c r="J266" s="13">
        <f t="shared" si="156"/>
        <v>0</v>
      </c>
      <c r="K266" s="13">
        <f t="shared" si="156"/>
        <v>0</v>
      </c>
      <c r="L266" s="13">
        <f t="shared" si="156"/>
        <v>0</v>
      </c>
      <c r="M266" s="13">
        <f t="shared" si="156"/>
        <v>0</v>
      </c>
      <c r="N266" s="13">
        <f t="shared" si="156"/>
        <v>0</v>
      </c>
      <c r="O266" s="13">
        <f t="shared" si="156"/>
        <v>0</v>
      </c>
      <c r="P266" s="13">
        <f t="shared" si="156"/>
        <v>10221.9</v>
      </c>
      <c r="Q266" s="13">
        <f t="shared" si="156"/>
        <v>0</v>
      </c>
      <c r="R266" s="13">
        <f t="shared" si="156"/>
        <v>14363.1</v>
      </c>
      <c r="S266" s="13">
        <f t="shared" si="156"/>
        <v>0</v>
      </c>
      <c r="T266" s="13">
        <f t="shared" si="156"/>
        <v>12767.2</v>
      </c>
      <c r="U266" s="13">
        <f t="shared" si="156"/>
        <v>0</v>
      </c>
      <c r="V266" s="13">
        <f t="shared" si="156"/>
        <v>15959</v>
      </c>
      <c r="W266" s="13">
        <f t="shared" si="156"/>
        <v>0</v>
      </c>
      <c r="X266" s="13">
        <f t="shared" si="156"/>
        <v>20746.8</v>
      </c>
      <c r="Y266" s="13">
        <f t="shared" si="156"/>
        <v>0</v>
      </c>
      <c r="Z266" s="13">
        <f t="shared" si="156"/>
        <v>25534.5</v>
      </c>
      <c r="AA266" s="13">
        <f t="shared" si="156"/>
        <v>0</v>
      </c>
      <c r="AB266" s="13">
        <f t="shared" si="156"/>
        <v>27130.3</v>
      </c>
      <c r="AC266" s="13">
        <f t="shared" si="156"/>
        <v>0</v>
      </c>
      <c r="AD266" s="13">
        <f t="shared" si="156"/>
        <v>30700.799999999999</v>
      </c>
      <c r="AE266" s="13">
        <f t="shared" si="156"/>
        <v>0</v>
      </c>
      <c r="AF266" s="115"/>
      <c r="AG266" s="15"/>
      <c r="AH266" s="15"/>
      <c r="AI266" s="15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</row>
    <row r="267" spans="1:62" ht="18.75" x14ac:dyDescent="0.3">
      <c r="A267" s="22" t="s">
        <v>29</v>
      </c>
      <c r="B267" s="23">
        <f t="shared" si="155"/>
        <v>0</v>
      </c>
      <c r="C267" s="23">
        <f t="shared" si="155"/>
        <v>0</v>
      </c>
      <c r="D267" s="23">
        <f t="shared" si="155"/>
        <v>0</v>
      </c>
      <c r="E267" s="23">
        <f t="shared" si="155"/>
        <v>0</v>
      </c>
      <c r="F267" s="95">
        <f t="shared" si="152"/>
        <v>0</v>
      </c>
      <c r="G267" s="95">
        <f t="shared" si="153"/>
        <v>0</v>
      </c>
      <c r="H267" s="23">
        <f>H274</f>
        <v>0</v>
      </c>
      <c r="I267" s="23">
        <f t="shared" si="156"/>
        <v>0</v>
      </c>
      <c r="J267" s="23">
        <f t="shared" si="156"/>
        <v>0</v>
      </c>
      <c r="K267" s="23">
        <f t="shared" si="156"/>
        <v>0</v>
      </c>
      <c r="L267" s="23">
        <f t="shared" si="156"/>
        <v>0</v>
      </c>
      <c r="M267" s="23">
        <f t="shared" si="156"/>
        <v>0</v>
      </c>
      <c r="N267" s="23">
        <f t="shared" si="156"/>
        <v>0</v>
      </c>
      <c r="O267" s="23">
        <f t="shared" si="156"/>
        <v>0</v>
      </c>
      <c r="P267" s="23">
        <f t="shared" si="156"/>
        <v>0</v>
      </c>
      <c r="Q267" s="23">
        <f t="shared" si="156"/>
        <v>0</v>
      </c>
      <c r="R267" s="23">
        <f t="shared" si="156"/>
        <v>0</v>
      </c>
      <c r="S267" s="23">
        <f t="shared" si="156"/>
        <v>0</v>
      </c>
      <c r="T267" s="23">
        <f t="shared" si="156"/>
        <v>0</v>
      </c>
      <c r="U267" s="23">
        <f t="shared" si="156"/>
        <v>0</v>
      </c>
      <c r="V267" s="23">
        <f t="shared" si="156"/>
        <v>0</v>
      </c>
      <c r="W267" s="23">
        <f t="shared" si="156"/>
        <v>0</v>
      </c>
      <c r="X267" s="23">
        <f t="shared" si="156"/>
        <v>0</v>
      </c>
      <c r="Y267" s="23">
        <f t="shared" si="156"/>
        <v>0</v>
      </c>
      <c r="Z267" s="23">
        <f t="shared" si="156"/>
        <v>0</v>
      </c>
      <c r="AA267" s="23">
        <f t="shared" si="156"/>
        <v>0</v>
      </c>
      <c r="AB267" s="23">
        <f t="shared" si="156"/>
        <v>0</v>
      </c>
      <c r="AC267" s="23">
        <f t="shared" si="156"/>
        <v>0</v>
      </c>
      <c r="AD267" s="23">
        <f t="shared" si="156"/>
        <v>0</v>
      </c>
      <c r="AE267" s="23">
        <f t="shared" si="156"/>
        <v>0</v>
      </c>
      <c r="AF267" s="115"/>
      <c r="AG267" s="15"/>
      <c r="AH267" s="15"/>
      <c r="AI267" s="15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</row>
    <row r="268" spans="1:62" ht="36.75" customHeight="1" x14ac:dyDescent="0.25">
      <c r="A268" s="111" t="s">
        <v>104</v>
      </c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3"/>
      <c r="AF268" s="115"/>
      <c r="AG268" s="15"/>
      <c r="AH268" s="15"/>
      <c r="AI268" s="15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</row>
    <row r="269" spans="1:62" ht="18.75" x14ac:dyDescent="0.3">
      <c r="A269" s="19" t="s">
        <v>25</v>
      </c>
      <c r="B269" s="13">
        <f>B270+B271+B273+B274</f>
        <v>838910.9</v>
      </c>
      <c r="C269" s="13">
        <f>C270+C271+C273+C274</f>
        <v>91084.7</v>
      </c>
      <c r="D269" s="13">
        <f>D270+D271+D273+D274</f>
        <v>0</v>
      </c>
      <c r="E269" s="13">
        <f>E270+E271+E273+E274</f>
        <v>0</v>
      </c>
      <c r="F269" s="96">
        <f>IFERROR(E269/B269*100,0)</f>
        <v>0</v>
      </c>
      <c r="G269" s="96">
        <f>IFERROR(E269/C269*100,0)</f>
        <v>0</v>
      </c>
      <c r="H269" s="13">
        <f t="shared" ref="H269:AE269" si="157">H270+H271+H273+H274</f>
        <v>0</v>
      </c>
      <c r="I269" s="13">
        <f t="shared" si="157"/>
        <v>0</v>
      </c>
      <c r="J269" s="13">
        <f t="shared" si="157"/>
        <v>0</v>
      </c>
      <c r="K269" s="13">
        <f t="shared" si="157"/>
        <v>0</v>
      </c>
      <c r="L269" s="13">
        <f t="shared" si="157"/>
        <v>0</v>
      </c>
      <c r="M269" s="13">
        <f t="shared" si="157"/>
        <v>0</v>
      </c>
      <c r="N269" s="13">
        <f t="shared" si="157"/>
        <v>0</v>
      </c>
      <c r="O269" s="13">
        <f t="shared" si="157"/>
        <v>0</v>
      </c>
      <c r="P269" s="13">
        <f t="shared" si="157"/>
        <v>25239.199999999997</v>
      </c>
      <c r="Q269" s="13">
        <f t="shared" si="157"/>
        <v>0</v>
      </c>
      <c r="R269" s="13">
        <f t="shared" si="157"/>
        <v>35464.400000000001</v>
      </c>
      <c r="S269" s="13">
        <f t="shared" si="157"/>
        <v>0</v>
      </c>
      <c r="T269" s="13">
        <f t="shared" si="157"/>
        <v>31524</v>
      </c>
      <c r="U269" s="13">
        <f t="shared" si="157"/>
        <v>0</v>
      </c>
      <c r="V269" s="13">
        <f t="shared" si="157"/>
        <v>39405</v>
      </c>
      <c r="W269" s="13">
        <f t="shared" si="157"/>
        <v>0</v>
      </c>
      <c r="X269" s="13">
        <f t="shared" si="157"/>
        <v>51226.5</v>
      </c>
      <c r="Y269" s="13">
        <f t="shared" si="157"/>
        <v>0</v>
      </c>
      <c r="Z269" s="13">
        <f t="shared" si="157"/>
        <v>63048.1</v>
      </c>
      <c r="AA269" s="13">
        <f t="shared" si="157"/>
        <v>0</v>
      </c>
      <c r="AB269" s="13">
        <f t="shared" si="157"/>
        <v>66988.5</v>
      </c>
      <c r="AC269" s="13">
        <f t="shared" si="157"/>
        <v>0</v>
      </c>
      <c r="AD269" s="13">
        <f t="shared" si="157"/>
        <v>526015.20000000007</v>
      </c>
      <c r="AE269" s="13">
        <f t="shared" si="157"/>
        <v>0</v>
      </c>
      <c r="AF269" s="115"/>
      <c r="AG269" s="15"/>
      <c r="AH269" s="15"/>
      <c r="AI269" s="15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</row>
    <row r="270" spans="1:62" ht="18.75" x14ac:dyDescent="0.3">
      <c r="A270" s="22" t="s">
        <v>26</v>
      </c>
      <c r="B270" s="23">
        <f>H270+J270+L270+N270+P270+R270+T270+V270+X270+Z270+AB270+AD270</f>
        <v>597596.10000000009</v>
      </c>
      <c r="C270" s="29">
        <f t="shared" ref="C270:C271" si="158">H270+X270+AB270</f>
        <v>58516.4</v>
      </c>
      <c r="D270" s="23">
        <f>E270</f>
        <v>0</v>
      </c>
      <c r="E270" s="30">
        <f>I270+K270+M270+O270+Q270+S270+U270+W270+Y270+AA270+AC270+AE270</f>
        <v>0</v>
      </c>
      <c r="F270" s="95">
        <f>IFERROR(E270/B270*100,0)</f>
        <v>0</v>
      </c>
      <c r="G270" s="95">
        <f>IFERROR(E270/C270*100,0)</f>
        <v>0</v>
      </c>
      <c r="H270" s="13"/>
      <c r="I270" s="13"/>
      <c r="J270" s="13"/>
      <c r="K270" s="13"/>
      <c r="L270" s="13"/>
      <c r="M270" s="13"/>
      <c r="N270" s="13"/>
      <c r="O270" s="13"/>
      <c r="P270" s="13">
        <v>12493.4</v>
      </c>
      <c r="Q270" s="13"/>
      <c r="R270" s="13">
        <v>17554.900000000001</v>
      </c>
      <c r="S270" s="13"/>
      <c r="T270" s="13">
        <v>15604.4</v>
      </c>
      <c r="U270" s="13"/>
      <c r="V270" s="13">
        <v>19505.5</v>
      </c>
      <c r="W270" s="13"/>
      <c r="X270" s="13">
        <v>25357.1</v>
      </c>
      <c r="Y270" s="13"/>
      <c r="Z270" s="13">
        <v>31208.799999999999</v>
      </c>
      <c r="AA270" s="13"/>
      <c r="AB270" s="13">
        <v>33159.300000000003</v>
      </c>
      <c r="AC270" s="13"/>
      <c r="AD270" s="23">
        <v>442712.7</v>
      </c>
      <c r="AE270" s="13"/>
      <c r="AF270" s="115"/>
      <c r="AG270" s="15"/>
      <c r="AH270" s="15"/>
      <c r="AI270" s="15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</row>
    <row r="271" spans="1:62" ht="18.75" x14ac:dyDescent="0.3">
      <c r="A271" s="22" t="s">
        <v>27</v>
      </c>
      <c r="B271" s="23">
        <f>H271+J271+L271+N271+P271+R271+T271+V271+X271+Z271+AB271+AD271</f>
        <v>83891.199999999997</v>
      </c>
      <c r="C271" s="29">
        <f t="shared" si="158"/>
        <v>11821.5</v>
      </c>
      <c r="D271" s="23">
        <f>E271</f>
        <v>0</v>
      </c>
      <c r="E271" s="30">
        <f>I271+K271+M271+O271+Q271+S271+U271+W271+Y271+AA271+AC271+AE271</f>
        <v>0</v>
      </c>
      <c r="F271" s="95">
        <f>IFERROR(E271/B271*100,0)</f>
        <v>0</v>
      </c>
      <c r="G271" s="95">
        <f>IFERROR(E271/C271*100,0)</f>
        <v>0</v>
      </c>
      <c r="H271" s="23"/>
      <c r="I271" s="23"/>
      <c r="J271" s="23"/>
      <c r="K271" s="23"/>
      <c r="L271" s="23"/>
      <c r="M271" s="23"/>
      <c r="N271" s="23"/>
      <c r="O271" s="23"/>
      <c r="P271" s="23">
        <v>2523.9</v>
      </c>
      <c r="Q271" s="23"/>
      <c r="R271" s="23">
        <v>3546.4</v>
      </c>
      <c r="S271" s="23"/>
      <c r="T271" s="23">
        <v>3152.4</v>
      </c>
      <c r="U271" s="23"/>
      <c r="V271" s="23">
        <v>3940.5</v>
      </c>
      <c r="W271" s="23"/>
      <c r="X271" s="23">
        <v>5122.6000000000004</v>
      </c>
      <c r="Y271" s="23"/>
      <c r="Z271" s="23">
        <v>6304.8</v>
      </c>
      <c r="AA271" s="23"/>
      <c r="AB271" s="23">
        <v>6698.9</v>
      </c>
      <c r="AC271" s="23"/>
      <c r="AD271" s="23">
        <v>52601.7</v>
      </c>
      <c r="AE271" s="23"/>
      <c r="AF271" s="115"/>
      <c r="AG271" s="15"/>
      <c r="AH271" s="15"/>
      <c r="AI271" s="15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</row>
    <row r="272" spans="1:62" ht="37.5" x14ac:dyDescent="0.3">
      <c r="A272" s="22" t="s">
        <v>30</v>
      </c>
      <c r="B272" s="28">
        <f>H272+J272+L272+N272+P272+R272+T272+V272+X272+Z272+AB272+AD272</f>
        <v>0</v>
      </c>
      <c r="C272" s="29">
        <f>H272+X272+AB272</f>
        <v>0</v>
      </c>
      <c r="D272" s="29">
        <f>E272</f>
        <v>0</v>
      </c>
      <c r="E272" s="28">
        <f>I272+K272+M272+O272+Q272+S272+U272+W272+Y272+AA272+AC272+AE272</f>
        <v>0</v>
      </c>
      <c r="F272" s="95">
        <f>IFERROR(E272/B272*100,0)</f>
        <v>0</v>
      </c>
      <c r="G272" s="95">
        <f>IFERROR(E272/C272*100,0)</f>
        <v>0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115"/>
      <c r="AG272" s="15"/>
      <c r="AH272" s="15"/>
      <c r="AI272" s="15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</row>
    <row r="273" spans="1:62" ht="18.75" x14ac:dyDescent="0.3">
      <c r="A273" s="22" t="s">
        <v>28</v>
      </c>
      <c r="B273" s="28">
        <f t="shared" ref="B273:B274" si="159">H273+J273+L273+N273+P273+R273+T273+V273+X273+Z273+AB273+AD273</f>
        <v>157423.6</v>
      </c>
      <c r="C273" s="29">
        <f>H273+X273</f>
        <v>20746.8</v>
      </c>
      <c r="D273" s="43"/>
      <c r="E273" s="43"/>
      <c r="F273" s="43"/>
      <c r="G273" s="43"/>
      <c r="H273" s="13"/>
      <c r="I273" s="13"/>
      <c r="J273" s="13"/>
      <c r="K273" s="13"/>
      <c r="L273" s="13"/>
      <c r="M273" s="13"/>
      <c r="N273" s="13"/>
      <c r="O273" s="13"/>
      <c r="P273" s="13">
        <v>10221.9</v>
      </c>
      <c r="Q273" s="13"/>
      <c r="R273" s="13">
        <v>14363.1</v>
      </c>
      <c r="S273" s="13"/>
      <c r="T273" s="13">
        <v>12767.2</v>
      </c>
      <c r="U273" s="13"/>
      <c r="V273" s="13">
        <v>15959</v>
      </c>
      <c r="W273" s="13"/>
      <c r="X273" s="13">
        <v>20746.8</v>
      </c>
      <c r="Y273" s="13"/>
      <c r="Z273" s="13">
        <v>25534.5</v>
      </c>
      <c r="AA273" s="13"/>
      <c r="AB273" s="13">
        <v>27130.3</v>
      </c>
      <c r="AC273" s="13"/>
      <c r="AD273" s="13">
        <v>30700.799999999999</v>
      </c>
      <c r="AE273" s="13"/>
      <c r="AF273" s="115"/>
      <c r="AG273" s="15"/>
      <c r="AH273" s="15"/>
      <c r="AI273" s="15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</row>
    <row r="274" spans="1:62" ht="18.75" x14ac:dyDescent="0.3">
      <c r="A274" s="22" t="s">
        <v>29</v>
      </c>
      <c r="B274" s="28">
        <f t="shared" si="159"/>
        <v>0</v>
      </c>
      <c r="C274" s="29"/>
      <c r="D274" s="43"/>
      <c r="E274" s="43"/>
      <c r="F274" s="43"/>
      <c r="G274" s="4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18"/>
      <c r="AG274" s="15"/>
      <c r="AH274" s="15"/>
      <c r="AI274" s="15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</row>
    <row r="275" spans="1:62" ht="20.25" x14ac:dyDescent="0.25">
      <c r="A275" s="65" t="s">
        <v>52</v>
      </c>
      <c r="B275" s="66"/>
      <c r="C275" s="67"/>
      <c r="D275" s="67"/>
      <c r="E275" s="66"/>
      <c r="F275" s="68"/>
      <c r="G275" s="68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70"/>
      <c r="AF275" s="109"/>
      <c r="AG275" s="15"/>
      <c r="AH275" s="15"/>
      <c r="AI275" s="15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</row>
    <row r="276" spans="1:62" ht="20.25" x14ac:dyDescent="0.25">
      <c r="A276" s="116" t="s">
        <v>105</v>
      </c>
      <c r="B276" s="117" t="s">
        <v>38</v>
      </c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3"/>
      <c r="AF276" s="35"/>
      <c r="AG276" s="15"/>
      <c r="AH276" s="15"/>
      <c r="AI276" s="15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</row>
    <row r="277" spans="1:62" ht="18.75" x14ac:dyDescent="0.3">
      <c r="A277" s="19" t="s">
        <v>25</v>
      </c>
      <c r="B277" s="13">
        <f>H277+J277+L277+N277+P277+R277+T277+V277+X277+Z277+AB277+AD277</f>
        <v>54752.700000000012</v>
      </c>
      <c r="C277" s="13">
        <f>C278+C279+C280+C281</f>
        <v>5028.7</v>
      </c>
      <c r="D277" s="13">
        <f>D278+D279+D280+D281</f>
        <v>3957.2</v>
      </c>
      <c r="E277" s="13">
        <f>E278+E279+E280+E281</f>
        <v>3957.2</v>
      </c>
      <c r="F277" s="26">
        <f>E277/B277*100</f>
        <v>7.2274061370489475</v>
      </c>
      <c r="G277" s="26">
        <f>E277/C277*100</f>
        <v>78.692306162626522</v>
      </c>
      <c r="H277" s="13">
        <f t="shared" ref="H277:AD277" si="160">H278+H279+H280+H281</f>
        <v>5028.7</v>
      </c>
      <c r="I277" s="13">
        <f>I278+I279+I280+I281</f>
        <v>3957.2</v>
      </c>
      <c r="J277" s="13">
        <f t="shared" si="160"/>
        <v>4289.3999999999996</v>
      </c>
      <c r="K277" s="13">
        <f>K278+K279+K280+K281</f>
        <v>0</v>
      </c>
      <c r="L277" s="13">
        <f t="shared" si="160"/>
        <v>4136.7</v>
      </c>
      <c r="M277" s="13">
        <f>M278+M279+M280+M281</f>
        <v>0</v>
      </c>
      <c r="N277" s="13">
        <f t="shared" si="160"/>
        <v>4157.2</v>
      </c>
      <c r="O277" s="13">
        <f>O278+O279+O280+O281</f>
        <v>0</v>
      </c>
      <c r="P277" s="13">
        <f t="shared" si="160"/>
        <v>8357.2000000000007</v>
      </c>
      <c r="Q277" s="13">
        <f>Q278+Q279+Q280+Q281</f>
        <v>0</v>
      </c>
      <c r="R277" s="13">
        <f t="shared" si="160"/>
        <v>7468.2</v>
      </c>
      <c r="S277" s="13">
        <f>S278+S279+S280+S281</f>
        <v>5620</v>
      </c>
      <c r="T277" s="13">
        <f t="shared" si="160"/>
        <v>4769.3</v>
      </c>
      <c r="U277" s="13">
        <f>U278+U279+U280+U281</f>
        <v>0</v>
      </c>
      <c r="V277" s="13">
        <f t="shared" si="160"/>
        <v>1693.4</v>
      </c>
      <c r="W277" s="13">
        <f>W278+W279+W280+W281</f>
        <v>0</v>
      </c>
      <c r="X277" s="13">
        <f t="shared" si="160"/>
        <v>2776.4</v>
      </c>
      <c r="Y277" s="13">
        <f>Y278+Y279+Y280+Y281</f>
        <v>0</v>
      </c>
      <c r="Z277" s="13">
        <f>Z278+Z279+Z280+Z281</f>
        <v>5094.3</v>
      </c>
      <c r="AA277" s="13">
        <f>AA278+AA279+AA280+AA281</f>
        <v>0</v>
      </c>
      <c r="AB277" s="13">
        <f t="shared" si="160"/>
        <v>3409.9</v>
      </c>
      <c r="AC277" s="13">
        <f>AC278+AC279+AC280+AC281</f>
        <v>0</v>
      </c>
      <c r="AD277" s="13">
        <f t="shared" si="160"/>
        <v>3572</v>
      </c>
      <c r="AE277" s="13">
        <f>AE278+AE279+AE280+AE281</f>
        <v>0</v>
      </c>
      <c r="AF277" s="35"/>
      <c r="AG277" s="15"/>
      <c r="AH277" s="15"/>
      <c r="AI277" s="15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</row>
    <row r="278" spans="1:62" ht="18.75" x14ac:dyDescent="0.3">
      <c r="A278" s="22" t="s">
        <v>26</v>
      </c>
      <c r="B278" s="23">
        <f t="shared" ref="B278:E279" si="161">B284+B290+B296</f>
        <v>0</v>
      </c>
      <c r="C278" s="23">
        <f t="shared" si="161"/>
        <v>0</v>
      </c>
      <c r="D278" s="23">
        <f t="shared" si="161"/>
        <v>0</v>
      </c>
      <c r="E278" s="23">
        <f t="shared" si="161"/>
        <v>0</v>
      </c>
      <c r="F278" s="95">
        <f>IFERROR(E278/B278*100,0)</f>
        <v>0</v>
      </c>
      <c r="G278" s="95">
        <f>IFERROR(E278/C278*100,0)</f>
        <v>0</v>
      </c>
      <c r="H278" s="23">
        <f>H284+H290+H296</f>
        <v>0</v>
      </c>
      <c r="I278" s="23">
        <f t="shared" ref="I278:AE279" si="162">I284+I290+I296</f>
        <v>0</v>
      </c>
      <c r="J278" s="23">
        <f t="shared" si="162"/>
        <v>0</v>
      </c>
      <c r="K278" s="23">
        <f t="shared" si="162"/>
        <v>0</v>
      </c>
      <c r="L278" s="23">
        <f t="shared" si="162"/>
        <v>0</v>
      </c>
      <c r="M278" s="23">
        <f t="shared" si="162"/>
        <v>0</v>
      </c>
      <c r="N278" s="23">
        <f t="shared" si="162"/>
        <v>0</v>
      </c>
      <c r="O278" s="23">
        <f t="shared" si="162"/>
        <v>0</v>
      </c>
      <c r="P278" s="23">
        <f t="shared" si="162"/>
        <v>0</v>
      </c>
      <c r="Q278" s="23">
        <f t="shared" si="162"/>
        <v>0</v>
      </c>
      <c r="R278" s="23">
        <f t="shared" si="162"/>
        <v>0</v>
      </c>
      <c r="S278" s="23">
        <f t="shared" si="162"/>
        <v>0</v>
      </c>
      <c r="T278" s="23">
        <f t="shared" si="162"/>
        <v>0</v>
      </c>
      <c r="U278" s="23">
        <f t="shared" si="162"/>
        <v>0</v>
      </c>
      <c r="V278" s="23">
        <f t="shared" si="162"/>
        <v>0</v>
      </c>
      <c r="W278" s="23">
        <f t="shared" si="162"/>
        <v>0</v>
      </c>
      <c r="X278" s="23">
        <f t="shared" si="162"/>
        <v>0</v>
      </c>
      <c r="Y278" s="23">
        <f t="shared" si="162"/>
        <v>0</v>
      </c>
      <c r="Z278" s="23">
        <f t="shared" si="162"/>
        <v>0</v>
      </c>
      <c r="AA278" s="23">
        <f t="shared" si="162"/>
        <v>0</v>
      </c>
      <c r="AB278" s="23">
        <f t="shared" si="162"/>
        <v>0</v>
      </c>
      <c r="AC278" s="23">
        <f t="shared" si="162"/>
        <v>0</v>
      </c>
      <c r="AD278" s="23">
        <f t="shared" si="162"/>
        <v>0</v>
      </c>
      <c r="AE278" s="23">
        <f t="shared" si="162"/>
        <v>0</v>
      </c>
      <c r="AF278" s="35"/>
      <c r="AG278" s="15"/>
      <c r="AH278" s="15"/>
      <c r="AI278" s="15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</row>
    <row r="279" spans="1:62" ht="18.75" x14ac:dyDescent="0.3">
      <c r="A279" s="22" t="s">
        <v>27</v>
      </c>
      <c r="B279" s="23">
        <f t="shared" si="161"/>
        <v>54752.7</v>
      </c>
      <c r="C279" s="23">
        <f t="shared" si="161"/>
        <v>5028.7</v>
      </c>
      <c r="D279" s="23">
        <f t="shared" si="161"/>
        <v>3957.2</v>
      </c>
      <c r="E279" s="23">
        <f t="shared" si="161"/>
        <v>3957.2</v>
      </c>
      <c r="F279" s="95">
        <f>IFERROR(E279/B279*100,0)</f>
        <v>7.2274061370489484</v>
      </c>
      <c r="G279" s="95">
        <f>IFERROR(E279/C279*100,0)</f>
        <v>78.692306162626522</v>
      </c>
      <c r="H279" s="23">
        <f>H285+H291+H297</f>
        <v>5028.7</v>
      </c>
      <c r="I279" s="23">
        <f t="shared" si="162"/>
        <v>3957.2</v>
      </c>
      <c r="J279" s="23">
        <f t="shared" si="162"/>
        <v>4289.3999999999996</v>
      </c>
      <c r="K279" s="23">
        <f t="shared" si="162"/>
        <v>0</v>
      </c>
      <c r="L279" s="23">
        <f t="shared" si="162"/>
        <v>4136.7</v>
      </c>
      <c r="M279" s="23">
        <f t="shared" si="162"/>
        <v>0</v>
      </c>
      <c r="N279" s="23">
        <f t="shared" si="162"/>
        <v>4157.2</v>
      </c>
      <c r="O279" s="23">
        <f t="shared" si="162"/>
        <v>0</v>
      </c>
      <c r="P279" s="23">
        <f t="shared" si="162"/>
        <v>8357.2000000000007</v>
      </c>
      <c r="Q279" s="23">
        <f t="shared" si="162"/>
        <v>0</v>
      </c>
      <c r="R279" s="23">
        <f t="shared" si="162"/>
        <v>7468.2</v>
      </c>
      <c r="S279" s="23">
        <v>5620</v>
      </c>
      <c r="T279" s="23">
        <f t="shared" si="162"/>
        <v>4769.3</v>
      </c>
      <c r="U279" s="23">
        <f t="shared" si="162"/>
        <v>0</v>
      </c>
      <c r="V279" s="23">
        <f t="shared" si="162"/>
        <v>1693.4</v>
      </c>
      <c r="W279" s="23">
        <f t="shared" si="162"/>
        <v>0</v>
      </c>
      <c r="X279" s="23">
        <f t="shared" si="162"/>
        <v>2776.4</v>
      </c>
      <c r="Y279" s="23">
        <f t="shared" si="162"/>
        <v>0</v>
      </c>
      <c r="Z279" s="23">
        <f t="shared" si="162"/>
        <v>5094.3</v>
      </c>
      <c r="AA279" s="23">
        <f t="shared" si="162"/>
        <v>0</v>
      </c>
      <c r="AB279" s="23">
        <f t="shared" si="162"/>
        <v>3409.9</v>
      </c>
      <c r="AC279" s="23">
        <f t="shared" si="162"/>
        <v>0</v>
      </c>
      <c r="AD279" s="23">
        <f t="shared" si="162"/>
        <v>3572</v>
      </c>
      <c r="AE279" s="23">
        <f t="shared" si="162"/>
        <v>0</v>
      </c>
      <c r="AF279" s="23"/>
      <c r="AG279" s="15"/>
      <c r="AH279" s="15"/>
      <c r="AI279" s="15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</row>
    <row r="280" spans="1:62" ht="18.75" x14ac:dyDescent="0.3">
      <c r="A280" s="22" t="s">
        <v>28</v>
      </c>
      <c r="B280" s="43"/>
      <c r="C280" s="43"/>
      <c r="D280" s="43"/>
      <c r="E280" s="43"/>
      <c r="F280" s="95">
        <f>IFERROR(E280/B280*100,0)</f>
        <v>0</v>
      </c>
      <c r="G280" s="95">
        <f>IFERROR(E280/C280*100,0)</f>
        <v>0</v>
      </c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35"/>
      <c r="AG280" s="15"/>
      <c r="AH280" s="15"/>
      <c r="AI280" s="15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</row>
    <row r="281" spans="1:62" ht="18.75" x14ac:dyDescent="0.3">
      <c r="A281" s="22" t="s">
        <v>29</v>
      </c>
      <c r="B281" s="23">
        <f>B293</f>
        <v>0</v>
      </c>
      <c r="C281" s="23">
        <f>C293</f>
        <v>0</v>
      </c>
      <c r="D281" s="23">
        <f>D293</f>
        <v>0</v>
      </c>
      <c r="E281" s="23">
        <f>E293</f>
        <v>0</v>
      </c>
      <c r="F281" s="95">
        <f>IFERROR(E281/B281*100,0)</f>
        <v>0</v>
      </c>
      <c r="G281" s="95">
        <f>IFERROR(E281/C281*100,0)</f>
        <v>0</v>
      </c>
      <c r="H281" s="23">
        <f t="shared" ref="H281:AE281" si="163">H293</f>
        <v>0</v>
      </c>
      <c r="I281" s="23">
        <f t="shared" si="163"/>
        <v>0</v>
      </c>
      <c r="J281" s="23">
        <f t="shared" si="163"/>
        <v>0</v>
      </c>
      <c r="K281" s="23">
        <f t="shared" si="163"/>
        <v>0</v>
      </c>
      <c r="L281" s="23">
        <f t="shared" si="163"/>
        <v>0</v>
      </c>
      <c r="M281" s="23">
        <f t="shared" si="163"/>
        <v>0</v>
      </c>
      <c r="N281" s="23">
        <f t="shared" si="163"/>
        <v>0</v>
      </c>
      <c r="O281" s="23">
        <f t="shared" si="163"/>
        <v>0</v>
      </c>
      <c r="P281" s="23">
        <f t="shared" si="163"/>
        <v>0</v>
      </c>
      <c r="Q281" s="23">
        <f t="shared" si="163"/>
        <v>0</v>
      </c>
      <c r="R281" s="23">
        <f t="shared" si="163"/>
        <v>0</v>
      </c>
      <c r="S281" s="23">
        <f t="shared" si="163"/>
        <v>0</v>
      </c>
      <c r="T281" s="23">
        <f t="shared" si="163"/>
        <v>0</v>
      </c>
      <c r="U281" s="23">
        <f t="shared" si="163"/>
        <v>0</v>
      </c>
      <c r="V281" s="23">
        <f t="shared" si="163"/>
        <v>0</v>
      </c>
      <c r="W281" s="23">
        <f t="shared" si="163"/>
        <v>0</v>
      </c>
      <c r="X281" s="23">
        <f t="shared" si="163"/>
        <v>0</v>
      </c>
      <c r="Y281" s="23">
        <f t="shared" si="163"/>
        <v>0</v>
      </c>
      <c r="Z281" s="23">
        <f t="shared" si="163"/>
        <v>0</v>
      </c>
      <c r="AA281" s="23">
        <f t="shared" si="163"/>
        <v>0</v>
      </c>
      <c r="AB281" s="23">
        <f t="shared" si="163"/>
        <v>0</v>
      </c>
      <c r="AC281" s="23">
        <f t="shared" si="163"/>
        <v>0</v>
      </c>
      <c r="AD281" s="23">
        <f t="shared" si="163"/>
        <v>0</v>
      </c>
      <c r="AE281" s="23">
        <f t="shared" si="163"/>
        <v>0</v>
      </c>
      <c r="AF281" s="35"/>
      <c r="AG281" s="15"/>
      <c r="AH281" s="15"/>
      <c r="AI281" s="15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</row>
    <row r="282" spans="1:62" ht="18.75" x14ac:dyDescent="0.25">
      <c r="A282" s="111" t="s">
        <v>106</v>
      </c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3"/>
      <c r="AF282" s="35"/>
      <c r="AG282" s="15"/>
      <c r="AH282" s="15"/>
      <c r="AI282" s="15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</row>
    <row r="283" spans="1:62" ht="18.75" x14ac:dyDescent="0.3">
      <c r="A283" s="19" t="s">
        <v>25</v>
      </c>
      <c r="B283" s="13">
        <f>B284+B285+B286+B287</f>
        <v>41094.699999999997</v>
      </c>
      <c r="C283" s="13">
        <f>C284+C285+C286+C287</f>
        <v>4228</v>
      </c>
      <c r="D283" s="13">
        <f>D284+D285+D286+D287</f>
        <v>3156.5</v>
      </c>
      <c r="E283" s="13">
        <f>E284+E285+E286+E287</f>
        <v>3156.5</v>
      </c>
      <c r="F283" s="26">
        <f>E283/B283*100</f>
        <v>7.6810391607676918</v>
      </c>
      <c r="G283" s="26">
        <f>E283/C283*100</f>
        <v>74.657048249763477</v>
      </c>
      <c r="H283" s="13">
        <f t="shared" ref="H283:AE283" si="164">H284+H285+H286+H287</f>
        <v>4228</v>
      </c>
      <c r="I283" s="13">
        <f t="shared" si="164"/>
        <v>3156.5</v>
      </c>
      <c r="J283" s="13">
        <f t="shared" si="164"/>
        <v>3119</v>
      </c>
      <c r="K283" s="13">
        <f t="shared" si="164"/>
        <v>0</v>
      </c>
      <c r="L283" s="13">
        <f t="shared" si="164"/>
        <v>3024</v>
      </c>
      <c r="M283" s="13">
        <f t="shared" si="164"/>
        <v>0</v>
      </c>
      <c r="N283" s="13">
        <f t="shared" si="164"/>
        <v>3085</v>
      </c>
      <c r="O283" s="13">
        <f t="shared" si="164"/>
        <v>0</v>
      </c>
      <c r="P283" s="13">
        <f t="shared" si="164"/>
        <v>6540</v>
      </c>
      <c r="Q283" s="13">
        <f t="shared" si="164"/>
        <v>0</v>
      </c>
      <c r="R283" s="13">
        <f t="shared" si="164"/>
        <v>6127</v>
      </c>
      <c r="S283" s="13">
        <f t="shared" si="164"/>
        <v>0</v>
      </c>
      <c r="T283" s="13">
        <f t="shared" si="164"/>
        <v>3562</v>
      </c>
      <c r="U283" s="13">
        <f t="shared" si="164"/>
        <v>0</v>
      </c>
      <c r="V283" s="13">
        <f t="shared" si="164"/>
        <v>908</v>
      </c>
      <c r="W283" s="13">
        <f t="shared" si="164"/>
        <v>0</v>
      </c>
      <c r="X283" s="13">
        <f t="shared" si="164"/>
        <v>1730</v>
      </c>
      <c r="Y283" s="13">
        <f t="shared" si="164"/>
        <v>0</v>
      </c>
      <c r="Z283" s="13">
        <f t="shared" si="164"/>
        <v>4058.1</v>
      </c>
      <c r="AA283" s="13">
        <f t="shared" si="164"/>
        <v>0</v>
      </c>
      <c r="AB283" s="13">
        <f t="shared" si="164"/>
        <v>2280</v>
      </c>
      <c r="AC283" s="13">
        <f t="shared" si="164"/>
        <v>0</v>
      </c>
      <c r="AD283" s="13">
        <f t="shared" si="164"/>
        <v>2433.6</v>
      </c>
      <c r="AE283" s="13">
        <f t="shared" si="164"/>
        <v>0</v>
      </c>
      <c r="AF283" s="35"/>
      <c r="AG283" s="15"/>
      <c r="AH283" s="15"/>
      <c r="AI283" s="15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</row>
    <row r="284" spans="1:62" ht="18.75" x14ac:dyDescent="0.3">
      <c r="A284" s="22" t="s">
        <v>26</v>
      </c>
      <c r="B284" s="23">
        <f>H284+J284+L284+N284+P284+R284+T284+V284+X284+Z284+AB284+AD284</f>
        <v>0</v>
      </c>
      <c r="C284" s="29">
        <f>H284</f>
        <v>0</v>
      </c>
      <c r="D284" s="23">
        <f>E284</f>
        <v>0</v>
      </c>
      <c r="E284" s="30">
        <f>I284+K284+M284+O284+Q284+S284+U284+W284+Y284+AA284+AC284+AE284</f>
        <v>0</v>
      </c>
      <c r="F284" s="95">
        <f>IFERROR(E284/B284*100,0)</f>
        <v>0</v>
      </c>
      <c r="G284" s="95">
        <f>IFERROR(E284/C284*100,0)</f>
        <v>0</v>
      </c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35"/>
      <c r="AG284" s="15"/>
      <c r="AH284" s="15"/>
      <c r="AI284" s="15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</row>
    <row r="285" spans="1:62" ht="37.5" x14ac:dyDescent="0.3">
      <c r="A285" s="22" t="s">
        <v>27</v>
      </c>
      <c r="B285" s="23">
        <f>H285+J285+L285+N285+P285+R285+T285+V285+X285+Z285+AB285+AD285</f>
        <v>41094.699999999997</v>
      </c>
      <c r="C285" s="29">
        <f>H285</f>
        <v>4228</v>
      </c>
      <c r="D285" s="23">
        <f>E285</f>
        <v>3156.5</v>
      </c>
      <c r="E285" s="30">
        <f>I285+K285+M285+O285+Q285+S285+U285+W285+Y285+AA285+AC285+AE285</f>
        <v>3156.5</v>
      </c>
      <c r="F285" s="25">
        <f>E285/B285*100</f>
        <v>7.6810391607676918</v>
      </c>
      <c r="G285" s="25">
        <f>E285/C285*100</f>
        <v>74.657048249763477</v>
      </c>
      <c r="H285" s="23">
        <v>4228</v>
      </c>
      <c r="I285" s="23">
        <v>3156.5</v>
      </c>
      <c r="J285" s="23">
        <v>3119</v>
      </c>
      <c r="K285" s="23"/>
      <c r="L285" s="23">
        <v>3024</v>
      </c>
      <c r="M285" s="23"/>
      <c r="N285" s="23">
        <v>3085</v>
      </c>
      <c r="O285" s="23"/>
      <c r="P285" s="23">
        <v>6540</v>
      </c>
      <c r="Q285" s="23"/>
      <c r="R285" s="23">
        <v>6127</v>
      </c>
      <c r="S285" s="23"/>
      <c r="T285" s="23">
        <v>3562</v>
      </c>
      <c r="U285" s="23"/>
      <c r="V285" s="23">
        <v>908</v>
      </c>
      <c r="W285" s="23"/>
      <c r="X285" s="23">
        <v>1730</v>
      </c>
      <c r="Y285" s="23"/>
      <c r="Z285" s="23">
        <v>4058.1</v>
      </c>
      <c r="AA285" s="23"/>
      <c r="AB285" s="23">
        <v>2280</v>
      </c>
      <c r="AC285" s="23"/>
      <c r="AD285" s="23">
        <v>2433.6</v>
      </c>
      <c r="AE285" s="23"/>
      <c r="AF285" s="35" t="s">
        <v>39</v>
      </c>
      <c r="AG285" s="15"/>
      <c r="AH285" s="15"/>
      <c r="AI285" s="15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</row>
    <row r="286" spans="1:62" ht="18.75" x14ac:dyDescent="0.3">
      <c r="A286" s="22" t="s">
        <v>28</v>
      </c>
      <c r="B286" s="43"/>
      <c r="C286" s="29">
        <f>H286</f>
        <v>0</v>
      </c>
      <c r="D286" s="43"/>
      <c r="E286" s="43"/>
      <c r="F286" s="43"/>
      <c r="G286" s="4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35"/>
      <c r="AG286" s="15"/>
      <c r="AH286" s="15"/>
      <c r="AI286" s="15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</row>
    <row r="287" spans="1:62" ht="18.75" x14ac:dyDescent="0.3">
      <c r="A287" s="22" t="s">
        <v>29</v>
      </c>
      <c r="B287" s="43"/>
      <c r="C287" s="29">
        <f>H287</f>
        <v>0</v>
      </c>
      <c r="D287" s="43"/>
      <c r="E287" s="43"/>
      <c r="F287" s="43"/>
      <c r="G287" s="4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35"/>
      <c r="AG287" s="15"/>
      <c r="AH287" s="15"/>
      <c r="AI287" s="15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</row>
    <row r="288" spans="1:62" ht="18.75" x14ac:dyDescent="0.25">
      <c r="A288" s="111" t="s">
        <v>107</v>
      </c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3"/>
      <c r="AF288" s="35"/>
      <c r="AG288" s="15"/>
      <c r="AH288" s="15"/>
      <c r="AI288" s="15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</row>
    <row r="289" spans="1:62" ht="18.75" x14ac:dyDescent="0.3">
      <c r="A289" s="19" t="s">
        <v>25</v>
      </c>
      <c r="B289" s="13">
        <f>B290+B291+B292+B293</f>
        <v>100</v>
      </c>
      <c r="C289" s="13">
        <f>C290+C291+C292+C293</f>
        <v>0</v>
      </c>
      <c r="D289" s="13">
        <f>D290+D291+D292+D293</f>
        <v>0</v>
      </c>
      <c r="E289" s="13">
        <f>E290+E291+E292+E293</f>
        <v>0</v>
      </c>
      <c r="F289" s="96">
        <f>IFERROR(E289/B289*100,0)</f>
        <v>0</v>
      </c>
      <c r="G289" s="96">
        <f>IFERROR(E289/C289*100,0)</f>
        <v>0</v>
      </c>
      <c r="H289" s="13">
        <f>H290+H291+H292+H293</f>
        <v>0</v>
      </c>
      <c r="I289" s="13">
        <f t="shared" ref="I289:AE289" si="165">I290+I291+I292+I293</f>
        <v>0</v>
      </c>
      <c r="J289" s="13">
        <f t="shared" si="165"/>
        <v>0</v>
      </c>
      <c r="K289" s="13">
        <f t="shared" si="165"/>
        <v>0</v>
      </c>
      <c r="L289" s="13">
        <f t="shared" si="165"/>
        <v>0</v>
      </c>
      <c r="M289" s="13">
        <f t="shared" si="165"/>
        <v>0</v>
      </c>
      <c r="N289" s="13">
        <f t="shared" si="165"/>
        <v>0</v>
      </c>
      <c r="O289" s="13">
        <f t="shared" si="165"/>
        <v>0</v>
      </c>
      <c r="P289" s="13">
        <f t="shared" si="165"/>
        <v>0</v>
      </c>
      <c r="Q289" s="13">
        <f t="shared" si="165"/>
        <v>0</v>
      </c>
      <c r="R289" s="13">
        <f t="shared" si="165"/>
        <v>0</v>
      </c>
      <c r="S289" s="13">
        <f t="shared" si="165"/>
        <v>0</v>
      </c>
      <c r="T289" s="13">
        <f t="shared" si="165"/>
        <v>0</v>
      </c>
      <c r="U289" s="13">
        <f t="shared" si="165"/>
        <v>0</v>
      </c>
      <c r="V289" s="13">
        <f t="shared" si="165"/>
        <v>0</v>
      </c>
      <c r="W289" s="13">
        <f t="shared" si="165"/>
        <v>0</v>
      </c>
      <c r="X289" s="13">
        <f t="shared" si="165"/>
        <v>0</v>
      </c>
      <c r="Y289" s="13">
        <f t="shared" si="165"/>
        <v>0</v>
      </c>
      <c r="Z289" s="13">
        <f t="shared" si="165"/>
        <v>0</v>
      </c>
      <c r="AA289" s="13">
        <f t="shared" si="165"/>
        <v>0</v>
      </c>
      <c r="AB289" s="13">
        <f t="shared" si="165"/>
        <v>0</v>
      </c>
      <c r="AC289" s="13">
        <f t="shared" si="165"/>
        <v>0</v>
      </c>
      <c r="AD289" s="13">
        <f t="shared" si="165"/>
        <v>100</v>
      </c>
      <c r="AE289" s="13">
        <f t="shared" si="165"/>
        <v>0</v>
      </c>
      <c r="AF289" s="114"/>
      <c r="AG289" s="15"/>
      <c r="AH289" s="15"/>
      <c r="AI289" s="15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</row>
    <row r="290" spans="1:62" ht="18.75" x14ac:dyDescent="0.3">
      <c r="A290" s="22" t="s">
        <v>26</v>
      </c>
      <c r="B290" s="43"/>
      <c r="C290" s="29">
        <f>H290</f>
        <v>0</v>
      </c>
      <c r="D290" s="43"/>
      <c r="E290" s="43"/>
      <c r="F290" s="43"/>
      <c r="G290" s="4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15"/>
      <c r="AG290" s="15"/>
      <c r="AH290" s="15"/>
      <c r="AI290" s="15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</row>
    <row r="291" spans="1:62" ht="18.75" x14ac:dyDescent="0.3">
      <c r="A291" s="22" t="s">
        <v>27</v>
      </c>
      <c r="B291" s="23">
        <f>H291+J291+L291+N291+P291+R291+T291+V291+X291+Z291+AB291+AD291</f>
        <v>100</v>
      </c>
      <c r="C291" s="29">
        <f>H291+J291+L291+N291+P291+R291+T291+V291+X291+Z291+AB291</f>
        <v>0</v>
      </c>
      <c r="D291" s="23">
        <f>E291</f>
        <v>0</v>
      </c>
      <c r="E291" s="30">
        <f>I291+K291+M291+O291+Q291+S291+U291+W291+Y291+AA291+AC291+AE291</f>
        <v>0</v>
      </c>
      <c r="F291" s="95">
        <f>IFERROR(E291/B291*100,0)</f>
        <v>0</v>
      </c>
      <c r="G291" s="95">
        <f>IFERROR(E291/C291*100,0)</f>
        <v>0</v>
      </c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>
        <v>100</v>
      </c>
      <c r="AE291" s="23"/>
      <c r="AF291" s="115"/>
      <c r="AG291" s="15"/>
      <c r="AH291" s="15"/>
      <c r="AI291" s="15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</row>
    <row r="292" spans="1:62" ht="18.75" x14ac:dyDescent="0.3">
      <c r="A292" s="22" t="s">
        <v>28</v>
      </c>
      <c r="B292" s="43"/>
      <c r="C292" s="29">
        <f>H292</f>
        <v>0</v>
      </c>
      <c r="D292" s="43"/>
      <c r="E292" s="43"/>
      <c r="F292" s="43"/>
      <c r="G292" s="4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15"/>
      <c r="AG292" s="15"/>
      <c r="AH292" s="15"/>
      <c r="AI292" s="15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</row>
    <row r="293" spans="1:62" ht="18.75" x14ac:dyDescent="0.3">
      <c r="A293" s="22" t="s">
        <v>29</v>
      </c>
      <c r="B293" s="23">
        <f>H293+J293+L293+N293+P293+R293+T293+V293+X293+Z293+AB293+AD293</f>
        <v>0</v>
      </c>
      <c r="C293" s="29">
        <f>H293</f>
        <v>0</v>
      </c>
      <c r="D293" s="23">
        <f>E293</f>
        <v>0</v>
      </c>
      <c r="E293" s="47">
        <f>I293+K293+M293+O293+Q293+S293+U293+W293+Y293+AA293+AC293+AE293</f>
        <v>0</v>
      </c>
      <c r="F293" s="95">
        <f>IFERROR(E293/B293*100,0)</f>
        <v>0</v>
      </c>
      <c r="G293" s="95">
        <f>IFERROR(E293/C293*100,0)</f>
        <v>0</v>
      </c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18"/>
      <c r="AG293" s="15"/>
      <c r="AH293" s="15"/>
      <c r="AI293" s="15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</row>
    <row r="294" spans="1:62" ht="18.75" x14ac:dyDescent="0.25">
      <c r="A294" s="111" t="s">
        <v>108</v>
      </c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3"/>
      <c r="AF294" s="35"/>
      <c r="AG294" s="15"/>
      <c r="AH294" s="15"/>
      <c r="AI294" s="15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</row>
    <row r="295" spans="1:62" ht="18.75" x14ac:dyDescent="0.3">
      <c r="A295" s="19" t="s">
        <v>25</v>
      </c>
      <c r="B295" s="13">
        <f>B296+B297+B298+B299</f>
        <v>13557.999999999998</v>
      </c>
      <c r="C295" s="13">
        <f>C296+C297+C298+C299</f>
        <v>800.7</v>
      </c>
      <c r="D295" s="13">
        <f>D296+D297+D298+D299</f>
        <v>800.7</v>
      </c>
      <c r="E295" s="13">
        <f>E296+E297+E298+E299</f>
        <v>800.7</v>
      </c>
      <c r="F295" s="26">
        <f>E295/B295*100</f>
        <v>5.9057383094851756</v>
      </c>
      <c r="G295" s="26">
        <f>E295/C295*100</f>
        <v>100</v>
      </c>
      <c r="H295" s="13">
        <f>H296+H297+H298+H299</f>
        <v>800.7</v>
      </c>
      <c r="I295" s="13">
        <f t="shared" ref="I295:AE295" si="166">I296+I297+I298+I299</f>
        <v>800.7</v>
      </c>
      <c r="J295" s="13">
        <f t="shared" si="166"/>
        <v>1170.4000000000001</v>
      </c>
      <c r="K295" s="13">
        <f t="shared" si="166"/>
        <v>0</v>
      </c>
      <c r="L295" s="13">
        <f t="shared" si="166"/>
        <v>1112.7</v>
      </c>
      <c r="M295" s="13">
        <f t="shared" si="166"/>
        <v>0</v>
      </c>
      <c r="N295" s="13">
        <f t="shared" si="166"/>
        <v>1072.2</v>
      </c>
      <c r="O295" s="13">
        <f t="shared" si="166"/>
        <v>0</v>
      </c>
      <c r="P295" s="13">
        <f t="shared" si="166"/>
        <v>1817.2</v>
      </c>
      <c r="Q295" s="13">
        <f t="shared" si="166"/>
        <v>0</v>
      </c>
      <c r="R295" s="13">
        <f t="shared" si="166"/>
        <v>1341.2</v>
      </c>
      <c r="S295" s="13">
        <f t="shared" si="166"/>
        <v>0</v>
      </c>
      <c r="T295" s="13">
        <f t="shared" si="166"/>
        <v>1207.3</v>
      </c>
      <c r="U295" s="13">
        <f t="shared" si="166"/>
        <v>0</v>
      </c>
      <c r="V295" s="13">
        <f t="shared" si="166"/>
        <v>785.4</v>
      </c>
      <c r="W295" s="13">
        <f t="shared" si="166"/>
        <v>0</v>
      </c>
      <c r="X295" s="13">
        <f t="shared" si="166"/>
        <v>1046.4000000000001</v>
      </c>
      <c r="Y295" s="13">
        <f t="shared" si="166"/>
        <v>0</v>
      </c>
      <c r="Z295" s="13">
        <f t="shared" si="166"/>
        <v>1036.2</v>
      </c>
      <c r="AA295" s="13">
        <f t="shared" si="166"/>
        <v>0</v>
      </c>
      <c r="AB295" s="13">
        <f t="shared" si="166"/>
        <v>1129.9000000000001</v>
      </c>
      <c r="AC295" s="13">
        <f t="shared" si="166"/>
        <v>0</v>
      </c>
      <c r="AD295" s="13">
        <f t="shared" si="166"/>
        <v>1038.4000000000001</v>
      </c>
      <c r="AE295" s="13">
        <f t="shared" si="166"/>
        <v>0</v>
      </c>
      <c r="AF295" s="114" t="s">
        <v>49</v>
      </c>
      <c r="AG295" s="15">
        <f>C295-E295</f>
        <v>0</v>
      </c>
      <c r="AH295" s="15"/>
      <c r="AI295" s="15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</row>
    <row r="296" spans="1:62" ht="18.75" x14ac:dyDescent="0.3">
      <c r="A296" s="22" t="s">
        <v>26</v>
      </c>
      <c r="B296" s="43"/>
      <c r="C296" s="29">
        <f>H296</f>
        <v>0</v>
      </c>
      <c r="D296" s="43"/>
      <c r="E296" s="43"/>
      <c r="F296" s="100"/>
      <c r="G296" s="100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15"/>
      <c r="AG296" s="15"/>
      <c r="AH296" s="15"/>
      <c r="AI296" s="15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</row>
    <row r="297" spans="1:62" ht="18.75" x14ac:dyDescent="0.3">
      <c r="A297" s="22" t="s">
        <v>27</v>
      </c>
      <c r="B297" s="23">
        <f>H297+J297+L297+N297+P297+R297+T297+V297+X297+Z297+AB297+AD297</f>
        <v>13557.999999999998</v>
      </c>
      <c r="C297" s="29">
        <f>H297</f>
        <v>800.7</v>
      </c>
      <c r="D297" s="23">
        <f>E297</f>
        <v>800.7</v>
      </c>
      <c r="E297" s="30">
        <f>I297+K297+M297+O297+Q297+S297+U297+W297+Y297+AA297+AC297+AE297</f>
        <v>800.7</v>
      </c>
      <c r="F297" s="25">
        <f>E297/B297*100</f>
        <v>5.9057383094851756</v>
      </c>
      <c r="G297" s="25">
        <f>E297/C297*100</f>
        <v>100</v>
      </c>
      <c r="H297" s="23">
        <v>800.7</v>
      </c>
      <c r="I297" s="23">
        <v>800.7</v>
      </c>
      <c r="J297" s="23">
        <v>1170.4000000000001</v>
      </c>
      <c r="K297" s="23"/>
      <c r="L297" s="23">
        <v>1112.7</v>
      </c>
      <c r="M297" s="23"/>
      <c r="N297" s="23">
        <v>1072.2</v>
      </c>
      <c r="O297" s="23"/>
      <c r="P297" s="23">
        <v>1817.2</v>
      </c>
      <c r="Q297" s="23"/>
      <c r="R297" s="23">
        <v>1341.2</v>
      </c>
      <c r="S297" s="23"/>
      <c r="T297" s="23">
        <v>1207.3</v>
      </c>
      <c r="U297" s="23"/>
      <c r="V297" s="23">
        <v>785.4</v>
      </c>
      <c r="W297" s="23"/>
      <c r="X297" s="23">
        <v>1046.4000000000001</v>
      </c>
      <c r="Y297" s="23"/>
      <c r="Z297" s="23">
        <v>1036.2</v>
      </c>
      <c r="AA297" s="23"/>
      <c r="AB297" s="23">
        <v>1129.9000000000001</v>
      </c>
      <c r="AC297" s="23"/>
      <c r="AD297" s="23">
        <v>1038.4000000000001</v>
      </c>
      <c r="AE297" s="23"/>
      <c r="AF297" s="115"/>
      <c r="AG297" s="15"/>
      <c r="AH297" s="15"/>
      <c r="AI297" s="15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</row>
    <row r="298" spans="1:62" ht="18.75" x14ac:dyDescent="0.3">
      <c r="A298" s="22" t="s">
        <v>28</v>
      </c>
      <c r="B298" s="43"/>
      <c r="C298" s="29">
        <f>H298</f>
        <v>0</v>
      </c>
      <c r="D298" s="43"/>
      <c r="E298" s="43"/>
      <c r="F298" s="100"/>
      <c r="G298" s="100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15"/>
      <c r="AG298" s="15"/>
      <c r="AH298" s="15"/>
      <c r="AI298" s="15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</row>
    <row r="299" spans="1:62" ht="18.75" x14ac:dyDescent="0.3">
      <c r="A299" s="22" t="s">
        <v>29</v>
      </c>
      <c r="B299" s="43"/>
      <c r="C299" s="29">
        <f>H299</f>
        <v>0</v>
      </c>
      <c r="D299" s="43"/>
      <c r="E299" s="43"/>
      <c r="F299" s="100"/>
      <c r="G299" s="100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18"/>
      <c r="AG299" s="15"/>
      <c r="AH299" s="15"/>
      <c r="AI299" s="15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</row>
    <row r="300" spans="1:62" ht="20.25" x14ac:dyDescent="0.25">
      <c r="A300" s="116" t="s">
        <v>109</v>
      </c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3"/>
      <c r="AF300" s="35"/>
      <c r="AG300" s="15"/>
      <c r="AH300" s="15"/>
      <c r="AI300" s="15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</row>
    <row r="301" spans="1:62" ht="18.75" x14ac:dyDescent="0.25">
      <c r="A301" s="48" t="s">
        <v>25</v>
      </c>
      <c r="B301" s="13">
        <f>B302+B303+B305+B306</f>
        <v>270046.5</v>
      </c>
      <c r="C301" s="13">
        <f>C302+C303+C305+C306</f>
        <v>7538.4999999999991</v>
      </c>
      <c r="D301" s="13">
        <f>D302+D303+D305+D306</f>
        <v>5195.2</v>
      </c>
      <c r="E301" s="13">
        <f>E302+E303+E305+E306</f>
        <v>5195.2</v>
      </c>
      <c r="F301" s="26">
        <f>E301/B301*100</f>
        <v>1.9238168241395464</v>
      </c>
      <c r="G301" s="26">
        <f>E301/C301*100</f>
        <v>68.915566757312462</v>
      </c>
      <c r="H301" s="13">
        <f>H302+H303+H305+H306</f>
        <v>7538.4999999999991</v>
      </c>
      <c r="I301" s="13">
        <f t="shared" ref="I301:AE301" si="167">I302+I303+I305+I306</f>
        <v>5195.2</v>
      </c>
      <c r="J301" s="13">
        <f t="shared" si="167"/>
        <v>29105</v>
      </c>
      <c r="K301" s="13">
        <f t="shared" si="167"/>
        <v>0</v>
      </c>
      <c r="L301" s="13">
        <f>L302+L303+L305+L306</f>
        <v>28574.300000000003</v>
      </c>
      <c r="M301" s="13">
        <f t="shared" si="167"/>
        <v>0</v>
      </c>
      <c r="N301" s="13">
        <f>N302+N303+N305+N306</f>
        <v>25913.200000000004</v>
      </c>
      <c r="O301" s="13">
        <f t="shared" si="167"/>
        <v>0</v>
      </c>
      <c r="P301" s="13">
        <f t="shared" si="167"/>
        <v>24565.599999999999</v>
      </c>
      <c r="Q301" s="13">
        <f t="shared" si="167"/>
        <v>0</v>
      </c>
      <c r="R301" s="13">
        <f t="shared" si="167"/>
        <v>12816.6</v>
      </c>
      <c r="S301" s="13">
        <f t="shared" si="167"/>
        <v>0</v>
      </c>
      <c r="T301" s="13">
        <f t="shared" si="167"/>
        <v>0</v>
      </c>
      <c r="U301" s="13">
        <f t="shared" si="167"/>
        <v>0</v>
      </c>
      <c r="V301" s="13">
        <f t="shared" si="167"/>
        <v>43000</v>
      </c>
      <c r="W301" s="13">
        <f t="shared" si="167"/>
        <v>0</v>
      </c>
      <c r="X301" s="13">
        <f t="shared" si="167"/>
        <v>17556.199999999997</v>
      </c>
      <c r="Y301" s="13">
        <f t="shared" si="167"/>
        <v>0</v>
      </c>
      <c r="Z301" s="13">
        <f t="shared" si="167"/>
        <v>25269.8</v>
      </c>
      <c r="AA301" s="13">
        <f t="shared" si="167"/>
        <v>0</v>
      </c>
      <c r="AB301" s="13">
        <f t="shared" si="167"/>
        <v>21978.600000000002</v>
      </c>
      <c r="AC301" s="13">
        <f t="shared" si="167"/>
        <v>0</v>
      </c>
      <c r="AD301" s="13">
        <f t="shared" si="167"/>
        <v>33728.699999999997</v>
      </c>
      <c r="AE301" s="13">
        <f t="shared" si="167"/>
        <v>0</v>
      </c>
      <c r="AF301" s="35"/>
      <c r="AG301" s="15"/>
      <c r="AH301" s="15"/>
      <c r="AI301" s="15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</row>
    <row r="302" spans="1:62" ht="18.75" x14ac:dyDescent="0.3">
      <c r="A302" s="22" t="s">
        <v>26</v>
      </c>
      <c r="B302" s="23">
        <f t="shared" ref="B302:E303" si="168">B309+B315</f>
        <v>152767.70000000001</v>
      </c>
      <c r="C302" s="23">
        <f t="shared" si="168"/>
        <v>2880.2999999999993</v>
      </c>
      <c r="D302" s="23">
        <f t="shared" si="168"/>
        <v>1242.3</v>
      </c>
      <c r="E302" s="23">
        <f t="shared" si="168"/>
        <v>1242.3</v>
      </c>
      <c r="F302" s="25">
        <f>E302/B302*100</f>
        <v>0.81319545951140193</v>
      </c>
      <c r="G302" s="25">
        <f>E302/C302*100</f>
        <v>43.13092386209771</v>
      </c>
      <c r="H302" s="23">
        <f t="shared" ref="H302:AE303" si="169">H309+H315</f>
        <v>2880.2999999999993</v>
      </c>
      <c r="I302" s="23">
        <f t="shared" si="169"/>
        <v>1242.3</v>
      </c>
      <c r="J302" s="23">
        <f t="shared" si="169"/>
        <v>20212.7</v>
      </c>
      <c r="K302" s="23">
        <f t="shared" si="169"/>
        <v>0</v>
      </c>
      <c r="L302" s="23">
        <f t="shared" si="169"/>
        <v>19908</v>
      </c>
      <c r="M302" s="23">
        <f t="shared" si="169"/>
        <v>0</v>
      </c>
      <c r="N302" s="23">
        <f t="shared" si="169"/>
        <v>17561.7</v>
      </c>
      <c r="O302" s="23">
        <f t="shared" si="169"/>
        <v>0</v>
      </c>
      <c r="P302" s="23">
        <f t="shared" si="169"/>
        <v>16867.8</v>
      </c>
      <c r="Q302" s="23">
        <f t="shared" si="169"/>
        <v>0</v>
      </c>
      <c r="R302" s="23">
        <f t="shared" si="169"/>
        <v>8885.5</v>
      </c>
      <c r="S302" s="23">
        <f t="shared" si="169"/>
        <v>0</v>
      </c>
      <c r="T302" s="23">
        <f t="shared" si="169"/>
        <v>0</v>
      </c>
      <c r="U302" s="23">
        <f t="shared" si="169"/>
        <v>0</v>
      </c>
      <c r="V302" s="23">
        <f t="shared" si="169"/>
        <v>0</v>
      </c>
      <c r="W302" s="23">
        <f t="shared" si="169"/>
        <v>0</v>
      </c>
      <c r="X302" s="23">
        <f t="shared" si="169"/>
        <v>12106.8</v>
      </c>
      <c r="Y302" s="23">
        <f t="shared" si="169"/>
        <v>0</v>
      </c>
      <c r="Z302" s="23">
        <f t="shared" si="169"/>
        <v>16690.8</v>
      </c>
      <c r="AA302" s="23">
        <f t="shared" si="169"/>
        <v>0</v>
      </c>
      <c r="AB302" s="23">
        <f t="shared" si="169"/>
        <v>14195.2</v>
      </c>
      <c r="AC302" s="23">
        <f t="shared" si="169"/>
        <v>0</v>
      </c>
      <c r="AD302" s="23">
        <f t="shared" si="169"/>
        <v>23458.9</v>
      </c>
      <c r="AE302" s="23">
        <f t="shared" si="169"/>
        <v>0</v>
      </c>
      <c r="AF302" s="35"/>
      <c r="AG302" s="15"/>
      <c r="AH302" s="15"/>
      <c r="AI302" s="15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</row>
    <row r="303" spans="1:62" ht="18.75" x14ac:dyDescent="0.3">
      <c r="A303" s="22" t="s">
        <v>27</v>
      </c>
      <c r="B303" s="23">
        <f t="shared" si="168"/>
        <v>92348.7</v>
      </c>
      <c r="C303" s="23">
        <f t="shared" si="168"/>
        <v>4364.7</v>
      </c>
      <c r="D303" s="23">
        <f t="shared" si="168"/>
        <v>3851</v>
      </c>
      <c r="E303" s="23">
        <f t="shared" si="168"/>
        <v>3851</v>
      </c>
      <c r="F303" s="25">
        <f>E303/B303*100</f>
        <v>4.1700641156832745</v>
      </c>
      <c r="G303" s="25">
        <f>E303/C303*100</f>
        <v>88.230577130157855</v>
      </c>
      <c r="H303" s="23">
        <f t="shared" si="169"/>
        <v>4364.7</v>
      </c>
      <c r="I303" s="23">
        <f t="shared" si="169"/>
        <v>3851</v>
      </c>
      <c r="J303" s="23">
        <f t="shared" si="169"/>
        <v>5742.4</v>
      </c>
      <c r="K303" s="23">
        <f t="shared" si="169"/>
        <v>0</v>
      </c>
      <c r="L303" s="23">
        <f t="shared" si="169"/>
        <v>5676.4</v>
      </c>
      <c r="M303" s="23">
        <f t="shared" si="169"/>
        <v>0</v>
      </c>
      <c r="N303" s="23">
        <f t="shared" si="169"/>
        <v>5490.6</v>
      </c>
      <c r="O303" s="23">
        <f t="shared" si="169"/>
        <v>0</v>
      </c>
      <c r="P303" s="23">
        <f t="shared" si="169"/>
        <v>5251.3</v>
      </c>
      <c r="Q303" s="23">
        <f t="shared" si="169"/>
        <v>0</v>
      </c>
      <c r="R303" s="23">
        <f t="shared" si="169"/>
        <v>2965.6</v>
      </c>
      <c r="S303" s="23">
        <f t="shared" si="169"/>
        <v>0</v>
      </c>
      <c r="T303" s="23">
        <f t="shared" si="169"/>
        <v>0</v>
      </c>
      <c r="U303" s="23">
        <f t="shared" si="169"/>
        <v>0</v>
      </c>
      <c r="V303" s="23">
        <f t="shared" si="169"/>
        <v>43000</v>
      </c>
      <c r="W303" s="23">
        <f t="shared" si="169"/>
        <v>0</v>
      </c>
      <c r="X303" s="23">
        <f t="shared" si="169"/>
        <v>3797.3</v>
      </c>
      <c r="Y303" s="23">
        <f t="shared" si="169"/>
        <v>0</v>
      </c>
      <c r="Z303" s="23">
        <f t="shared" si="169"/>
        <v>5618</v>
      </c>
      <c r="AA303" s="23">
        <f t="shared" si="169"/>
        <v>0</v>
      </c>
      <c r="AB303" s="23">
        <f t="shared" si="169"/>
        <v>5124.6000000000004</v>
      </c>
      <c r="AC303" s="23">
        <f t="shared" si="169"/>
        <v>0</v>
      </c>
      <c r="AD303" s="23">
        <f t="shared" si="169"/>
        <v>5317.8</v>
      </c>
      <c r="AE303" s="23">
        <f t="shared" si="169"/>
        <v>0</v>
      </c>
      <c r="AF303" s="35"/>
      <c r="AG303" s="15"/>
      <c r="AH303" s="15"/>
      <c r="AI303" s="15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</row>
    <row r="304" spans="1:62" ht="37.5" x14ac:dyDescent="0.3">
      <c r="A304" s="22" t="s">
        <v>30</v>
      </c>
      <c r="B304" s="23">
        <f>B317</f>
        <v>7499</v>
      </c>
      <c r="C304" s="23">
        <f>C317</f>
        <v>44.200000000000045</v>
      </c>
      <c r="D304" s="23">
        <f>D317</f>
        <v>30.7</v>
      </c>
      <c r="E304" s="23">
        <f>E317</f>
        <v>30.7</v>
      </c>
      <c r="F304" s="25">
        <f>E304/B304*100</f>
        <v>0.40938791838911853</v>
      </c>
      <c r="G304" s="25">
        <f>E304/C304*100</f>
        <v>69.457013574660564</v>
      </c>
      <c r="H304" s="23">
        <f t="shared" ref="H304:AE304" si="170">H317</f>
        <v>44.200000000000045</v>
      </c>
      <c r="I304" s="23">
        <f t="shared" si="170"/>
        <v>30.7</v>
      </c>
      <c r="J304" s="23">
        <f t="shared" si="170"/>
        <v>921.5</v>
      </c>
      <c r="K304" s="23">
        <f t="shared" si="170"/>
        <v>0</v>
      </c>
      <c r="L304" s="23">
        <f t="shared" si="170"/>
        <v>875.5</v>
      </c>
      <c r="M304" s="23">
        <f t="shared" si="170"/>
        <v>0</v>
      </c>
      <c r="N304" s="23">
        <f t="shared" si="170"/>
        <v>819.7</v>
      </c>
      <c r="O304" s="23">
        <f t="shared" si="170"/>
        <v>0</v>
      </c>
      <c r="P304" s="23">
        <f t="shared" si="170"/>
        <v>742.7</v>
      </c>
      <c r="Q304" s="23">
        <f t="shared" si="170"/>
        <v>0</v>
      </c>
      <c r="R304" s="23">
        <f t="shared" si="170"/>
        <v>306.3</v>
      </c>
      <c r="S304" s="23">
        <f t="shared" si="170"/>
        <v>0</v>
      </c>
      <c r="T304" s="23">
        <f t="shared" si="170"/>
        <v>0</v>
      </c>
      <c r="U304" s="23">
        <f t="shared" si="170"/>
        <v>0</v>
      </c>
      <c r="V304" s="23">
        <f t="shared" si="170"/>
        <v>0</v>
      </c>
      <c r="W304" s="23">
        <f t="shared" si="170"/>
        <v>0</v>
      </c>
      <c r="X304" s="23">
        <f t="shared" si="170"/>
        <v>585.5</v>
      </c>
      <c r="Y304" s="23">
        <f t="shared" si="170"/>
        <v>0</v>
      </c>
      <c r="Z304" s="23">
        <f t="shared" si="170"/>
        <v>871.5</v>
      </c>
      <c r="AA304" s="23">
        <f t="shared" si="170"/>
        <v>0</v>
      </c>
      <c r="AB304" s="23">
        <f t="shared" si="170"/>
        <v>803</v>
      </c>
      <c r="AC304" s="23">
        <f t="shared" si="170"/>
        <v>0</v>
      </c>
      <c r="AD304" s="23">
        <f t="shared" si="170"/>
        <v>1529.1</v>
      </c>
      <c r="AE304" s="23">
        <f t="shared" si="170"/>
        <v>0</v>
      </c>
      <c r="AF304" s="35"/>
      <c r="AG304" s="15"/>
      <c r="AH304" s="15"/>
      <c r="AI304" s="15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</row>
    <row r="305" spans="1:62" ht="18.75" x14ac:dyDescent="0.3">
      <c r="A305" s="22" t="s">
        <v>28</v>
      </c>
      <c r="B305" s="29">
        <f>B311+B318</f>
        <v>24930.100000000002</v>
      </c>
      <c r="C305" s="29">
        <f>C311+C318</f>
        <v>293.5</v>
      </c>
      <c r="D305" s="29">
        <f>D311+D318</f>
        <v>101.9</v>
      </c>
      <c r="E305" s="29">
        <f>E311+E318</f>
        <v>101.9</v>
      </c>
      <c r="F305" s="25">
        <f>E305/B305*100</f>
        <v>0.40874284499460489</v>
      </c>
      <c r="G305" s="25">
        <f>E305/C305*100</f>
        <v>34.718909710391827</v>
      </c>
      <c r="H305" s="29">
        <f t="shared" ref="H305:AE306" si="171">H311+H318</f>
        <v>293.5</v>
      </c>
      <c r="I305" s="29">
        <f t="shared" si="171"/>
        <v>101.9</v>
      </c>
      <c r="J305" s="29">
        <f t="shared" si="171"/>
        <v>3149.9</v>
      </c>
      <c r="K305" s="29">
        <f t="shared" si="171"/>
        <v>0</v>
      </c>
      <c r="L305" s="29">
        <f t="shared" si="171"/>
        <v>2989.9</v>
      </c>
      <c r="M305" s="29">
        <f t="shared" si="171"/>
        <v>0</v>
      </c>
      <c r="N305" s="29">
        <f t="shared" si="171"/>
        <v>2860.9</v>
      </c>
      <c r="O305" s="29">
        <f t="shared" si="171"/>
        <v>0</v>
      </c>
      <c r="P305" s="29">
        <f t="shared" si="171"/>
        <v>2446.5</v>
      </c>
      <c r="Q305" s="29">
        <f t="shared" si="171"/>
        <v>0</v>
      </c>
      <c r="R305" s="29">
        <f t="shared" si="171"/>
        <v>965.5</v>
      </c>
      <c r="S305" s="29">
        <f t="shared" si="171"/>
        <v>0</v>
      </c>
      <c r="T305" s="29">
        <f t="shared" si="171"/>
        <v>0</v>
      </c>
      <c r="U305" s="29">
        <f t="shared" si="171"/>
        <v>0</v>
      </c>
      <c r="V305" s="29">
        <f t="shared" si="171"/>
        <v>0</v>
      </c>
      <c r="W305" s="29">
        <f t="shared" si="171"/>
        <v>0</v>
      </c>
      <c r="X305" s="29">
        <f t="shared" si="171"/>
        <v>1652.1</v>
      </c>
      <c r="Y305" s="29">
        <f t="shared" si="171"/>
        <v>0</v>
      </c>
      <c r="Z305" s="29">
        <f t="shared" si="171"/>
        <v>2961</v>
      </c>
      <c r="AA305" s="29">
        <f t="shared" si="171"/>
        <v>0</v>
      </c>
      <c r="AB305" s="29">
        <f t="shared" si="171"/>
        <v>2658.8</v>
      </c>
      <c r="AC305" s="29">
        <f t="shared" si="171"/>
        <v>0</v>
      </c>
      <c r="AD305" s="29">
        <f t="shared" si="171"/>
        <v>4952</v>
      </c>
      <c r="AE305" s="29">
        <f t="shared" si="171"/>
        <v>0</v>
      </c>
      <c r="AF305" s="35"/>
      <c r="AG305" s="15"/>
      <c r="AH305" s="15"/>
      <c r="AI305" s="15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</row>
    <row r="306" spans="1:62" ht="18.75" x14ac:dyDescent="0.3">
      <c r="A306" s="22" t="s">
        <v>29</v>
      </c>
      <c r="B306" s="23">
        <f t="shared" ref="B306" si="172">B312+B319</f>
        <v>0</v>
      </c>
      <c r="C306" s="23">
        <f>C312+C319</f>
        <v>0</v>
      </c>
      <c r="D306" s="23">
        <f>D312+D319</f>
        <v>0</v>
      </c>
      <c r="E306" s="23">
        <f>E312+E319</f>
        <v>0</v>
      </c>
      <c r="F306" s="95">
        <f>IFERROR(E306/B306*100,0)</f>
        <v>0</v>
      </c>
      <c r="G306" s="95">
        <f>IFERROR(E306/C306*100,0)</f>
        <v>0</v>
      </c>
      <c r="H306" s="23">
        <f t="shared" si="171"/>
        <v>0</v>
      </c>
      <c r="I306" s="23">
        <f t="shared" si="171"/>
        <v>0</v>
      </c>
      <c r="J306" s="23">
        <f t="shared" si="171"/>
        <v>0</v>
      </c>
      <c r="K306" s="23">
        <f t="shared" si="171"/>
        <v>0</v>
      </c>
      <c r="L306" s="23">
        <f t="shared" si="171"/>
        <v>0</v>
      </c>
      <c r="M306" s="23">
        <f t="shared" si="171"/>
        <v>0</v>
      </c>
      <c r="N306" s="23">
        <f t="shared" si="171"/>
        <v>0</v>
      </c>
      <c r="O306" s="23">
        <f t="shared" si="171"/>
        <v>0</v>
      </c>
      <c r="P306" s="23">
        <f t="shared" si="171"/>
        <v>0</v>
      </c>
      <c r="Q306" s="23">
        <f t="shared" si="171"/>
        <v>0</v>
      </c>
      <c r="R306" s="23">
        <f t="shared" si="171"/>
        <v>0</v>
      </c>
      <c r="S306" s="23">
        <f t="shared" si="171"/>
        <v>0</v>
      </c>
      <c r="T306" s="23">
        <f t="shared" si="171"/>
        <v>0</v>
      </c>
      <c r="U306" s="23">
        <f t="shared" si="171"/>
        <v>0</v>
      </c>
      <c r="V306" s="23">
        <f t="shared" si="171"/>
        <v>0</v>
      </c>
      <c r="W306" s="23">
        <f t="shared" si="171"/>
        <v>0</v>
      </c>
      <c r="X306" s="23">
        <f t="shared" si="171"/>
        <v>0</v>
      </c>
      <c r="Y306" s="23">
        <f t="shared" si="171"/>
        <v>0</v>
      </c>
      <c r="Z306" s="23">
        <f t="shared" si="171"/>
        <v>0</v>
      </c>
      <c r="AA306" s="23">
        <f t="shared" si="171"/>
        <v>0</v>
      </c>
      <c r="AB306" s="23">
        <f t="shared" si="171"/>
        <v>0</v>
      </c>
      <c r="AC306" s="23">
        <f t="shared" si="171"/>
        <v>0</v>
      </c>
      <c r="AD306" s="23">
        <f t="shared" si="171"/>
        <v>0</v>
      </c>
      <c r="AE306" s="23">
        <f t="shared" si="171"/>
        <v>0</v>
      </c>
      <c r="AF306" s="35"/>
      <c r="AG306" s="15"/>
      <c r="AH306" s="15"/>
      <c r="AI306" s="15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</row>
    <row r="307" spans="1:62" ht="18.75" x14ac:dyDescent="0.25">
      <c r="A307" s="111" t="s">
        <v>110</v>
      </c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3"/>
      <c r="AF307" s="35"/>
      <c r="AG307" s="15"/>
      <c r="AH307" s="15"/>
      <c r="AI307" s="15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</row>
    <row r="308" spans="1:62" ht="18.75" x14ac:dyDescent="0.25">
      <c r="A308" s="48" t="s">
        <v>25</v>
      </c>
      <c r="B308" s="13">
        <f>B309+B310+B312+B313</f>
        <v>43000</v>
      </c>
      <c r="C308" s="13">
        <f>C309+C310+C312+C313</f>
        <v>0</v>
      </c>
      <c r="D308" s="13">
        <f>D309+D310+D312+D313</f>
        <v>0</v>
      </c>
      <c r="E308" s="13">
        <f>E309+E310+E312+E313</f>
        <v>0</v>
      </c>
      <c r="F308" s="96">
        <f>IFERROR(E308/B308*100,0)</f>
        <v>0</v>
      </c>
      <c r="G308" s="96">
        <f>IFERROR(E308/C308*100,0)</f>
        <v>0</v>
      </c>
      <c r="H308" s="13"/>
      <c r="I308" s="13"/>
      <c r="J308" s="13">
        <f>J309+J310+J311+J312</f>
        <v>0</v>
      </c>
      <c r="K308" s="13">
        <f t="shared" ref="K308:AB308" si="173">K309+K310+K311+K312</f>
        <v>0</v>
      </c>
      <c r="L308" s="13">
        <f t="shared" si="173"/>
        <v>0</v>
      </c>
      <c r="M308" s="13">
        <f t="shared" si="173"/>
        <v>0</v>
      </c>
      <c r="N308" s="13">
        <f t="shared" si="173"/>
        <v>0</v>
      </c>
      <c r="O308" s="13">
        <f t="shared" si="173"/>
        <v>0</v>
      </c>
      <c r="P308" s="13">
        <f t="shared" si="173"/>
        <v>0</v>
      </c>
      <c r="Q308" s="13">
        <f t="shared" si="173"/>
        <v>0</v>
      </c>
      <c r="R308" s="13">
        <f t="shared" si="173"/>
        <v>0</v>
      </c>
      <c r="S308" s="13">
        <f t="shared" si="173"/>
        <v>0</v>
      </c>
      <c r="T308" s="13">
        <f t="shared" si="173"/>
        <v>0</v>
      </c>
      <c r="U308" s="13">
        <f t="shared" si="173"/>
        <v>0</v>
      </c>
      <c r="V308" s="13">
        <f t="shared" si="173"/>
        <v>43000</v>
      </c>
      <c r="W308" s="13">
        <f t="shared" si="173"/>
        <v>0</v>
      </c>
      <c r="X308" s="13">
        <f t="shared" si="173"/>
        <v>0</v>
      </c>
      <c r="Y308" s="13">
        <f t="shared" si="173"/>
        <v>0</v>
      </c>
      <c r="Z308" s="13">
        <f t="shared" si="173"/>
        <v>0</v>
      </c>
      <c r="AA308" s="13">
        <f t="shared" si="173"/>
        <v>0</v>
      </c>
      <c r="AB308" s="13">
        <f t="shared" si="173"/>
        <v>0</v>
      </c>
      <c r="AC308" s="13">
        <f>AC309+AC310+AC311+AC312</f>
        <v>0</v>
      </c>
      <c r="AD308" s="13">
        <f>AD309+AE310+AD311+AD312</f>
        <v>0</v>
      </c>
      <c r="AE308" s="13">
        <f>AE309+AE310+AE311+AE312</f>
        <v>0</v>
      </c>
      <c r="AF308" s="35"/>
      <c r="AG308" s="15"/>
      <c r="AH308" s="15"/>
      <c r="AI308" s="15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</row>
    <row r="309" spans="1:62" ht="18.75" x14ac:dyDescent="0.25">
      <c r="A309" s="49" t="s">
        <v>26</v>
      </c>
      <c r="B309" s="23">
        <f>H309+J309+L309+N309+P309+R309+T309+V309+X309+Z309+AB309+AD309</f>
        <v>0</v>
      </c>
      <c r="C309" s="29">
        <f>H309</f>
        <v>0</v>
      </c>
      <c r="D309" s="23"/>
      <c r="E309" s="23"/>
      <c r="F309" s="24"/>
      <c r="G309" s="24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35"/>
      <c r="AG309" s="15"/>
      <c r="AH309" s="15"/>
      <c r="AI309" s="15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</row>
    <row r="310" spans="1:62" ht="37.5" x14ac:dyDescent="0.25">
      <c r="A310" s="49" t="s">
        <v>40</v>
      </c>
      <c r="B310" s="23">
        <f>H310+J310+L310+N310+P310+R310+T310+V310+X310+Z310+AB310+AD310</f>
        <v>43000</v>
      </c>
      <c r="C310" s="29">
        <f>H310</f>
        <v>0</v>
      </c>
      <c r="D310" s="23">
        <f>E310</f>
        <v>0</v>
      </c>
      <c r="E310" s="30">
        <f>I310+K310+M310+O310+Q310+S310+U310+W310+Y310+AA310+AC310+AE310</f>
        <v>0</v>
      </c>
      <c r="F310" s="95">
        <f>IFERROR(E310/B310*100,0)</f>
        <v>0</v>
      </c>
      <c r="G310" s="95">
        <f>IFERROR(E310/C310*100,0)</f>
        <v>0</v>
      </c>
      <c r="H310" s="13"/>
      <c r="I310" s="1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>
        <v>43000</v>
      </c>
      <c r="W310" s="23"/>
      <c r="X310" s="23"/>
      <c r="Y310" s="23"/>
      <c r="Z310" s="23"/>
      <c r="AA310" s="23"/>
      <c r="AB310" s="23"/>
      <c r="AC310" s="23"/>
      <c r="AD310" s="23"/>
      <c r="AE310" s="23"/>
      <c r="AF310" s="35" t="s">
        <v>44</v>
      </c>
      <c r="AG310" s="15"/>
      <c r="AH310" s="15"/>
      <c r="AI310" s="15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</row>
    <row r="311" spans="1:62" ht="18.75" x14ac:dyDescent="0.3">
      <c r="A311" s="22" t="s">
        <v>28</v>
      </c>
      <c r="B311" s="43"/>
      <c r="C311" s="29">
        <f>H311</f>
        <v>0</v>
      </c>
      <c r="D311" s="43"/>
      <c r="E311" s="43"/>
      <c r="F311" s="43"/>
      <c r="G311" s="4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35"/>
      <c r="AG311" s="15"/>
      <c r="AH311" s="15"/>
      <c r="AI311" s="15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</row>
    <row r="312" spans="1:62" ht="18.75" x14ac:dyDescent="0.3">
      <c r="A312" s="22" t="s">
        <v>29</v>
      </c>
      <c r="B312" s="23">
        <f>R312+X312+Z312+T312+V312</f>
        <v>0</v>
      </c>
      <c r="C312" s="29">
        <f>H312</f>
        <v>0</v>
      </c>
      <c r="D312" s="23"/>
      <c r="E312" s="30">
        <f>I312+K312+M312+O312+Q312+S312+U312+W312+Y312+AA312+AC312+AE312</f>
        <v>0</v>
      </c>
      <c r="F312" s="95">
        <f>IFERROR(E312/B312*100,0)</f>
        <v>0</v>
      </c>
      <c r="G312" s="95">
        <f>IFERROR(E312/C312*100,0)</f>
        <v>0</v>
      </c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35"/>
      <c r="AG312" s="15"/>
      <c r="AH312" s="15"/>
      <c r="AI312" s="15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</row>
    <row r="313" spans="1:62" ht="18.75" x14ac:dyDescent="0.25">
      <c r="A313" s="111" t="s">
        <v>111</v>
      </c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3"/>
      <c r="AF313" s="114" t="s">
        <v>120</v>
      </c>
      <c r="AG313" s="15"/>
      <c r="AH313" s="15"/>
      <c r="AI313" s="15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</row>
    <row r="314" spans="1:62" ht="18.75" x14ac:dyDescent="0.3">
      <c r="A314" s="19" t="s">
        <v>25</v>
      </c>
      <c r="B314" s="13">
        <f>B315+B316+B318+B319</f>
        <v>227046.50000000003</v>
      </c>
      <c r="C314" s="13">
        <f>C315+C316+C318+C319</f>
        <v>7538.4999999999991</v>
      </c>
      <c r="D314" s="13">
        <f>D315+D316+D318+D319</f>
        <v>5195.2</v>
      </c>
      <c r="E314" s="13">
        <f>E315+E316+E318+E319</f>
        <v>5195.2</v>
      </c>
      <c r="F314" s="26">
        <f>E314/B314*100</f>
        <v>2.2881656400781334</v>
      </c>
      <c r="G314" s="26">
        <f>E314/C314*100</f>
        <v>68.915566757312462</v>
      </c>
      <c r="H314" s="13">
        <f t="shared" ref="H314:AE314" si="174">H315+H316+H318+H319</f>
        <v>7538.4999999999991</v>
      </c>
      <c r="I314" s="13">
        <f t="shared" si="174"/>
        <v>5195.2</v>
      </c>
      <c r="J314" s="13">
        <f t="shared" si="174"/>
        <v>29105</v>
      </c>
      <c r="K314" s="13">
        <f t="shared" si="174"/>
        <v>0</v>
      </c>
      <c r="L314" s="13">
        <f>L315+L316+L318+L319</f>
        <v>28574.300000000003</v>
      </c>
      <c r="M314" s="13">
        <f t="shared" si="174"/>
        <v>0</v>
      </c>
      <c r="N314" s="13">
        <f t="shared" si="174"/>
        <v>25913.200000000004</v>
      </c>
      <c r="O314" s="13">
        <f t="shared" si="174"/>
        <v>0</v>
      </c>
      <c r="P314" s="13">
        <f t="shared" si="174"/>
        <v>24565.599999999999</v>
      </c>
      <c r="Q314" s="13">
        <f t="shared" si="174"/>
        <v>0</v>
      </c>
      <c r="R314" s="13">
        <f t="shared" si="174"/>
        <v>12816.6</v>
      </c>
      <c r="S314" s="13">
        <f t="shared" si="174"/>
        <v>0</v>
      </c>
      <c r="T314" s="13">
        <f t="shared" si="174"/>
        <v>0</v>
      </c>
      <c r="U314" s="13">
        <f t="shared" si="174"/>
        <v>0</v>
      </c>
      <c r="V314" s="13">
        <f t="shared" si="174"/>
        <v>0</v>
      </c>
      <c r="W314" s="13">
        <f t="shared" si="174"/>
        <v>0</v>
      </c>
      <c r="X314" s="13">
        <f t="shared" si="174"/>
        <v>17556.199999999997</v>
      </c>
      <c r="Y314" s="13">
        <f t="shared" si="174"/>
        <v>0</v>
      </c>
      <c r="Z314" s="13">
        <f t="shared" si="174"/>
        <v>25269.8</v>
      </c>
      <c r="AA314" s="13">
        <f t="shared" si="174"/>
        <v>0</v>
      </c>
      <c r="AB314" s="13">
        <f t="shared" si="174"/>
        <v>21978.600000000002</v>
      </c>
      <c r="AC314" s="13">
        <f t="shared" si="174"/>
        <v>0</v>
      </c>
      <c r="AD314" s="13">
        <f t="shared" si="174"/>
        <v>33728.699999999997</v>
      </c>
      <c r="AE314" s="13">
        <f t="shared" si="174"/>
        <v>0</v>
      </c>
      <c r="AF314" s="115"/>
      <c r="AG314" s="15"/>
      <c r="AH314" s="15"/>
      <c r="AI314" s="15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</row>
    <row r="315" spans="1:62" ht="18.75" x14ac:dyDescent="0.3">
      <c r="A315" s="22" t="s">
        <v>26</v>
      </c>
      <c r="B315" s="23">
        <f>H315+J315+L315+N315+P315+R315+T315+V315+X315+Z315+AB315+AD315</f>
        <v>152767.70000000001</v>
      </c>
      <c r="C315" s="29">
        <f t="shared" ref="C315:C319" si="175">H315</f>
        <v>2880.2999999999993</v>
      </c>
      <c r="D315" s="23">
        <f>E315</f>
        <v>1242.3</v>
      </c>
      <c r="E315" s="30">
        <f>I315+K315+M315+O315+Q315+S315+U315+W315+Y315+AA315+AC315+AE315</f>
        <v>1242.3</v>
      </c>
      <c r="F315" s="25">
        <f>E315/B315*100</f>
        <v>0.81319545951140193</v>
      </c>
      <c r="G315" s="25">
        <f>E315/C315*100</f>
        <v>43.13092386209771</v>
      </c>
      <c r="H315" s="23">
        <f>12880.3-10000</f>
        <v>2880.2999999999993</v>
      </c>
      <c r="I315" s="61">
        <v>1242.3</v>
      </c>
      <c r="J315" s="23">
        <v>20212.7</v>
      </c>
      <c r="K315" s="23"/>
      <c r="L315" s="23">
        <v>19908</v>
      </c>
      <c r="M315" s="23"/>
      <c r="N315" s="23">
        <v>17561.7</v>
      </c>
      <c r="O315" s="23"/>
      <c r="P315" s="23">
        <v>16867.8</v>
      </c>
      <c r="Q315" s="23"/>
      <c r="R315" s="23">
        <v>8885.5</v>
      </c>
      <c r="S315" s="23"/>
      <c r="T315" s="23"/>
      <c r="U315" s="23"/>
      <c r="V315" s="23"/>
      <c r="W315" s="23"/>
      <c r="X315" s="23">
        <v>12106.8</v>
      </c>
      <c r="Y315" s="23"/>
      <c r="Z315" s="23">
        <v>16690.8</v>
      </c>
      <c r="AA315" s="23"/>
      <c r="AB315" s="23">
        <v>14195.2</v>
      </c>
      <c r="AC315" s="23"/>
      <c r="AD315" s="23">
        <f>13458.9+10000</f>
        <v>23458.9</v>
      </c>
      <c r="AE315" s="23"/>
      <c r="AF315" s="115"/>
      <c r="AG315" s="15"/>
      <c r="AH315" s="15"/>
      <c r="AI315" s="15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</row>
    <row r="316" spans="1:62" ht="66" customHeight="1" x14ac:dyDescent="0.3">
      <c r="A316" s="22" t="s">
        <v>27</v>
      </c>
      <c r="B316" s="23">
        <f>H316+J316+L316+N316+P316+R316+T316+V316+X316+Z316+AB316+AD316</f>
        <v>49348.7</v>
      </c>
      <c r="C316" s="29">
        <f t="shared" si="175"/>
        <v>4364.7</v>
      </c>
      <c r="D316" s="23">
        <f>E316</f>
        <v>3851</v>
      </c>
      <c r="E316" s="30">
        <f>I316+K316+M316+O316+Q316+S316+U316+W316+Y316+AA316+AC316+AE316</f>
        <v>3851</v>
      </c>
      <c r="F316" s="25">
        <f>E316/B316*100</f>
        <v>7.8036503494519609</v>
      </c>
      <c r="G316" s="25">
        <f>E316/C316*100</f>
        <v>88.230577130157855</v>
      </c>
      <c r="H316" s="23">
        <v>4364.7</v>
      </c>
      <c r="I316" s="61">
        <v>3851</v>
      </c>
      <c r="J316" s="23">
        <v>5742.4</v>
      </c>
      <c r="K316" s="23"/>
      <c r="L316" s="23">
        <v>5676.4</v>
      </c>
      <c r="M316" s="23"/>
      <c r="N316" s="23">
        <v>5490.6</v>
      </c>
      <c r="O316" s="23"/>
      <c r="P316" s="23">
        <v>5251.3</v>
      </c>
      <c r="Q316" s="23"/>
      <c r="R316" s="23">
        <v>2965.6</v>
      </c>
      <c r="S316" s="23"/>
      <c r="T316" s="23"/>
      <c r="U316" s="23"/>
      <c r="V316" s="23"/>
      <c r="W316" s="23"/>
      <c r="X316" s="23">
        <v>3797.3</v>
      </c>
      <c r="Y316" s="23"/>
      <c r="Z316" s="23">
        <v>5618</v>
      </c>
      <c r="AA316" s="23"/>
      <c r="AB316" s="23">
        <v>5124.6000000000004</v>
      </c>
      <c r="AC316" s="23"/>
      <c r="AD316" s="23">
        <v>5317.8</v>
      </c>
      <c r="AE316" s="23"/>
      <c r="AF316" s="115"/>
      <c r="AG316" s="15"/>
      <c r="AH316" s="15"/>
      <c r="AI316" s="15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</row>
    <row r="317" spans="1:62" ht="37.5" x14ac:dyDescent="0.3">
      <c r="A317" s="22" t="s">
        <v>30</v>
      </c>
      <c r="B317" s="29">
        <f>H317+J317+L317+N317+P317+R317+T317+V317+X317+Z317+AB317+AD317</f>
        <v>7499</v>
      </c>
      <c r="C317" s="29">
        <f t="shared" si="175"/>
        <v>44.200000000000045</v>
      </c>
      <c r="D317" s="23">
        <f>E317</f>
        <v>30.7</v>
      </c>
      <c r="E317" s="30">
        <f>I317+K317+M317+O317+Q317+S317+U317+W317+Y317+AA317+AC317+AE317</f>
        <v>30.7</v>
      </c>
      <c r="F317" s="25">
        <f>E317/B317*100</f>
        <v>0.40938791838911853</v>
      </c>
      <c r="G317" s="25">
        <f>E317/C317*100</f>
        <v>69.457013574660564</v>
      </c>
      <c r="H317" s="23">
        <f>544.2-500</f>
        <v>44.200000000000045</v>
      </c>
      <c r="I317" s="61">
        <v>30.7</v>
      </c>
      <c r="J317" s="23">
        <v>921.5</v>
      </c>
      <c r="K317" s="23"/>
      <c r="L317" s="23">
        <v>875.5</v>
      </c>
      <c r="M317" s="23"/>
      <c r="N317" s="23">
        <v>819.7</v>
      </c>
      <c r="O317" s="23"/>
      <c r="P317" s="23">
        <v>742.7</v>
      </c>
      <c r="Q317" s="23"/>
      <c r="R317" s="23">
        <v>306.3</v>
      </c>
      <c r="S317" s="23"/>
      <c r="T317" s="23"/>
      <c r="U317" s="23"/>
      <c r="V317" s="23"/>
      <c r="W317" s="23"/>
      <c r="X317" s="23">
        <v>585.5</v>
      </c>
      <c r="Y317" s="23"/>
      <c r="Z317" s="23">
        <v>871.5</v>
      </c>
      <c r="AA317" s="23"/>
      <c r="AB317" s="23">
        <v>803</v>
      </c>
      <c r="AC317" s="23"/>
      <c r="AD317" s="23">
        <f>1029.1+500</f>
        <v>1529.1</v>
      </c>
      <c r="AE317" s="23"/>
      <c r="AF317" s="108"/>
      <c r="AG317" s="15"/>
      <c r="AH317" s="15"/>
      <c r="AI317" s="15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</row>
    <row r="318" spans="1:62" ht="18.75" x14ac:dyDescent="0.3">
      <c r="A318" s="22" t="s">
        <v>28</v>
      </c>
      <c r="B318" s="29">
        <f>H318+J318+L318+N318+P318+R318+T318+V318+X318+Z318+AB318+AD318</f>
        <v>24930.100000000002</v>
      </c>
      <c r="C318" s="29">
        <f t="shared" si="175"/>
        <v>293.5</v>
      </c>
      <c r="D318" s="23">
        <f>E318</f>
        <v>101.9</v>
      </c>
      <c r="E318" s="30">
        <f>I318+K318+M318+O318+Q318+S318+U318+W318+Y318+AA318+AC318+AE318</f>
        <v>101.9</v>
      </c>
      <c r="F318" s="103">
        <f>E318/B318*100</f>
        <v>0.40874284499460489</v>
      </c>
      <c r="G318" s="103">
        <f>E318/C318*100</f>
        <v>34.718909710391827</v>
      </c>
      <c r="H318" s="23">
        <f>1493.5-1200</f>
        <v>293.5</v>
      </c>
      <c r="I318" s="23">
        <v>101.9</v>
      </c>
      <c r="J318" s="23">
        <v>3149.9</v>
      </c>
      <c r="K318" s="23"/>
      <c r="L318" s="23">
        <v>2989.9</v>
      </c>
      <c r="M318" s="23"/>
      <c r="N318" s="23">
        <v>2860.9</v>
      </c>
      <c r="O318" s="23"/>
      <c r="P318" s="23">
        <v>2446.5</v>
      </c>
      <c r="Q318" s="23"/>
      <c r="R318" s="23">
        <v>965.5</v>
      </c>
      <c r="S318" s="23"/>
      <c r="T318" s="23"/>
      <c r="U318" s="23"/>
      <c r="V318" s="23"/>
      <c r="W318" s="23"/>
      <c r="X318" s="23">
        <v>1652.1</v>
      </c>
      <c r="Y318" s="23"/>
      <c r="Z318" s="23">
        <v>2961</v>
      </c>
      <c r="AA318" s="23"/>
      <c r="AB318" s="23">
        <v>2658.8</v>
      </c>
      <c r="AC318" s="23"/>
      <c r="AD318" s="23">
        <f>3752+1200</f>
        <v>4952</v>
      </c>
      <c r="AE318" s="23"/>
      <c r="AF318" s="35"/>
      <c r="AG318" s="32"/>
      <c r="AH318" s="32"/>
      <c r="AI318" s="32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</row>
    <row r="319" spans="1:62" ht="18.75" x14ac:dyDescent="0.3">
      <c r="A319" s="22" t="s">
        <v>29</v>
      </c>
      <c r="B319" s="43"/>
      <c r="C319" s="29">
        <f t="shared" si="175"/>
        <v>0</v>
      </c>
      <c r="D319" s="43"/>
      <c r="E319" s="43"/>
      <c r="F319" s="100"/>
      <c r="G319" s="100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35"/>
      <c r="AG319" s="15"/>
      <c r="AH319" s="15"/>
      <c r="AI319" s="15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</row>
    <row r="320" spans="1:62" ht="56.25" x14ac:dyDescent="0.25">
      <c r="A320" s="48" t="s">
        <v>41</v>
      </c>
      <c r="B320" s="59"/>
      <c r="C320" s="59"/>
      <c r="D320" s="59"/>
      <c r="E320" s="59"/>
      <c r="F320" s="45"/>
      <c r="G320" s="45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42"/>
      <c r="AG320" s="15"/>
      <c r="AH320" s="15"/>
      <c r="AI320" s="15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</row>
    <row r="321" spans="1:62" ht="18.75" x14ac:dyDescent="0.3">
      <c r="A321" s="19" t="s">
        <v>25</v>
      </c>
      <c r="B321" s="13">
        <f>B322+B323+B325+B326</f>
        <v>1163710.1000000001</v>
      </c>
      <c r="C321" s="13">
        <f>C322+C323+C325+C326</f>
        <v>103651.90000000001</v>
      </c>
      <c r="D321" s="13">
        <f>D322+D323+D325+D326</f>
        <v>9152.4</v>
      </c>
      <c r="E321" s="13">
        <f>E322+E323+E325+E326</f>
        <v>9152.4</v>
      </c>
      <c r="F321" s="26">
        <f>E321/B321*100</f>
        <v>0.78648453768683446</v>
      </c>
      <c r="G321" s="26">
        <f>E321/C321*100</f>
        <v>8.8299394415345969</v>
      </c>
      <c r="H321" s="13">
        <f>H322+H323+H325+H326</f>
        <v>12567.199999999999</v>
      </c>
      <c r="I321" s="13">
        <f t="shared" ref="I321:AE321" si="176">I322+I323+I325+I326</f>
        <v>9152.4</v>
      </c>
      <c r="J321" s="13">
        <f t="shared" si="176"/>
        <v>33394.400000000001</v>
      </c>
      <c r="K321" s="13">
        <f t="shared" si="176"/>
        <v>0</v>
      </c>
      <c r="L321" s="13">
        <f t="shared" si="176"/>
        <v>32711</v>
      </c>
      <c r="M321" s="13">
        <f t="shared" si="176"/>
        <v>0</v>
      </c>
      <c r="N321" s="13">
        <f t="shared" si="176"/>
        <v>30070.400000000001</v>
      </c>
      <c r="O321" s="13">
        <f t="shared" si="176"/>
        <v>0</v>
      </c>
      <c r="P321" s="13">
        <f t="shared" si="176"/>
        <v>58162</v>
      </c>
      <c r="Q321" s="13">
        <f t="shared" si="176"/>
        <v>0</v>
      </c>
      <c r="R321" s="13">
        <f t="shared" si="176"/>
        <v>55749.2</v>
      </c>
      <c r="S321" s="13">
        <f t="shared" si="176"/>
        <v>5620</v>
      </c>
      <c r="T321" s="13">
        <f t="shared" si="176"/>
        <v>36293.300000000003</v>
      </c>
      <c r="U321" s="13">
        <f t="shared" si="176"/>
        <v>0</v>
      </c>
      <c r="V321" s="13">
        <f t="shared" si="176"/>
        <v>84098.4</v>
      </c>
      <c r="W321" s="13">
        <f t="shared" si="176"/>
        <v>0</v>
      </c>
      <c r="X321" s="13">
        <f t="shared" si="176"/>
        <v>71559.099999999991</v>
      </c>
      <c r="Y321" s="13">
        <f t="shared" si="176"/>
        <v>0</v>
      </c>
      <c r="Z321" s="13">
        <f t="shared" si="176"/>
        <v>93412.2</v>
      </c>
      <c r="AA321" s="13">
        <f t="shared" si="176"/>
        <v>0</v>
      </c>
      <c r="AB321" s="13">
        <f t="shared" si="176"/>
        <v>92377</v>
      </c>
      <c r="AC321" s="13">
        <f t="shared" si="176"/>
        <v>0</v>
      </c>
      <c r="AD321" s="13">
        <f t="shared" si="176"/>
        <v>563315.90000000014</v>
      </c>
      <c r="AE321" s="13">
        <f t="shared" si="176"/>
        <v>0</v>
      </c>
      <c r="AF321" s="42"/>
      <c r="AG321" s="15"/>
      <c r="AH321" s="15"/>
      <c r="AI321" s="15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</row>
    <row r="322" spans="1:62" ht="18.75" x14ac:dyDescent="0.3">
      <c r="A322" s="19" t="s">
        <v>26</v>
      </c>
      <c r="B322" s="104">
        <f t="shared" ref="B322:E322" si="177">B302+B278+B263</f>
        <v>750363.8</v>
      </c>
      <c r="C322" s="104">
        <f t="shared" si="177"/>
        <v>61396.7</v>
      </c>
      <c r="D322" s="104">
        <f t="shared" si="177"/>
        <v>1242.3</v>
      </c>
      <c r="E322" s="104">
        <f t="shared" si="177"/>
        <v>1242.3</v>
      </c>
      <c r="F322" s="26">
        <f>E322/B322*100</f>
        <v>0.1655596925118189</v>
      </c>
      <c r="G322" s="26">
        <f>E322/C322*100</f>
        <v>2.0233986517190665</v>
      </c>
      <c r="H322" s="104">
        <f>H302+H278+H263</f>
        <v>2880.2999999999993</v>
      </c>
      <c r="I322" s="104">
        <f t="shared" ref="I322:AE322" si="178">I302+I278+I263</f>
        <v>1242.3</v>
      </c>
      <c r="J322" s="104">
        <f t="shared" si="178"/>
        <v>20212.7</v>
      </c>
      <c r="K322" s="104">
        <f t="shared" si="178"/>
        <v>0</v>
      </c>
      <c r="L322" s="104">
        <f t="shared" si="178"/>
        <v>19908</v>
      </c>
      <c r="M322" s="104">
        <f t="shared" si="178"/>
        <v>0</v>
      </c>
      <c r="N322" s="104">
        <f t="shared" si="178"/>
        <v>17561.7</v>
      </c>
      <c r="O322" s="104">
        <f t="shared" si="178"/>
        <v>0</v>
      </c>
      <c r="P322" s="104">
        <f t="shared" si="178"/>
        <v>29361.199999999997</v>
      </c>
      <c r="Q322" s="104">
        <f t="shared" si="178"/>
        <v>0</v>
      </c>
      <c r="R322" s="104">
        <f t="shared" si="178"/>
        <v>26440.400000000001</v>
      </c>
      <c r="S322" s="104">
        <f t="shared" si="178"/>
        <v>0</v>
      </c>
      <c r="T322" s="104">
        <f t="shared" si="178"/>
        <v>15604.4</v>
      </c>
      <c r="U322" s="104">
        <f t="shared" si="178"/>
        <v>0</v>
      </c>
      <c r="V322" s="104">
        <f t="shared" si="178"/>
        <v>19505.5</v>
      </c>
      <c r="W322" s="104">
        <f t="shared" si="178"/>
        <v>0</v>
      </c>
      <c r="X322" s="104">
        <f t="shared" si="178"/>
        <v>37463.899999999994</v>
      </c>
      <c r="Y322" s="104">
        <f t="shared" si="178"/>
        <v>0</v>
      </c>
      <c r="Z322" s="104">
        <f t="shared" si="178"/>
        <v>47899.6</v>
      </c>
      <c r="AA322" s="104">
        <f t="shared" si="178"/>
        <v>0</v>
      </c>
      <c r="AB322" s="104">
        <f t="shared" si="178"/>
        <v>47354.5</v>
      </c>
      <c r="AC322" s="104">
        <f t="shared" si="178"/>
        <v>0</v>
      </c>
      <c r="AD322" s="104">
        <f t="shared" si="178"/>
        <v>466171.60000000003</v>
      </c>
      <c r="AE322" s="104">
        <f t="shared" si="178"/>
        <v>0</v>
      </c>
      <c r="AF322" s="42"/>
      <c r="AG322" s="15"/>
      <c r="AH322" s="15"/>
      <c r="AI322" s="15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</row>
    <row r="323" spans="1:62" ht="18.75" x14ac:dyDescent="0.3">
      <c r="A323" s="19" t="s">
        <v>27</v>
      </c>
      <c r="B323" s="104">
        <f t="shared" ref="B323:E323" si="179">B303+B279+B264</f>
        <v>230992.59999999998</v>
      </c>
      <c r="C323" s="104">
        <f t="shared" si="179"/>
        <v>21214.9</v>
      </c>
      <c r="D323" s="104">
        <f t="shared" si="179"/>
        <v>7808.2</v>
      </c>
      <c r="E323" s="104">
        <f t="shared" si="179"/>
        <v>7808.2</v>
      </c>
      <c r="F323" s="26">
        <f>E323/B323*100</f>
        <v>3.3802814462454647</v>
      </c>
      <c r="G323" s="26">
        <f>E323/C323*100</f>
        <v>36.805264224672278</v>
      </c>
      <c r="H323" s="104">
        <f>H303+H279+H264</f>
        <v>9393.4</v>
      </c>
      <c r="I323" s="104">
        <f t="shared" ref="I323:AE323" si="180">I303+I279+I264</f>
        <v>7808.2</v>
      </c>
      <c r="J323" s="104">
        <f t="shared" si="180"/>
        <v>10031.799999999999</v>
      </c>
      <c r="K323" s="104">
        <f t="shared" si="180"/>
        <v>0</v>
      </c>
      <c r="L323" s="104">
        <f t="shared" si="180"/>
        <v>9813.0999999999985</v>
      </c>
      <c r="M323" s="104">
        <f t="shared" si="180"/>
        <v>0</v>
      </c>
      <c r="N323" s="104">
        <f t="shared" si="180"/>
        <v>9647.7999999999993</v>
      </c>
      <c r="O323" s="104">
        <f t="shared" si="180"/>
        <v>0</v>
      </c>
      <c r="P323" s="104">
        <f t="shared" si="180"/>
        <v>16132.4</v>
      </c>
      <c r="Q323" s="104">
        <f t="shared" si="180"/>
        <v>0</v>
      </c>
      <c r="R323" s="104">
        <f t="shared" si="180"/>
        <v>13980.199999999999</v>
      </c>
      <c r="S323" s="104">
        <f t="shared" si="180"/>
        <v>5620</v>
      </c>
      <c r="T323" s="104">
        <f t="shared" si="180"/>
        <v>7921.7000000000007</v>
      </c>
      <c r="U323" s="104">
        <f t="shared" si="180"/>
        <v>0</v>
      </c>
      <c r="V323" s="104">
        <f t="shared" si="180"/>
        <v>48633.9</v>
      </c>
      <c r="W323" s="104">
        <f t="shared" si="180"/>
        <v>0</v>
      </c>
      <c r="X323" s="104">
        <f t="shared" si="180"/>
        <v>11696.300000000001</v>
      </c>
      <c r="Y323" s="104">
        <f t="shared" si="180"/>
        <v>0</v>
      </c>
      <c r="Z323" s="104">
        <f t="shared" si="180"/>
        <v>17017.099999999999</v>
      </c>
      <c r="AA323" s="104">
        <f t="shared" si="180"/>
        <v>0</v>
      </c>
      <c r="AB323" s="104">
        <f t="shared" si="180"/>
        <v>15233.4</v>
      </c>
      <c r="AC323" s="104">
        <f t="shared" si="180"/>
        <v>0</v>
      </c>
      <c r="AD323" s="104">
        <f t="shared" si="180"/>
        <v>61491.5</v>
      </c>
      <c r="AE323" s="104">
        <f t="shared" si="180"/>
        <v>0</v>
      </c>
      <c r="AF323" s="42"/>
      <c r="AG323" s="15"/>
      <c r="AH323" s="15"/>
      <c r="AI323" s="15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</row>
    <row r="324" spans="1:62" ht="37.5" x14ac:dyDescent="0.3">
      <c r="A324" s="19" t="s">
        <v>30</v>
      </c>
      <c r="B324" s="104">
        <f t="shared" ref="B324:E324" si="181">B304+B265</f>
        <v>7499</v>
      </c>
      <c r="C324" s="104">
        <f t="shared" si="181"/>
        <v>44.200000000000045</v>
      </c>
      <c r="D324" s="104">
        <f t="shared" si="181"/>
        <v>30.7</v>
      </c>
      <c r="E324" s="104">
        <f t="shared" si="181"/>
        <v>30.7</v>
      </c>
      <c r="F324" s="26">
        <f>E324/B324*100</f>
        <v>0.40938791838911853</v>
      </c>
      <c r="G324" s="26">
        <f>E324/C324*100</f>
        <v>69.457013574660564</v>
      </c>
      <c r="H324" s="104">
        <f>H304+H265</f>
        <v>44.200000000000045</v>
      </c>
      <c r="I324" s="104">
        <f t="shared" ref="I324:AE324" si="182">I304+I265</f>
        <v>30.7</v>
      </c>
      <c r="J324" s="104">
        <f t="shared" si="182"/>
        <v>921.5</v>
      </c>
      <c r="K324" s="104">
        <f t="shared" si="182"/>
        <v>0</v>
      </c>
      <c r="L324" s="104">
        <f t="shared" si="182"/>
        <v>875.5</v>
      </c>
      <c r="M324" s="104">
        <f t="shared" si="182"/>
        <v>0</v>
      </c>
      <c r="N324" s="104">
        <f t="shared" si="182"/>
        <v>819.7</v>
      </c>
      <c r="O324" s="104">
        <f t="shared" si="182"/>
        <v>0</v>
      </c>
      <c r="P324" s="104">
        <f t="shared" si="182"/>
        <v>742.7</v>
      </c>
      <c r="Q324" s="104">
        <f t="shared" si="182"/>
        <v>0</v>
      </c>
      <c r="R324" s="104">
        <f t="shared" si="182"/>
        <v>306.3</v>
      </c>
      <c r="S324" s="104">
        <f t="shared" si="182"/>
        <v>0</v>
      </c>
      <c r="T324" s="104">
        <f t="shared" si="182"/>
        <v>0</v>
      </c>
      <c r="U324" s="104">
        <f t="shared" si="182"/>
        <v>0</v>
      </c>
      <c r="V324" s="104">
        <f t="shared" si="182"/>
        <v>0</v>
      </c>
      <c r="W324" s="104">
        <f t="shared" si="182"/>
        <v>0</v>
      </c>
      <c r="X324" s="104">
        <f t="shared" si="182"/>
        <v>585.5</v>
      </c>
      <c r="Y324" s="104">
        <f t="shared" si="182"/>
        <v>0</v>
      </c>
      <c r="Z324" s="104">
        <f t="shared" si="182"/>
        <v>871.5</v>
      </c>
      <c r="AA324" s="104">
        <f t="shared" si="182"/>
        <v>0</v>
      </c>
      <c r="AB324" s="104">
        <f t="shared" si="182"/>
        <v>803</v>
      </c>
      <c r="AC324" s="104">
        <f t="shared" si="182"/>
        <v>0</v>
      </c>
      <c r="AD324" s="104">
        <f t="shared" si="182"/>
        <v>1529.1</v>
      </c>
      <c r="AE324" s="104">
        <f t="shared" si="182"/>
        <v>0</v>
      </c>
      <c r="AF324" s="42"/>
      <c r="AG324" s="15"/>
      <c r="AH324" s="15"/>
      <c r="AI324" s="15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</row>
    <row r="325" spans="1:62" ht="18.75" x14ac:dyDescent="0.3">
      <c r="A325" s="19" t="s">
        <v>28</v>
      </c>
      <c r="B325" s="104">
        <f t="shared" ref="B325:E325" si="183">B305+B280+B266</f>
        <v>182353.7</v>
      </c>
      <c r="C325" s="104">
        <f t="shared" si="183"/>
        <v>21040.3</v>
      </c>
      <c r="D325" s="104">
        <f t="shared" si="183"/>
        <v>101.9</v>
      </c>
      <c r="E325" s="104">
        <f t="shared" si="183"/>
        <v>101.9</v>
      </c>
      <c r="F325" s="26">
        <f>E325/B325*100</f>
        <v>5.588041262667004E-2</v>
      </c>
      <c r="G325" s="26">
        <f>E325/C325*100</f>
        <v>0.48430868381154268</v>
      </c>
      <c r="H325" s="104">
        <f>H305+H280+H266</f>
        <v>293.5</v>
      </c>
      <c r="I325" s="104">
        <f t="shared" ref="I325:AE325" si="184">I305+I280+I266</f>
        <v>101.9</v>
      </c>
      <c r="J325" s="104">
        <f t="shared" si="184"/>
        <v>3149.9</v>
      </c>
      <c r="K325" s="104">
        <f t="shared" si="184"/>
        <v>0</v>
      </c>
      <c r="L325" s="104">
        <f t="shared" si="184"/>
        <v>2989.9</v>
      </c>
      <c r="M325" s="104">
        <f t="shared" si="184"/>
        <v>0</v>
      </c>
      <c r="N325" s="104">
        <f t="shared" si="184"/>
        <v>2860.9</v>
      </c>
      <c r="O325" s="104">
        <f t="shared" si="184"/>
        <v>0</v>
      </c>
      <c r="P325" s="104">
        <f t="shared" si="184"/>
        <v>12668.4</v>
      </c>
      <c r="Q325" s="104">
        <f t="shared" si="184"/>
        <v>0</v>
      </c>
      <c r="R325" s="104">
        <f t="shared" si="184"/>
        <v>15328.6</v>
      </c>
      <c r="S325" s="104">
        <f t="shared" si="184"/>
        <v>0</v>
      </c>
      <c r="T325" s="104">
        <f t="shared" si="184"/>
        <v>12767.2</v>
      </c>
      <c r="U325" s="104">
        <f t="shared" si="184"/>
        <v>0</v>
      </c>
      <c r="V325" s="104">
        <f t="shared" si="184"/>
        <v>15959</v>
      </c>
      <c r="W325" s="104">
        <f t="shared" si="184"/>
        <v>0</v>
      </c>
      <c r="X325" s="104">
        <f t="shared" si="184"/>
        <v>22398.899999999998</v>
      </c>
      <c r="Y325" s="104">
        <f t="shared" si="184"/>
        <v>0</v>
      </c>
      <c r="Z325" s="104">
        <f t="shared" si="184"/>
        <v>28495.5</v>
      </c>
      <c r="AA325" s="104">
        <f t="shared" si="184"/>
        <v>0</v>
      </c>
      <c r="AB325" s="104">
        <f t="shared" si="184"/>
        <v>29789.1</v>
      </c>
      <c r="AC325" s="104">
        <f t="shared" si="184"/>
        <v>0</v>
      </c>
      <c r="AD325" s="104">
        <f t="shared" si="184"/>
        <v>35652.800000000003</v>
      </c>
      <c r="AE325" s="104">
        <f t="shared" si="184"/>
        <v>0</v>
      </c>
      <c r="AF325" s="42"/>
      <c r="AG325" s="15"/>
      <c r="AH325" s="15"/>
      <c r="AI325" s="15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</row>
    <row r="326" spans="1:62" ht="18.75" x14ac:dyDescent="0.3">
      <c r="A326" s="19" t="s">
        <v>29</v>
      </c>
      <c r="B326" s="104">
        <f t="shared" ref="B326:E326" si="185">B306+B281+B267</f>
        <v>0</v>
      </c>
      <c r="C326" s="104">
        <f t="shared" si="185"/>
        <v>0</v>
      </c>
      <c r="D326" s="104">
        <f t="shared" si="185"/>
        <v>0</v>
      </c>
      <c r="E326" s="104">
        <f t="shared" si="185"/>
        <v>0</v>
      </c>
      <c r="F326" s="96">
        <f>IFERROR(E326/B326*100,0)</f>
        <v>0</v>
      </c>
      <c r="G326" s="96">
        <f>IFERROR(E326/C326*100,0)</f>
        <v>0</v>
      </c>
      <c r="H326" s="104">
        <f>H306+H281+H267</f>
        <v>0</v>
      </c>
      <c r="I326" s="104">
        <f t="shared" ref="I326:AE326" si="186">I306+I281+I267</f>
        <v>0</v>
      </c>
      <c r="J326" s="104">
        <f t="shared" si="186"/>
        <v>0</v>
      </c>
      <c r="K326" s="104">
        <f t="shared" si="186"/>
        <v>0</v>
      </c>
      <c r="L326" s="104">
        <f t="shared" si="186"/>
        <v>0</v>
      </c>
      <c r="M326" s="104">
        <f t="shared" si="186"/>
        <v>0</v>
      </c>
      <c r="N326" s="104">
        <f t="shared" si="186"/>
        <v>0</v>
      </c>
      <c r="O326" s="104">
        <f t="shared" si="186"/>
        <v>0</v>
      </c>
      <c r="P326" s="104">
        <f t="shared" si="186"/>
        <v>0</v>
      </c>
      <c r="Q326" s="104">
        <f t="shared" si="186"/>
        <v>0</v>
      </c>
      <c r="R326" s="104">
        <f t="shared" si="186"/>
        <v>0</v>
      </c>
      <c r="S326" s="104">
        <f t="shared" si="186"/>
        <v>0</v>
      </c>
      <c r="T326" s="104">
        <f t="shared" si="186"/>
        <v>0</v>
      </c>
      <c r="U326" s="104">
        <f t="shared" si="186"/>
        <v>0</v>
      </c>
      <c r="V326" s="104">
        <f t="shared" si="186"/>
        <v>0</v>
      </c>
      <c r="W326" s="104">
        <f t="shared" si="186"/>
        <v>0</v>
      </c>
      <c r="X326" s="104">
        <f t="shared" si="186"/>
        <v>0</v>
      </c>
      <c r="Y326" s="104">
        <f t="shared" si="186"/>
        <v>0</v>
      </c>
      <c r="Z326" s="104">
        <f t="shared" si="186"/>
        <v>0</v>
      </c>
      <c r="AA326" s="104">
        <f t="shared" si="186"/>
        <v>0</v>
      </c>
      <c r="AB326" s="104">
        <f t="shared" si="186"/>
        <v>0</v>
      </c>
      <c r="AC326" s="104">
        <f t="shared" si="186"/>
        <v>0</v>
      </c>
      <c r="AD326" s="104">
        <f t="shared" si="186"/>
        <v>0</v>
      </c>
      <c r="AE326" s="104">
        <f t="shared" si="186"/>
        <v>0</v>
      </c>
      <c r="AF326" s="42"/>
      <c r="AG326" s="15"/>
      <c r="AH326" s="15"/>
      <c r="AI326" s="15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</row>
    <row r="327" spans="1:62" ht="18.75" x14ac:dyDescent="0.3">
      <c r="A327" s="78" t="s">
        <v>64</v>
      </c>
      <c r="B327" s="79"/>
      <c r="C327" s="79"/>
      <c r="D327" s="79"/>
      <c r="E327" s="79"/>
      <c r="F327" s="80"/>
      <c r="G327" s="80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42"/>
      <c r="AG327" s="15"/>
      <c r="AH327" s="15"/>
      <c r="AI327" s="15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</row>
    <row r="328" spans="1:62" ht="18.75" x14ac:dyDescent="0.3">
      <c r="A328" s="81" t="s">
        <v>55</v>
      </c>
      <c r="B328" s="79">
        <f>B329+B330+B331+B332</f>
        <v>838910.9</v>
      </c>
      <c r="C328" s="79">
        <f>C329+C330+C331+C332</f>
        <v>91084.7</v>
      </c>
      <c r="D328" s="79">
        <f>D329+D330+D331+D332</f>
        <v>0</v>
      </c>
      <c r="E328" s="79">
        <f>E329+E330+E331+E332</f>
        <v>0</v>
      </c>
      <c r="F328" s="79">
        <f>IFERROR(E328/B328*100,0)</f>
        <v>0</v>
      </c>
      <c r="G328" s="79">
        <f>IFERROR(E328/C328*100,0)</f>
        <v>0</v>
      </c>
      <c r="H328" s="79">
        <f>H329+H330+H331+H332</f>
        <v>0</v>
      </c>
      <c r="I328" s="79">
        <f t="shared" ref="I328:AE328" si="187">I329+I330+I331+I332</f>
        <v>0</v>
      </c>
      <c r="J328" s="79">
        <f t="shared" si="187"/>
        <v>0</v>
      </c>
      <c r="K328" s="79">
        <f t="shared" si="187"/>
        <v>0</v>
      </c>
      <c r="L328" s="79">
        <f t="shared" si="187"/>
        <v>0</v>
      </c>
      <c r="M328" s="79">
        <f t="shared" si="187"/>
        <v>0</v>
      </c>
      <c r="N328" s="79">
        <f t="shared" si="187"/>
        <v>0</v>
      </c>
      <c r="O328" s="79">
        <f t="shared" si="187"/>
        <v>0</v>
      </c>
      <c r="P328" s="79">
        <f t="shared" si="187"/>
        <v>25239.200000000001</v>
      </c>
      <c r="Q328" s="79">
        <f t="shared" si="187"/>
        <v>0</v>
      </c>
      <c r="R328" s="79">
        <f t="shared" si="187"/>
        <v>35464.400000000001</v>
      </c>
      <c r="S328" s="79">
        <f t="shared" si="187"/>
        <v>0</v>
      </c>
      <c r="T328" s="79">
        <f t="shared" si="187"/>
        <v>31524</v>
      </c>
      <c r="U328" s="79">
        <f t="shared" si="187"/>
        <v>0</v>
      </c>
      <c r="V328" s="79">
        <f t="shared" si="187"/>
        <v>39405</v>
      </c>
      <c r="W328" s="79">
        <f t="shared" si="187"/>
        <v>0</v>
      </c>
      <c r="X328" s="79">
        <f t="shared" si="187"/>
        <v>51226.499999999993</v>
      </c>
      <c r="Y328" s="79">
        <f t="shared" si="187"/>
        <v>0</v>
      </c>
      <c r="Z328" s="79">
        <f t="shared" si="187"/>
        <v>63048.100000000006</v>
      </c>
      <c r="AA328" s="79">
        <f t="shared" si="187"/>
        <v>0</v>
      </c>
      <c r="AB328" s="79">
        <f t="shared" si="187"/>
        <v>66988.5</v>
      </c>
      <c r="AC328" s="79">
        <f t="shared" si="187"/>
        <v>0</v>
      </c>
      <c r="AD328" s="79">
        <f t="shared" si="187"/>
        <v>526015.19999999995</v>
      </c>
      <c r="AE328" s="79">
        <f t="shared" si="187"/>
        <v>0</v>
      </c>
      <c r="AF328" s="42"/>
      <c r="AG328" s="15"/>
      <c r="AH328" s="15"/>
      <c r="AI328" s="15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</row>
    <row r="329" spans="1:62" ht="18.75" x14ac:dyDescent="0.3">
      <c r="A329" s="81" t="s">
        <v>28</v>
      </c>
      <c r="B329" s="73">
        <f t="shared" ref="B329:E329" si="188">B266</f>
        <v>157423.6</v>
      </c>
      <c r="C329" s="73">
        <f t="shared" si="188"/>
        <v>20746.8</v>
      </c>
      <c r="D329" s="73">
        <f t="shared" si="188"/>
        <v>0</v>
      </c>
      <c r="E329" s="73">
        <f t="shared" si="188"/>
        <v>0</v>
      </c>
      <c r="F329" s="95">
        <f>IFERROR(E329/B329*100,0)</f>
        <v>0</v>
      </c>
      <c r="G329" s="95">
        <f>IFERROR(E329/C329*100,0)</f>
        <v>0</v>
      </c>
      <c r="H329" s="73">
        <f>H266</f>
        <v>0</v>
      </c>
      <c r="I329" s="73">
        <f t="shared" ref="I329:AE329" si="189">I266</f>
        <v>0</v>
      </c>
      <c r="J329" s="73">
        <f t="shared" si="189"/>
        <v>0</v>
      </c>
      <c r="K329" s="73">
        <f t="shared" si="189"/>
        <v>0</v>
      </c>
      <c r="L329" s="73">
        <f t="shared" si="189"/>
        <v>0</v>
      </c>
      <c r="M329" s="73">
        <f t="shared" si="189"/>
        <v>0</v>
      </c>
      <c r="N329" s="73">
        <f t="shared" si="189"/>
        <v>0</v>
      </c>
      <c r="O329" s="73">
        <f t="shared" si="189"/>
        <v>0</v>
      </c>
      <c r="P329" s="73">
        <f t="shared" si="189"/>
        <v>10221.9</v>
      </c>
      <c r="Q329" s="73">
        <f t="shared" si="189"/>
        <v>0</v>
      </c>
      <c r="R329" s="73">
        <f t="shared" si="189"/>
        <v>14363.1</v>
      </c>
      <c r="S329" s="73">
        <f t="shared" si="189"/>
        <v>0</v>
      </c>
      <c r="T329" s="73">
        <f t="shared" si="189"/>
        <v>12767.2</v>
      </c>
      <c r="U329" s="73">
        <f t="shared" si="189"/>
        <v>0</v>
      </c>
      <c r="V329" s="73">
        <f t="shared" si="189"/>
        <v>15959</v>
      </c>
      <c r="W329" s="73">
        <f t="shared" si="189"/>
        <v>0</v>
      </c>
      <c r="X329" s="73">
        <f t="shared" si="189"/>
        <v>20746.8</v>
      </c>
      <c r="Y329" s="73">
        <f t="shared" si="189"/>
        <v>0</v>
      </c>
      <c r="Z329" s="73">
        <f t="shared" si="189"/>
        <v>25534.5</v>
      </c>
      <c r="AA329" s="73">
        <f t="shared" si="189"/>
        <v>0</v>
      </c>
      <c r="AB329" s="73">
        <f t="shared" si="189"/>
        <v>27130.3</v>
      </c>
      <c r="AC329" s="73">
        <f t="shared" si="189"/>
        <v>0</v>
      </c>
      <c r="AD329" s="73">
        <f t="shared" si="189"/>
        <v>30700.799999999999</v>
      </c>
      <c r="AE329" s="73">
        <f t="shared" si="189"/>
        <v>0</v>
      </c>
      <c r="AF329" s="42"/>
      <c r="AG329" s="15"/>
      <c r="AH329" s="15"/>
      <c r="AI329" s="15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</row>
    <row r="330" spans="1:62" ht="18.75" x14ac:dyDescent="0.3">
      <c r="A330" s="81" t="s">
        <v>26</v>
      </c>
      <c r="B330" s="73">
        <f t="shared" ref="B330:E330" si="190">B263</f>
        <v>597596.10000000009</v>
      </c>
      <c r="C330" s="73">
        <f t="shared" si="190"/>
        <v>58516.4</v>
      </c>
      <c r="D330" s="73">
        <f t="shared" si="190"/>
        <v>0</v>
      </c>
      <c r="E330" s="73">
        <f t="shared" si="190"/>
        <v>0</v>
      </c>
      <c r="F330" s="95">
        <f>IFERROR(E330/B330*100,0)</f>
        <v>0</v>
      </c>
      <c r="G330" s="95">
        <f>IFERROR(E330/C330*100,0)</f>
        <v>0</v>
      </c>
      <c r="H330" s="73">
        <f>H263</f>
        <v>0</v>
      </c>
      <c r="I330" s="73">
        <f t="shared" ref="I330:AE330" si="191">I263</f>
        <v>0</v>
      </c>
      <c r="J330" s="73">
        <f t="shared" si="191"/>
        <v>0</v>
      </c>
      <c r="K330" s="73">
        <f t="shared" si="191"/>
        <v>0</v>
      </c>
      <c r="L330" s="73">
        <f t="shared" si="191"/>
        <v>0</v>
      </c>
      <c r="M330" s="73">
        <f t="shared" si="191"/>
        <v>0</v>
      </c>
      <c r="N330" s="73">
        <f t="shared" si="191"/>
        <v>0</v>
      </c>
      <c r="O330" s="73">
        <f t="shared" si="191"/>
        <v>0</v>
      </c>
      <c r="P330" s="73">
        <f t="shared" si="191"/>
        <v>12493.4</v>
      </c>
      <c r="Q330" s="73">
        <f t="shared" si="191"/>
        <v>0</v>
      </c>
      <c r="R330" s="73">
        <f t="shared" si="191"/>
        <v>17554.900000000001</v>
      </c>
      <c r="S330" s="73">
        <f t="shared" si="191"/>
        <v>0</v>
      </c>
      <c r="T330" s="73">
        <f t="shared" si="191"/>
        <v>15604.4</v>
      </c>
      <c r="U330" s="73">
        <f t="shared" si="191"/>
        <v>0</v>
      </c>
      <c r="V330" s="73">
        <f t="shared" si="191"/>
        <v>19505.5</v>
      </c>
      <c r="W330" s="73">
        <f t="shared" si="191"/>
        <v>0</v>
      </c>
      <c r="X330" s="73">
        <f t="shared" si="191"/>
        <v>25357.1</v>
      </c>
      <c r="Y330" s="73">
        <f t="shared" si="191"/>
        <v>0</v>
      </c>
      <c r="Z330" s="73">
        <f t="shared" si="191"/>
        <v>31208.799999999999</v>
      </c>
      <c r="AA330" s="73">
        <f t="shared" si="191"/>
        <v>0</v>
      </c>
      <c r="AB330" s="73">
        <f t="shared" si="191"/>
        <v>33159.300000000003</v>
      </c>
      <c r="AC330" s="73">
        <f t="shared" si="191"/>
        <v>0</v>
      </c>
      <c r="AD330" s="73">
        <f t="shared" si="191"/>
        <v>442712.7</v>
      </c>
      <c r="AE330" s="73">
        <f t="shared" si="191"/>
        <v>0</v>
      </c>
      <c r="AF330" s="42"/>
      <c r="AG330" s="15"/>
      <c r="AH330" s="15"/>
      <c r="AI330" s="15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</row>
    <row r="331" spans="1:62" ht="18.75" x14ac:dyDescent="0.3">
      <c r="A331" s="81" t="s">
        <v>27</v>
      </c>
      <c r="B331" s="73">
        <f t="shared" ref="B331:E331" si="192">B264</f>
        <v>83891.199999999997</v>
      </c>
      <c r="C331" s="73">
        <f t="shared" si="192"/>
        <v>11821.5</v>
      </c>
      <c r="D331" s="73">
        <f t="shared" si="192"/>
        <v>0</v>
      </c>
      <c r="E331" s="73">
        <f t="shared" si="192"/>
        <v>0</v>
      </c>
      <c r="F331" s="95">
        <f>IFERROR(E331/B331*100,0)</f>
        <v>0</v>
      </c>
      <c r="G331" s="95">
        <f>IFERROR(E331/C331*100,0)</f>
        <v>0</v>
      </c>
      <c r="H331" s="73">
        <f>H264</f>
        <v>0</v>
      </c>
      <c r="I331" s="73">
        <f t="shared" ref="I331:AE331" si="193">I264</f>
        <v>0</v>
      </c>
      <c r="J331" s="73">
        <f t="shared" si="193"/>
        <v>0</v>
      </c>
      <c r="K331" s="73">
        <f t="shared" si="193"/>
        <v>0</v>
      </c>
      <c r="L331" s="73">
        <f t="shared" si="193"/>
        <v>0</v>
      </c>
      <c r="M331" s="73">
        <f t="shared" si="193"/>
        <v>0</v>
      </c>
      <c r="N331" s="73">
        <f t="shared" si="193"/>
        <v>0</v>
      </c>
      <c r="O331" s="73">
        <f t="shared" si="193"/>
        <v>0</v>
      </c>
      <c r="P331" s="73">
        <f t="shared" si="193"/>
        <v>2523.9</v>
      </c>
      <c r="Q331" s="73">
        <f t="shared" si="193"/>
        <v>0</v>
      </c>
      <c r="R331" s="73">
        <f t="shared" si="193"/>
        <v>3546.4</v>
      </c>
      <c r="S331" s="73">
        <f t="shared" si="193"/>
        <v>0</v>
      </c>
      <c r="T331" s="73">
        <f t="shared" si="193"/>
        <v>3152.4</v>
      </c>
      <c r="U331" s="73">
        <f t="shared" si="193"/>
        <v>0</v>
      </c>
      <c r="V331" s="73">
        <f t="shared" si="193"/>
        <v>3940.5</v>
      </c>
      <c r="W331" s="73">
        <f t="shared" si="193"/>
        <v>0</v>
      </c>
      <c r="X331" s="73">
        <f t="shared" si="193"/>
        <v>5122.6000000000004</v>
      </c>
      <c r="Y331" s="73">
        <f t="shared" si="193"/>
        <v>0</v>
      </c>
      <c r="Z331" s="73">
        <f t="shared" si="193"/>
        <v>6304.8</v>
      </c>
      <c r="AA331" s="73">
        <f t="shared" si="193"/>
        <v>0</v>
      </c>
      <c r="AB331" s="73">
        <f t="shared" si="193"/>
        <v>6698.9</v>
      </c>
      <c r="AC331" s="73">
        <f t="shared" si="193"/>
        <v>0</v>
      </c>
      <c r="AD331" s="73">
        <f t="shared" si="193"/>
        <v>52601.7</v>
      </c>
      <c r="AE331" s="73">
        <f t="shared" si="193"/>
        <v>0</v>
      </c>
      <c r="AF331" s="42"/>
      <c r="AG331" s="15"/>
      <c r="AH331" s="15"/>
      <c r="AI331" s="15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</row>
    <row r="332" spans="1:62" ht="18.75" x14ac:dyDescent="0.3">
      <c r="A332" s="81" t="s">
        <v>56</v>
      </c>
      <c r="B332" s="73">
        <f t="shared" ref="B332:E332" si="194">B267</f>
        <v>0</v>
      </c>
      <c r="C332" s="73">
        <f t="shared" si="194"/>
        <v>0</v>
      </c>
      <c r="D332" s="73">
        <f t="shared" si="194"/>
        <v>0</v>
      </c>
      <c r="E332" s="73">
        <f t="shared" si="194"/>
        <v>0</v>
      </c>
      <c r="F332" s="95">
        <f>IFERROR(E332/B332*100,0)</f>
        <v>0</v>
      </c>
      <c r="G332" s="95">
        <f>IFERROR(E332/C332*100,0)</f>
        <v>0</v>
      </c>
      <c r="H332" s="73">
        <f>H267</f>
        <v>0</v>
      </c>
      <c r="I332" s="73">
        <f t="shared" ref="I332:AE332" si="195">I267</f>
        <v>0</v>
      </c>
      <c r="J332" s="73">
        <f t="shared" si="195"/>
        <v>0</v>
      </c>
      <c r="K332" s="73">
        <f t="shared" si="195"/>
        <v>0</v>
      </c>
      <c r="L332" s="73">
        <f t="shared" si="195"/>
        <v>0</v>
      </c>
      <c r="M332" s="73">
        <f t="shared" si="195"/>
        <v>0</v>
      </c>
      <c r="N332" s="73">
        <f t="shared" si="195"/>
        <v>0</v>
      </c>
      <c r="O332" s="73">
        <f t="shared" si="195"/>
        <v>0</v>
      </c>
      <c r="P332" s="73">
        <f t="shared" si="195"/>
        <v>0</v>
      </c>
      <c r="Q332" s="73">
        <f t="shared" si="195"/>
        <v>0</v>
      </c>
      <c r="R332" s="73">
        <f t="shared" si="195"/>
        <v>0</v>
      </c>
      <c r="S332" s="73">
        <f t="shared" si="195"/>
        <v>0</v>
      </c>
      <c r="T332" s="73">
        <f t="shared" si="195"/>
        <v>0</v>
      </c>
      <c r="U332" s="73">
        <f t="shared" si="195"/>
        <v>0</v>
      </c>
      <c r="V332" s="73">
        <f t="shared" si="195"/>
        <v>0</v>
      </c>
      <c r="W332" s="73">
        <f t="shared" si="195"/>
        <v>0</v>
      </c>
      <c r="X332" s="73">
        <f t="shared" si="195"/>
        <v>0</v>
      </c>
      <c r="Y332" s="73">
        <f t="shared" si="195"/>
        <v>0</v>
      </c>
      <c r="Z332" s="73">
        <f t="shared" si="195"/>
        <v>0</v>
      </c>
      <c r="AA332" s="73">
        <f t="shared" si="195"/>
        <v>0</v>
      </c>
      <c r="AB332" s="73">
        <f t="shared" si="195"/>
        <v>0</v>
      </c>
      <c r="AC332" s="73">
        <f t="shared" si="195"/>
        <v>0</v>
      </c>
      <c r="AD332" s="73">
        <f t="shared" si="195"/>
        <v>0</v>
      </c>
      <c r="AE332" s="73">
        <f t="shared" si="195"/>
        <v>0</v>
      </c>
      <c r="AF332" s="42"/>
      <c r="AG332" s="15"/>
      <c r="AH332" s="15"/>
      <c r="AI332" s="15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</row>
    <row r="333" spans="1:62" ht="18.75" x14ac:dyDescent="0.3">
      <c r="A333" s="82" t="s">
        <v>65</v>
      </c>
      <c r="B333" s="83"/>
      <c r="C333" s="83"/>
      <c r="D333" s="83"/>
      <c r="E333" s="83"/>
      <c r="F333" s="84"/>
      <c r="G333" s="84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5"/>
      <c r="AE333" s="86"/>
      <c r="AF333" s="42"/>
      <c r="AG333" s="15"/>
      <c r="AH333" s="15"/>
      <c r="AI333" s="15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</row>
    <row r="334" spans="1:62" ht="18.75" x14ac:dyDescent="0.3">
      <c r="A334" s="82" t="s">
        <v>55</v>
      </c>
      <c r="B334" s="86">
        <f>B335+B336+B337+B338</f>
        <v>324799.2</v>
      </c>
      <c r="C334" s="86">
        <f>C335+C336+C337+C338</f>
        <v>12567.199999999999</v>
      </c>
      <c r="D334" s="86">
        <f>D335+D336+D337+D338</f>
        <v>9152.4</v>
      </c>
      <c r="E334" s="86">
        <f>E335+E336+E337+E338</f>
        <v>9152.4</v>
      </c>
      <c r="F334" s="86">
        <f>IFERROR(E334/B334*100,0)</f>
        <v>2.8178640834090722</v>
      </c>
      <c r="G334" s="86">
        <f>IFERROR(E334/C334*100,0)</f>
        <v>72.827678400916668</v>
      </c>
      <c r="H334" s="86">
        <f>H335+H336+H337+H338</f>
        <v>12567.199999999999</v>
      </c>
      <c r="I334" s="86">
        <f t="shared" ref="I334:AE334" si="196">I335+I336+I337+I338</f>
        <v>9152.4</v>
      </c>
      <c r="J334" s="86">
        <f t="shared" si="196"/>
        <v>33394.400000000001</v>
      </c>
      <c r="K334" s="86">
        <f t="shared" si="196"/>
        <v>0</v>
      </c>
      <c r="L334" s="86">
        <f t="shared" si="196"/>
        <v>32711</v>
      </c>
      <c r="M334" s="86">
        <f t="shared" si="196"/>
        <v>0</v>
      </c>
      <c r="N334" s="86">
        <f t="shared" si="196"/>
        <v>30070.400000000001</v>
      </c>
      <c r="O334" s="86">
        <f t="shared" si="196"/>
        <v>0</v>
      </c>
      <c r="P334" s="86">
        <f t="shared" si="196"/>
        <v>32922.800000000003</v>
      </c>
      <c r="Q334" s="86">
        <f t="shared" si="196"/>
        <v>0</v>
      </c>
      <c r="R334" s="86">
        <f t="shared" si="196"/>
        <v>20284.8</v>
      </c>
      <c r="S334" s="86">
        <f t="shared" si="196"/>
        <v>5620</v>
      </c>
      <c r="T334" s="86">
        <f t="shared" si="196"/>
        <v>4769.3</v>
      </c>
      <c r="U334" s="86">
        <f t="shared" si="196"/>
        <v>0</v>
      </c>
      <c r="V334" s="86">
        <f t="shared" si="196"/>
        <v>44693.4</v>
      </c>
      <c r="W334" s="86">
        <f t="shared" si="196"/>
        <v>0</v>
      </c>
      <c r="X334" s="86">
        <f t="shared" si="196"/>
        <v>20332.599999999999</v>
      </c>
      <c r="Y334" s="86">
        <f t="shared" si="196"/>
        <v>0</v>
      </c>
      <c r="Z334" s="86">
        <f t="shared" si="196"/>
        <v>30364.1</v>
      </c>
      <c r="AA334" s="86">
        <f t="shared" si="196"/>
        <v>0</v>
      </c>
      <c r="AB334" s="86">
        <f t="shared" si="196"/>
        <v>25388.5</v>
      </c>
      <c r="AC334" s="86">
        <f t="shared" si="196"/>
        <v>0</v>
      </c>
      <c r="AD334" s="86">
        <f t="shared" si="196"/>
        <v>37300.699999999997</v>
      </c>
      <c r="AE334" s="86">
        <f t="shared" si="196"/>
        <v>0</v>
      </c>
      <c r="AF334" s="42"/>
      <c r="AG334" s="15"/>
      <c r="AH334" s="15"/>
      <c r="AI334" s="15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</row>
    <row r="335" spans="1:62" ht="18.75" x14ac:dyDescent="0.3">
      <c r="A335" s="82" t="s">
        <v>28</v>
      </c>
      <c r="B335" s="73">
        <f t="shared" ref="B335:E335" si="197">B305+B280</f>
        <v>24930.100000000002</v>
      </c>
      <c r="C335" s="73">
        <f t="shared" si="197"/>
        <v>293.5</v>
      </c>
      <c r="D335" s="73">
        <f t="shared" si="197"/>
        <v>101.9</v>
      </c>
      <c r="E335" s="73">
        <f t="shared" si="197"/>
        <v>101.9</v>
      </c>
      <c r="F335" s="95">
        <f>IFERROR(E335/B335*100,0)</f>
        <v>0.40874284499460489</v>
      </c>
      <c r="G335" s="95">
        <f>IFERROR(E335/C335*100,0)</f>
        <v>34.718909710391827</v>
      </c>
      <c r="H335" s="73">
        <f>H305+H280</f>
        <v>293.5</v>
      </c>
      <c r="I335" s="73">
        <f t="shared" ref="I335:AE335" si="198">I305+I280</f>
        <v>101.9</v>
      </c>
      <c r="J335" s="73">
        <f t="shared" si="198"/>
        <v>3149.9</v>
      </c>
      <c r="K335" s="73">
        <f t="shared" si="198"/>
        <v>0</v>
      </c>
      <c r="L335" s="73">
        <f t="shared" si="198"/>
        <v>2989.9</v>
      </c>
      <c r="M335" s="73">
        <f t="shared" si="198"/>
        <v>0</v>
      </c>
      <c r="N335" s="73">
        <f t="shared" si="198"/>
        <v>2860.9</v>
      </c>
      <c r="O335" s="73">
        <f t="shared" si="198"/>
        <v>0</v>
      </c>
      <c r="P335" s="73">
        <f t="shared" si="198"/>
        <v>2446.5</v>
      </c>
      <c r="Q335" s="73">
        <f t="shared" si="198"/>
        <v>0</v>
      </c>
      <c r="R335" s="73">
        <f t="shared" si="198"/>
        <v>965.5</v>
      </c>
      <c r="S335" s="73">
        <f t="shared" si="198"/>
        <v>0</v>
      </c>
      <c r="T335" s="73">
        <f t="shared" si="198"/>
        <v>0</v>
      </c>
      <c r="U335" s="73">
        <f t="shared" si="198"/>
        <v>0</v>
      </c>
      <c r="V335" s="73">
        <f t="shared" si="198"/>
        <v>0</v>
      </c>
      <c r="W335" s="73">
        <f t="shared" si="198"/>
        <v>0</v>
      </c>
      <c r="X335" s="73">
        <f t="shared" si="198"/>
        <v>1652.1</v>
      </c>
      <c r="Y335" s="73">
        <f t="shared" si="198"/>
        <v>0</v>
      </c>
      <c r="Z335" s="73">
        <f t="shared" si="198"/>
        <v>2961</v>
      </c>
      <c r="AA335" s="73">
        <f t="shared" si="198"/>
        <v>0</v>
      </c>
      <c r="AB335" s="73">
        <f t="shared" si="198"/>
        <v>2658.8</v>
      </c>
      <c r="AC335" s="73">
        <f t="shared" si="198"/>
        <v>0</v>
      </c>
      <c r="AD335" s="73">
        <f t="shared" si="198"/>
        <v>4952</v>
      </c>
      <c r="AE335" s="73">
        <f t="shared" si="198"/>
        <v>0</v>
      </c>
      <c r="AF335" s="42"/>
      <c r="AG335" s="15"/>
      <c r="AH335" s="15"/>
      <c r="AI335" s="15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</row>
    <row r="336" spans="1:62" ht="18.75" x14ac:dyDescent="0.3">
      <c r="A336" s="82" t="s">
        <v>26</v>
      </c>
      <c r="B336" s="73">
        <f t="shared" ref="B336:E336" si="199">B302+B278</f>
        <v>152767.70000000001</v>
      </c>
      <c r="C336" s="73">
        <f t="shared" si="199"/>
        <v>2880.2999999999993</v>
      </c>
      <c r="D336" s="73">
        <f t="shared" si="199"/>
        <v>1242.3</v>
      </c>
      <c r="E336" s="73">
        <f t="shared" si="199"/>
        <v>1242.3</v>
      </c>
      <c r="F336" s="95">
        <f>IFERROR(E336/B336*100,0)</f>
        <v>0.81319545951140193</v>
      </c>
      <c r="G336" s="95">
        <f>IFERROR(E336/C336*100,0)</f>
        <v>43.13092386209771</v>
      </c>
      <c r="H336" s="73">
        <f>H302+H278</f>
        <v>2880.2999999999993</v>
      </c>
      <c r="I336" s="73">
        <f t="shared" ref="I336:AE336" si="200">I302+I278</f>
        <v>1242.3</v>
      </c>
      <c r="J336" s="73">
        <f t="shared" si="200"/>
        <v>20212.7</v>
      </c>
      <c r="K336" s="73">
        <f t="shared" si="200"/>
        <v>0</v>
      </c>
      <c r="L336" s="73">
        <f t="shared" si="200"/>
        <v>19908</v>
      </c>
      <c r="M336" s="73">
        <f t="shared" si="200"/>
        <v>0</v>
      </c>
      <c r="N336" s="73">
        <f t="shared" si="200"/>
        <v>17561.7</v>
      </c>
      <c r="O336" s="73">
        <f t="shared" si="200"/>
        <v>0</v>
      </c>
      <c r="P336" s="73">
        <f t="shared" si="200"/>
        <v>16867.8</v>
      </c>
      <c r="Q336" s="73">
        <f t="shared" si="200"/>
        <v>0</v>
      </c>
      <c r="R336" s="73">
        <f t="shared" si="200"/>
        <v>8885.5</v>
      </c>
      <c r="S336" s="73">
        <f t="shared" si="200"/>
        <v>0</v>
      </c>
      <c r="T336" s="73">
        <f t="shared" si="200"/>
        <v>0</v>
      </c>
      <c r="U336" s="73">
        <f t="shared" si="200"/>
        <v>0</v>
      </c>
      <c r="V336" s="73">
        <f t="shared" si="200"/>
        <v>0</v>
      </c>
      <c r="W336" s="73">
        <f t="shared" si="200"/>
        <v>0</v>
      </c>
      <c r="X336" s="73">
        <f t="shared" si="200"/>
        <v>12106.8</v>
      </c>
      <c r="Y336" s="73">
        <f t="shared" si="200"/>
        <v>0</v>
      </c>
      <c r="Z336" s="73">
        <f t="shared" si="200"/>
        <v>16690.8</v>
      </c>
      <c r="AA336" s="73">
        <f t="shared" si="200"/>
        <v>0</v>
      </c>
      <c r="AB336" s="73">
        <f t="shared" si="200"/>
        <v>14195.2</v>
      </c>
      <c r="AC336" s="73">
        <f t="shared" si="200"/>
        <v>0</v>
      </c>
      <c r="AD336" s="73">
        <f t="shared" si="200"/>
        <v>23458.9</v>
      </c>
      <c r="AE336" s="73">
        <f t="shared" si="200"/>
        <v>0</v>
      </c>
      <c r="AF336" s="42"/>
      <c r="AG336" s="15"/>
      <c r="AH336" s="15"/>
      <c r="AI336" s="15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</row>
    <row r="337" spans="1:62" ht="18.75" x14ac:dyDescent="0.3">
      <c r="A337" s="82" t="s">
        <v>27</v>
      </c>
      <c r="B337" s="73">
        <f t="shared" ref="B337:E337" si="201">B303+B279</f>
        <v>147101.4</v>
      </c>
      <c r="C337" s="73">
        <f t="shared" si="201"/>
        <v>9393.4</v>
      </c>
      <c r="D337" s="73">
        <f t="shared" si="201"/>
        <v>7808.2</v>
      </c>
      <c r="E337" s="73">
        <f t="shared" si="201"/>
        <v>7808.2</v>
      </c>
      <c r="F337" s="95">
        <f>IFERROR(E337/B337*100,0)</f>
        <v>5.3080392164860424</v>
      </c>
      <c r="G337" s="95">
        <f>IFERROR(E337/C337*100,0)</f>
        <v>83.124321331999056</v>
      </c>
      <c r="H337" s="73">
        <f>H303+H279</f>
        <v>9393.4</v>
      </c>
      <c r="I337" s="73">
        <f t="shared" ref="I337:AE337" si="202">I303+I279</f>
        <v>7808.2</v>
      </c>
      <c r="J337" s="73">
        <f t="shared" si="202"/>
        <v>10031.799999999999</v>
      </c>
      <c r="K337" s="73">
        <f t="shared" si="202"/>
        <v>0</v>
      </c>
      <c r="L337" s="73">
        <f t="shared" si="202"/>
        <v>9813.0999999999985</v>
      </c>
      <c r="M337" s="73">
        <f t="shared" si="202"/>
        <v>0</v>
      </c>
      <c r="N337" s="73">
        <f t="shared" si="202"/>
        <v>9647.7999999999993</v>
      </c>
      <c r="O337" s="73">
        <f t="shared" si="202"/>
        <v>0</v>
      </c>
      <c r="P337" s="73">
        <f t="shared" si="202"/>
        <v>13608.5</v>
      </c>
      <c r="Q337" s="73">
        <f t="shared" si="202"/>
        <v>0</v>
      </c>
      <c r="R337" s="73">
        <f t="shared" si="202"/>
        <v>10433.799999999999</v>
      </c>
      <c r="S337" s="73">
        <f t="shared" si="202"/>
        <v>5620</v>
      </c>
      <c r="T337" s="73">
        <f t="shared" si="202"/>
        <v>4769.3</v>
      </c>
      <c r="U337" s="73">
        <f t="shared" si="202"/>
        <v>0</v>
      </c>
      <c r="V337" s="73">
        <f t="shared" si="202"/>
        <v>44693.4</v>
      </c>
      <c r="W337" s="73">
        <f t="shared" si="202"/>
        <v>0</v>
      </c>
      <c r="X337" s="73">
        <f t="shared" si="202"/>
        <v>6573.7000000000007</v>
      </c>
      <c r="Y337" s="73">
        <f t="shared" si="202"/>
        <v>0</v>
      </c>
      <c r="Z337" s="73">
        <f t="shared" si="202"/>
        <v>10712.3</v>
      </c>
      <c r="AA337" s="73">
        <f t="shared" si="202"/>
        <v>0</v>
      </c>
      <c r="AB337" s="73">
        <f t="shared" si="202"/>
        <v>8534.5</v>
      </c>
      <c r="AC337" s="73">
        <f t="shared" si="202"/>
        <v>0</v>
      </c>
      <c r="AD337" s="73">
        <f t="shared" si="202"/>
        <v>8889.7999999999993</v>
      </c>
      <c r="AE337" s="73">
        <f t="shared" si="202"/>
        <v>0</v>
      </c>
      <c r="AF337" s="42"/>
      <c r="AG337" s="15"/>
      <c r="AH337" s="15"/>
      <c r="AI337" s="15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</row>
    <row r="338" spans="1:62" ht="18.75" x14ac:dyDescent="0.3">
      <c r="A338" s="82" t="s">
        <v>56</v>
      </c>
      <c r="B338" s="73">
        <f t="shared" ref="B338:E338" si="203">B306+B281</f>
        <v>0</v>
      </c>
      <c r="C338" s="73">
        <f t="shared" si="203"/>
        <v>0</v>
      </c>
      <c r="D338" s="73">
        <f t="shared" si="203"/>
        <v>0</v>
      </c>
      <c r="E338" s="73">
        <f t="shared" si="203"/>
        <v>0</v>
      </c>
      <c r="F338" s="95">
        <f>IFERROR(E338/B338*100,0)</f>
        <v>0</v>
      </c>
      <c r="G338" s="95">
        <f>IFERROR(E338/C338*100,0)</f>
        <v>0</v>
      </c>
      <c r="H338" s="73">
        <f>H306+H281</f>
        <v>0</v>
      </c>
      <c r="I338" s="73">
        <f t="shared" ref="I338:AE338" si="204">I306+I281</f>
        <v>0</v>
      </c>
      <c r="J338" s="73">
        <f t="shared" si="204"/>
        <v>0</v>
      </c>
      <c r="K338" s="73">
        <f t="shared" si="204"/>
        <v>0</v>
      </c>
      <c r="L338" s="73">
        <f t="shared" si="204"/>
        <v>0</v>
      </c>
      <c r="M338" s="73">
        <f t="shared" si="204"/>
        <v>0</v>
      </c>
      <c r="N338" s="73">
        <f t="shared" si="204"/>
        <v>0</v>
      </c>
      <c r="O338" s="73">
        <f t="shared" si="204"/>
        <v>0</v>
      </c>
      <c r="P338" s="73">
        <f t="shared" si="204"/>
        <v>0</v>
      </c>
      <c r="Q338" s="73">
        <f t="shared" si="204"/>
        <v>0</v>
      </c>
      <c r="R338" s="73">
        <f t="shared" si="204"/>
        <v>0</v>
      </c>
      <c r="S338" s="73">
        <f t="shared" si="204"/>
        <v>0</v>
      </c>
      <c r="T338" s="73">
        <f t="shared" si="204"/>
        <v>0</v>
      </c>
      <c r="U338" s="73">
        <f t="shared" si="204"/>
        <v>0</v>
      </c>
      <c r="V338" s="73">
        <f t="shared" si="204"/>
        <v>0</v>
      </c>
      <c r="W338" s="73">
        <f t="shared" si="204"/>
        <v>0</v>
      </c>
      <c r="X338" s="73">
        <f t="shared" si="204"/>
        <v>0</v>
      </c>
      <c r="Y338" s="73">
        <f t="shared" si="204"/>
        <v>0</v>
      </c>
      <c r="Z338" s="73">
        <f t="shared" si="204"/>
        <v>0</v>
      </c>
      <c r="AA338" s="73">
        <f t="shared" si="204"/>
        <v>0</v>
      </c>
      <c r="AB338" s="73">
        <f t="shared" si="204"/>
        <v>0</v>
      </c>
      <c r="AC338" s="73">
        <f t="shared" si="204"/>
        <v>0</v>
      </c>
      <c r="AD338" s="73">
        <f t="shared" si="204"/>
        <v>0</v>
      </c>
      <c r="AE338" s="73">
        <f t="shared" si="204"/>
        <v>0</v>
      </c>
      <c r="AF338" s="42"/>
      <c r="AG338" s="15"/>
      <c r="AH338" s="15"/>
      <c r="AI338" s="15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</row>
    <row r="339" spans="1:62" ht="47.25" customHeight="1" x14ac:dyDescent="0.25">
      <c r="A339" s="60" t="s">
        <v>42</v>
      </c>
      <c r="B339" s="13">
        <f>B340+B341+B343+B344</f>
        <v>3894054.6999999997</v>
      </c>
      <c r="C339" s="13">
        <f>C340+C341+C343+C344-0.1</f>
        <v>229763</v>
      </c>
      <c r="D339" s="13">
        <f>D340+D341+D343+D344</f>
        <v>112161.49999999999</v>
      </c>
      <c r="E339" s="13">
        <f>E340+E341+E343+E344</f>
        <v>118026.49999999999</v>
      </c>
      <c r="F339" s="26">
        <f>E339/B339*100</f>
        <v>3.0309409880657299</v>
      </c>
      <c r="G339" s="26">
        <f>E339/C339*100</f>
        <v>51.368801765297277</v>
      </c>
      <c r="H339" s="13">
        <f>H340+H341+H343+H344</f>
        <v>127445.4</v>
      </c>
      <c r="I339" s="13">
        <f t="shared" ref="I339:AE339" si="205">I340+I341+I343+I344</f>
        <v>112161.49999999999</v>
      </c>
      <c r="J339" s="13">
        <f t="shared" si="205"/>
        <v>289171.09999999998</v>
      </c>
      <c r="K339" s="13">
        <f t="shared" si="205"/>
        <v>0</v>
      </c>
      <c r="L339" s="13">
        <f t="shared" si="205"/>
        <v>273278.2</v>
      </c>
      <c r="M339" s="13">
        <f t="shared" si="205"/>
        <v>0</v>
      </c>
      <c r="N339" s="13">
        <f t="shared" si="205"/>
        <v>293164.49999999994</v>
      </c>
      <c r="O339" s="13">
        <f t="shared" si="205"/>
        <v>0</v>
      </c>
      <c r="P339" s="13">
        <f t="shared" si="205"/>
        <v>466960.3</v>
      </c>
      <c r="Q339" s="13">
        <f t="shared" si="205"/>
        <v>0</v>
      </c>
      <c r="R339" s="13">
        <f t="shared" si="205"/>
        <v>283842</v>
      </c>
      <c r="S339" s="13">
        <f t="shared" si="205"/>
        <v>213702.8</v>
      </c>
      <c r="T339" s="13">
        <f t="shared" si="205"/>
        <v>214728.59999999998</v>
      </c>
      <c r="U339" s="13">
        <f t="shared" si="205"/>
        <v>0</v>
      </c>
      <c r="V339" s="13">
        <f t="shared" si="205"/>
        <v>202763</v>
      </c>
      <c r="W339" s="13">
        <f t="shared" si="205"/>
        <v>0</v>
      </c>
      <c r="X339" s="13">
        <f t="shared" si="205"/>
        <v>243323.5</v>
      </c>
      <c r="Y339" s="13">
        <f t="shared" si="205"/>
        <v>0</v>
      </c>
      <c r="Z339" s="13">
        <f t="shared" si="205"/>
        <v>272935.3</v>
      </c>
      <c r="AA339" s="13">
        <f t="shared" si="205"/>
        <v>0</v>
      </c>
      <c r="AB339" s="13">
        <f t="shared" si="205"/>
        <v>262289.8</v>
      </c>
      <c r="AC339" s="13">
        <f t="shared" si="205"/>
        <v>0</v>
      </c>
      <c r="AD339" s="13">
        <f t="shared" si="205"/>
        <v>964153.00000000012</v>
      </c>
      <c r="AE339" s="13">
        <f t="shared" si="205"/>
        <v>0</v>
      </c>
      <c r="AF339" s="35"/>
      <c r="AG339" s="15"/>
      <c r="AH339" s="15"/>
      <c r="AI339" s="15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</row>
    <row r="340" spans="1:62" ht="18.75" x14ac:dyDescent="0.3">
      <c r="A340" s="19" t="s">
        <v>26</v>
      </c>
      <c r="B340" s="13">
        <f t="shared" ref="B340:E341" si="206">B322+B243+B119</f>
        <v>2815519.3999999994</v>
      </c>
      <c r="C340" s="13">
        <f t="shared" si="206"/>
        <v>93622.499999999985</v>
      </c>
      <c r="D340" s="13">
        <f t="shared" si="206"/>
        <v>27902</v>
      </c>
      <c r="E340" s="13">
        <f t="shared" si="206"/>
        <v>27902</v>
      </c>
      <c r="F340" s="26">
        <f>E340/B340*100</f>
        <v>0.99100720101591222</v>
      </c>
      <c r="G340" s="26">
        <f>E340/C340*100</f>
        <v>29.802664957675777</v>
      </c>
      <c r="H340" s="13">
        <f t="shared" ref="H340:AE340" si="207">H322+H243+H119</f>
        <v>34530.19999999999</v>
      </c>
      <c r="I340" s="13">
        <f t="shared" si="207"/>
        <v>27902</v>
      </c>
      <c r="J340" s="13">
        <f t="shared" si="207"/>
        <v>207621.09999999998</v>
      </c>
      <c r="K340" s="13">
        <f t="shared" si="207"/>
        <v>0</v>
      </c>
      <c r="L340" s="13">
        <f t="shared" si="207"/>
        <v>199705.2</v>
      </c>
      <c r="M340" s="13">
        <f t="shared" si="207"/>
        <v>0</v>
      </c>
      <c r="N340" s="13">
        <f t="shared" si="207"/>
        <v>212185.69999999998</v>
      </c>
      <c r="O340" s="13">
        <f t="shared" si="207"/>
        <v>0</v>
      </c>
      <c r="P340" s="13">
        <f t="shared" si="207"/>
        <v>370930.6</v>
      </c>
      <c r="Q340" s="13">
        <f t="shared" si="207"/>
        <v>0</v>
      </c>
      <c r="R340" s="13">
        <f t="shared" si="207"/>
        <v>198254.1</v>
      </c>
      <c r="S340" s="13">
        <f t="shared" si="207"/>
        <v>161676.79999999999</v>
      </c>
      <c r="T340" s="13">
        <f t="shared" si="207"/>
        <v>153356.79999999999</v>
      </c>
      <c r="U340" s="13">
        <f t="shared" si="207"/>
        <v>0</v>
      </c>
      <c r="V340" s="13">
        <f t="shared" si="207"/>
        <v>110785.4</v>
      </c>
      <c r="W340" s="13">
        <f t="shared" si="207"/>
        <v>0</v>
      </c>
      <c r="X340" s="13">
        <f t="shared" si="207"/>
        <v>171859.1</v>
      </c>
      <c r="Y340" s="13">
        <f t="shared" si="207"/>
        <v>0</v>
      </c>
      <c r="Z340" s="13">
        <f t="shared" si="207"/>
        <v>182440.59999999998</v>
      </c>
      <c r="AA340" s="13">
        <f t="shared" si="207"/>
        <v>0</v>
      </c>
      <c r="AB340" s="13">
        <f t="shared" si="207"/>
        <v>177257.5</v>
      </c>
      <c r="AC340" s="13">
        <f t="shared" si="207"/>
        <v>0</v>
      </c>
      <c r="AD340" s="13">
        <f t="shared" si="207"/>
        <v>796593.10000000009</v>
      </c>
      <c r="AE340" s="13">
        <f t="shared" si="207"/>
        <v>0</v>
      </c>
      <c r="AF340" s="35"/>
      <c r="AG340" s="15"/>
      <c r="AH340" s="15"/>
      <c r="AI340" s="15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</row>
    <row r="341" spans="1:62" ht="18.75" x14ac:dyDescent="0.3">
      <c r="A341" s="19" t="s">
        <v>27</v>
      </c>
      <c r="B341" s="13">
        <f t="shared" si="206"/>
        <v>842258.2</v>
      </c>
      <c r="C341" s="13">
        <f t="shared" si="206"/>
        <v>104927.20000000001</v>
      </c>
      <c r="D341" s="13">
        <f t="shared" si="206"/>
        <v>79889.499999999985</v>
      </c>
      <c r="E341" s="13">
        <f t="shared" si="206"/>
        <v>79889.499999999985</v>
      </c>
      <c r="F341" s="26">
        <f>E341/B341*100</f>
        <v>9.4851555021963563</v>
      </c>
      <c r="G341" s="26">
        <f>E341/C341*100</f>
        <v>76.138027127379729</v>
      </c>
      <c r="H341" s="13">
        <f t="shared" ref="H341:AE341" si="208">H323+H244+H120</f>
        <v>88065.5</v>
      </c>
      <c r="I341" s="13">
        <f t="shared" si="208"/>
        <v>79889.499999999985</v>
      </c>
      <c r="J341" s="13">
        <f t="shared" si="208"/>
        <v>73757.900000000009</v>
      </c>
      <c r="K341" s="13">
        <f t="shared" si="208"/>
        <v>0</v>
      </c>
      <c r="L341" s="13">
        <f t="shared" si="208"/>
        <v>66400.7</v>
      </c>
      <c r="M341" s="13">
        <f t="shared" si="208"/>
        <v>0</v>
      </c>
      <c r="N341" s="13">
        <f t="shared" si="208"/>
        <v>73562.5</v>
      </c>
      <c r="O341" s="13">
        <f t="shared" si="208"/>
        <v>0</v>
      </c>
      <c r="P341" s="13">
        <f t="shared" si="208"/>
        <v>75523.8</v>
      </c>
      <c r="Q341" s="13">
        <f t="shared" si="208"/>
        <v>0</v>
      </c>
      <c r="R341" s="13">
        <f t="shared" si="208"/>
        <v>62961.7</v>
      </c>
      <c r="S341" s="13">
        <f t="shared" si="208"/>
        <v>46161</v>
      </c>
      <c r="T341" s="13">
        <f t="shared" si="208"/>
        <v>48351.8</v>
      </c>
      <c r="U341" s="13">
        <f t="shared" si="208"/>
        <v>0</v>
      </c>
      <c r="V341" s="13">
        <f t="shared" si="208"/>
        <v>75389.5</v>
      </c>
      <c r="W341" s="13">
        <f t="shared" si="208"/>
        <v>0</v>
      </c>
      <c r="X341" s="13">
        <f t="shared" si="208"/>
        <v>44893.100000000006</v>
      </c>
      <c r="Y341" s="13">
        <f t="shared" si="208"/>
        <v>0</v>
      </c>
      <c r="Z341" s="13">
        <f t="shared" si="208"/>
        <v>57826.8</v>
      </c>
      <c r="AA341" s="13">
        <f t="shared" si="208"/>
        <v>0</v>
      </c>
      <c r="AB341" s="13">
        <f t="shared" si="208"/>
        <v>51078.8</v>
      </c>
      <c r="AC341" s="13">
        <f t="shared" si="208"/>
        <v>0</v>
      </c>
      <c r="AD341" s="13">
        <f t="shared" si="208"/>
        <v>124446.1</v>
      </c>
      <c r="AE341" s="13">
        <f t="shared" si="208"/>
        <v>0</v>
      </c>
      <c r="AF341" s="35"/>
      <c r="AG341" s="15"/>
      <c r="AH341" s="15"/>
      <c r="AI341" s="15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</row>
    <row r="342" spans="1:62" ht="37.5" x14ac:dyDescent="0.3">
      <c r="A342" s="19" t="s">
        <v>30</v>
      </c>
      <c r="B342" s="13">
        <f>B324+B121</f>
        <v>12030.2</v>
      </c>
      <c r="C342" s="13">
        <f>C324+C121</f>
        <v>44.200000000000045</v>
      </c>
      <c r="D342" s="13">
        <f>D324+D121</f>
        <v>30.7</v>
      </c>
      <c r="E342" s="13">
        <f>E324+E121</f>
        <v>30.7</v>
      </c>
      <c r="F342" s="26">
        <f>E342/B342*100</f>
        <v>0.25519110239231263</v>
      </c>
      <c r="G342" s="26">
        <f>E342/C342*100</f>
        <v>69.457013574660564</v>
      </c>
      <c r="H342" s="13">
        <f t="shared" ref="H342:AE342" si="209">H324+H121</f>
        <v>44.200000000000045</v>
      </c>
      <c r="I342" s="13">
        <f t="shared" si="209"/>
        <v>30.7</v>
      </c>
      <c r="J342" s="13">
        <f t="shared" si="209"/>
        <v>921.5</v>
      </c>
      <c r="K342" s="13">
        <f t="shared" si="209"/>
        <v>0</v>
      </c>
      <c r="L342" s="13">
        <f t="shared" si="209"/>
        <v>875.5</v>
      </c>
      <c r="M342" s="13">
        <f t="shared" si="209"/>
        <v>0</v>
      </c>
      <c r="N342" s="13">
        <f t="shared" si="209"/>
        <v>819.7</v>
      </c>
      <c r="O342" s="13">
        <f t="shared" si="209"/>
        <v>0</v>
      </c>
      <c r="P342" s="13">
        <f t="shared" si="209"/>
        <v>742.7</v>
      </c>
      <c r="Q342" s="13">
        <f t="shared" si="209"/>
        <v>0</v>
      </c>
      <c r="R342" s="13">
        <f t="shared" si="209"/>
        <v>306.3</v>
      </c>
      <c r="S342" s="13">
        <f t="shared" si="209"/>
        <v>0</v>
      </c>
      <c r="T342" s="13">
        <f t="shared" si="209"/>
        <v>0</v>
      </c>
      <c r="U342" s="13">
        <f t="shared" si="209"/>
        <v>0</v>
      </c>
      <c r="V342" s="13">
        <f t="shared" si="209"/>
        <v>0</v>
      </c>
      <c r="W342" s="13">
        <f t="shared" si="209"/>
        <v>0</v>
      </c>
      <c r="X342" s="13">
        <f t="shared" si="209"/>
        <v>585.5</v>
      </c>
      <c r="Y342" s="13">
        <f t="shared" si="209"/>
        <v>0</v>
      </c>
      <c r="Z342" s="13">
        <f t="shared" si="209"/>
        <v>871.5</v>
      </c>
      <c r="AA342" s="13">
        <f t="shared" si="209"/>
        <v>0</v>
      </c>
      <c r="AB342" s="13">
        <f t="shared" si="209"/>
        <v>803</v>
      </c>
      <c r="AC342" s="13">
        <f t="shared" si="209"/>
        <v>0</v>
      </c>
      <c r="AD342" s="13">
        <f t="shared" si="209"/>
        <v>6060.2999999999993</v>
      </c>
      <c r="AE342" s="13">
        <f t="shared" si="209"/>
        <v>0</v>
      </c>
      <c r="AF342" s="35"/>
      <c r="AG342" s="15"/>
      <c r="AH342" s="15"/>
      <c r="AI342" s="15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</row>
    <row r="343" spans="1:62" ht="18.75" x14ac:dyDescent="0.3">
      <c r="A343" s="19" t="s">
        <v>28</v>
      </c>
      <c r="B343" s="13">
        <f t="shared" ref="B343:E344" si="210">B325+B245+B122</f>
        <v>232030.90000000002</v>
      </c>
      <c r="C343" s="13">
        <f t="shared" si="210"/>
        <v>30859.8</v>
      </c>
      <c r="D343" s="13">
        <f t="shared" si="210"/>
        <v>4016.4</v>
      </c>
      <c r="E343" s="13">
        <f t="shared" si="210"/>
        <v>9881.4</v>
      </c>
      <c r="F343" s="26">
        <f>E343/B343*100</f>
        <v>4.2586569288831786</v>
      </c>
      <c r="G343" s="26">
        <f>E343/C343*100</f>
        <v>32.02029825209496</v>
      </c>
      <c r="H343" s="13">
        <f t="shared" ref="H343:AE343" si="211">H325+H245+H122</f>
        <v>4496.1000000000004</v>
      </c>
      <c r="I343" s="13">
        <f t="shared" si="211"/>
        <v>4016.4</v>
      </c>
      <c r="J343" s="13">
        <f t="shared" si="211"/>
        <v>7332.5</v>
      </c>
      <c r="K343" s="13">
        <f t="shared" si="211"/>
        <v>0</v>
      </c>
      <c r="L343" s="13">
        <f t="shared" si="211"/>
        <v>7172.2999999999993</v>
      </c>
      <c r="M343" s="13">
        <f t="shared" si="211"/>
        <v>0</v>
      </c>
      <c r="N343" s="13">
        <f t="shared" si="211"/>
        <v>7416.2999999999993</v>
      </c>
      <c r="O343" s="13">
        <f t="shared" si="211"/>
        <v>0</v>
      </c>
      <c r="P343" s="13">
        <f t="shared" si="211"/>
        <v>20505.900000000001</v>
      </c>
      <c r="Q343" s="13">
        <f t="shared" si="211"/>
        <v>0</v>
      </c>
      <c r="R343" s="13">
        <f t="shared" si="211"/>
        <v>22626.2</v>
      </c>
      <c r="S343" s="13">
        <f t="shared" si="211"/>
        <v>5865</v>
      </c>
      <c r="T343" s="13">
        <f t="shared" si="211"/>
        <v>13020</v>
      </c>
      <c r="U343" s="13">
        <f t="shared" si="211"/>
        <v>0</v>
      </c>
      <c r="V343" s="13">
        <f t="shared" si="211"/>
        <v>16588.099999999999</v>
      </c>
      <c r="W343" s="13">
        <f t="shared" si="211"/>
        <v>0</v>
      </c>
      <c r="X343" s="13">
        <f t="shared" si="211"/>
        <v>26571.299999999996</v>
      </c>
      <c r="Y343" s="13">
        <f t="shared" si="211"/>
        <v>0</v>
      </c>
      <c r="Z343" s="13">
        <f t="shared" si="211"/>
        <v>32667.9</v>
      </c>
      <c r="AA343" s="13">
        <f t="shared" si="211"/>
        <v>0</v>
      </c>
      <c r="AB343" s="13">
        <f t="shared" si="211"/>
        <v>33953.5</v>
      </c>
      <c r="AC343" s="13">
        <f t="shared" si="211"/>
        <v>0</v>
      </c>
      <c r="AD343" s="13">
        <f t="shared" si="211"/>
        <v>39680.800000000003</v>
      </c>
      <c r="AE343" s="13">
        <f t="shared" si="211"/>
        <v>0</v>
      </c>
      <c r="AF343" s="35"/>
      <c r="AG343" s="15"/>
      <c r="AH343" s="15"/>
      <c r="AI343" s="15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</row>
    <row r="344" spans="1:62" ht="18.75" x14ac:dyDescent="0.3">
      <c r="A344" s="19" t="s">
        <v>29</v>
      </c>
      <c r="B344" s="50">
        <f t="shared" si="210"/>
        <v>4246.2</v>
      </c>
      <c r="C344" s="50">
        <f t="shared" si="210"/>
        <v>353.6</v>
      </c>
      <c r="D344" s="50">
        <f t="shared" si="210"/>
        <v>353.6</v>
      </c>
      <c r="E344" s="50">
        <f t="shared" si="210"/>
        <v>353.6</v>
      </c>
      <c r="F344" s="96">
        <f>IFERROR(E344/B344*100,0)</f>
        <v>8.3274457161697519</v>
      </c>
      <c r="G344" s="96">
        <f>IFERROR(E344/C344*100,0)</f>
        <v>100</v>
      </c>
      <c r="H344" s="50">
        <f t="shared" ref="H344:AE344" si="212">H326+H246+H123</f>
        <v>353.6</v>
      </c>
      <c r="I344" s="50">
        <f t="shared" si="212"/>
        <v>353.6</v>
      </c>
      <c r="J344" s="50">
        <f t="shared" si="212"/>
        <v>459.6</v>
      </c>
      <c r="K344" s="50">
        <f t="shared" si="212"/>
        <v>0</v>
      </c>
      <c r="L344" s="50">
        <f t="shared" si="212"/>
        <v>0</v>
      </c>
      <c r="M344" s="50">
        <f t="shared" si="212"/>
        <v>0</v>
      </c>
      <c r="N344" s="50">
        <f t="shared" si="212"/>
        <v>0</v>
      </c>
      <c r="O344" s="50">
        <f t="shared" si="212"/>
        <v>0</v>
      </c>
      <c r="P344" s="50">
        <f t="shared" si="212"/>
        <v>0</v>
      </c>
      <c r="Q344" s="50">
        <f t="shared" si="212"/>
        <v>0</v>
      </c>
      <c r="R344" s="50">
        <f t="shared" si="212"/>
        <v>0</v>
      </c>
      <c r="S344" s="50">
        <f t="shared" si="212"/>
        <v>0</v>
      </c>
      <c r="T344" s="50">
        <f t="shared" si="212"/>
        <v>0</v>
      </c>
      <c r="U344" s="50">
        <f t="shared" si="212"/>
        <v>0</v>
      </c>
      <c r="V344" s="50">
        <f t="shared" si="212"/>
        <v>0</v>
      </c>
      <c r="W344" s="50">
        <f t="shared" si="212"/>
        <v>0</v>
      </c>
      <c r="X344" s="50">
        <f t="shared" si="212"/>
        <v>0</v>
      </c>
      <c r="Y344" s="50">
        <f t="shared" si="212"/>
        <v>0</v>
      </c>
      <c r="Z344" s="50">
        <f t="shared" si="212"/>
        <v>0</v>
      </c>
      <c r="AA344" s="50">
        <f t="shared" si="212"/>
        <v>0</v>
      </c>
      <c r="AB344" s="50">
        <f t="shared" si="212"/>
        <v>0</v>
      </c>
      <c r="AC344" s="50">
        <f t="shared" si="212"/>
        <v>0</v>
      </c>
      <c r="AD344" s="50">
        <f t="shared" si="212"/>
        <v>3433</v>
      </c>
      <c r="AE344" s="50">
        <f t="shared" si="212"/>
        <v>0</v>
      </c>
      <c r="AF344" s="35"/>
      <c r="AG344" s="15"/>
      <c r="AH344" s="15"/>
      <c r="AI344" s="15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</row>
    <row r="345" spans="1:62" ht="56.25" x14ac:dyDescent="0.3">
      <c r="A345" s="81" t="s">
        <v>66</v>
      </c>
      <c r="B345" s="79"/>
      <c r="C345" s="79"/>
      <c r="D345" s="79"/>
      <c r="E345" s="79"/>
      <c r="F345" s="89"/>
      <c r="G345" s="8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42"/>
      <c r="AG345" s="15"/>
      <c r="AH345" s="15"/>
      <c r="AI345" s="15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</row>
    <row r="346" spans="1:62" ht="18.75" x14ac:dyDescent="0.3">
      <c r="A346" s="81" t="s">
        <v>55</v>
      </c>
      <c r="B346" s="79">
        <f>B347+B348+B349+B350</f>
        <v>896544.70000000019</v>
      </c>
      <c r="C346" s="79">
        <f>C347+C348+C349+C350</f>
        <v>97419.700000000012</v>
      </c>
      <c r="D346" s="79">
        <f>D347+D348+D349+D350</f>
        <v>4741.3999999999996</v>
      </c>
      <c r="E346" s="79">
        <f>E347+E348+E349+E350</f>
        <v>4741.3999999999996</v>
      </c>
      <c r="F346" s="79">
        <f>IFERROR(E346/B346*100,0)</f>
        <v>0.52885260489521591</v>
      </c>
      <c r="G346" s="79">
        <f>IFERROR(E346/C346*100,0)</f>
        <v>4.8669827560544725</v>
      </c>
      <c r="H346" s="79">
        <f>H347+H348+H349+H350</f>
        <v>6335</v>
      </c>
      <c r="I346" s="79">
        <f t="shared" ref="I346:AE346" si="213">I347+I348+I349+I350</f>
        <v>4741.3999999999996</v>
      </c>
      <c r="J346" s="79">
        <f t="shared" si="213"/>
        <v>6335</v>
      </c>
      <c r="K346" s="79">
        <f t="shared" si="213"/>
        <v>0</v>
      </c>
      <c r="L346" s="79">
        <f t="shared" si="213"/>
        <v>6333</v>
      </c>
      <c r="M346" s="79">
        <f t="shared" si="213"/>
        <v>0</v>
      </c>
      <c r="N346" s="79">
        <f t="shared" si="213"/>
        <v>6336</v>
      </c>
      <c r="O346" s="79">
        <f t="shared" si="213"/>
        <v>0</v>
      </c>
      <c r="P346" s="79">
        <f t="shared" si="213"/>
        <v>31572.2</v>
      </c>
      <c r="Q346" s="79">
        <f t="shared" si="213"/>
        <v>0</v>
      </c>
      <c r="R346" s="79">
        <f t="shared" si="213"/>
        <v>35565.5</v>
      </c>
      <c r="S346" s="79">
        <f t="shared" si="213"/>
        <v>0</v>
      </c>
      <c r="T346" s="79">
        <f t="shared" si="213"/>
        <v>31625.100000000002</v>
      </c>
      <c r="U346" s="79">
        <f t="shared" si="213"/>
        <v>0</v>
      </c>
      <c r="V346" s="79">
        <f t="shared" si="213"/>
        <v>39608.1</v>
      </c>
      <c r="W346" s="79">
        <f t="shared" si="213"/>
        <v>0</v>
      </c>
      <c r="X346" s="79">
        <f t="shared" si="213"/>
        <v>57559.5</v>
      </c>
      <c r="Y346" s="79">
        <f t="shared" si="213"/>
        <v>0</v>
      </c>
      <c r="Z346" s="79">
        <f t="shared" si="213"/>
        <v>69621.099999999991</v>
      </c>
      <c r="AA346" s="79">
        <f t="shared" si="213"/>
        <v>0</v>
      </c>
      <c r="AB346" s="79">
        <f t="shared" si="213"/>
        <v>73323.599999999991</v>
      </c>
      <c r="AC346" s="79">
        <f t="shared" si="213"/>
        <v>0</v>
      </c>
      <c r="AD346" s="79">
        <f t="shared" si="213"/>
        <v>532330.6</v>
      </c>
      <c r="AE346" s="79">
        <f t="shared" si="213"/>
        <v>0</v>
      </c>
      <c r="AF346" s="42"/>
      <c r="AG346" s="15"/>
      <c r="AH346" s="15"/>
      <c r="AI346" s="15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</row>
    <row r="347" spans="1:62" ht="18.75" x14ac:dyDescent="0.3">
      <c r="A347" s="81" t="s">
        <v>28</v>
      </c>
      <c r="B347" s="73">
        <f t="shared" ref="B347:E350" si="214">SUM(B127,B249,B329)</f>
        <v>157885.20000000001</v>
      </c>
      <c r="C347" s="73">
        <f t="shared" si="214"/>
        <v>20786.8</v>
      </c>
      <c r="D347" s="73">
        <f t="shared" si="214"/>
        <v>0</v>
      </c>
      <c r="E347" s="73">
        <f t="shared" si="214"/>
        <v>0</v>
      </c>
      <c r="F347" s="95">
        <f>IFERROR(E347/B347*100,0)</f>
        <v>0</v>
      </c>
      <c r="G347" s="95">
        <f>IFERROR(E347/C347*100,0)</f>
        <v>0</v>
      </c>
      <c r="H347" s="73">
        <f t="shared" ref="H347:AE347" si="215">SUM(H127,H249,H329)</f>
        <v>40</v>
      </c>
      <c r="I347" s="73">
        <f t="shared" si="215"/>
        <v>0</v>
      </c>
      <c r="J347" s="73">
        <f t="shared" si="215"/>
        <v>40</v>
      </c>
      <c r="K347" s="73">
        <f t="shared" si="215"/>
        <v>0</v>
      </c>
      <c r="L347" s="73">
        <f t="shared" si="215"/>
        <v>40</v>
      </c>
      <c r="M347" s="73">
        <f t="shared" si="215"/>
        <v>0</v>
      </c>
      <c r="N347" s="73">
        <f t="shared" si="215"/>
        <v>40</v>
      </c>
      <c r="O347" s="73">
        <f t="shared" si="215"/>
        <v>0</v>
      </c>
      <c r="P347" s="73">
        <f t="shared" si="215"/>
        <v>10261.9</v>
      </c>
      <c r="Q347" s="73">
        <f t="shared" si="215"/>
        <v>0</v>
      </c>
      <c r="R347" s="73">
        <f t="shared" si="215"/>
        <v>14403.1</v>
      </c>
      <c r="S347" s="73">
        <f t="shared" si="215"/>
        <v>0</v>
      </c>
      <c r="T347" s="73">
        <f t="shared" si="215"/>
        <v>12807.2</v>
      </c>
      <c r="U347" s="73">
        <f t="shared" si="215"/>
        <v>0</v>
      </c>
      <c r="V347" s="73">
        <f t="shared" si="215"/>
        <v>15999</v>
      </c>
      <c r="W347" s="73">
        <f t="shared" si="215"/>
        <v>0</v>
      </c>
      <c r="X347" s="73">
        <f t="shared" si="215"/>
        <v>20786.8</v>
      </c>
      <c r="Y347" s="73">
        <f t="shared" si="215"/>
        <v>0</v>
      </c>
      <c r="Z347" s="73">
        <f t="shared" si="215"/>
        <v>25574.5</v>
      </c>
      <c r="AA347" s="73">
        <f t="shared" si="215"/>
        <v>0</v>
      </c>
      <c r="AB347" s="73">
        <f t="shared" si="215"/>
        <v>27170.3</v>
      </c>
      <c r="AC347" s="73">
        <f t="shared" si="215"/>
        <v>0</v>
      </c>
      <c r="AD347" s="73">
        <f t="shared" si="215"/>
        <v>30722.399999999998</v>
      </c>
      <c r="AE347" s="73">
        <f t="shared" si="215"/>
        <v>0</v>
      </c>
      <c r="AF347" s="42"/>
      <c r="AG347" s="15"/>
      <c r="AH347" s="15"/>
      <c r="AI347" s="15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</row>
    <row r="348" spans="1:62" ht="18.75" x14ac:dyDescent="0.3">
      <c r="A348" s="81" t="s">
        <v>26</v>
      </c>
      <c r="B348" s="73">
        <f t="shared" si="214"/>
        <v>598318.00000000012</v>
      </c>
      <c r="C348" s="73">
        <f t="shared" si="214"/>
        <v>58576.5</v>
      </c>
      <c r="D348" s="73">
        <f t="shared" si="214"/>
        <v>0</v>
      </c>
      <c r="E348" s="73">
        <f t="shared" si="214"/>
        <v>0</v>
      </c>
      <c r="F348" s="95">
        <f>IFERROR(E348/B348*100,0)</f>
        <v>0</v>
      </c>
      <c r="G348" s="95">
        <f>IFERROR(E348/C348*100,0)</f>
        <v>0</v>
      </c>
      <c r="H348" s="73">
        <f t="shared" ref="H348:AE348" si="216">SUM(H128,H250,H330)</f>
        <v>60.1</v>
      </c>
      <c r="I348" s="73">
        <f t="shared" si="216"/>
        <v>0</v>
      </c>
      <c r="J348" s="73">
        <f t="shared" si="216"/>
        <v>60.1</v>
      </c>
      <c r="K348" s="73">
        <f t="shared" si="216"/>
        <v>0</v>
      </c>
      <c r="L348" s="73">
        <f t="shared" si="216"/>
        <v>60.1</v>
      </c>
      <c r="M348" s="73">
        <f t="shared" si="216"/>
        <v>0</v>
      </c>
      <c r="N348" s="73">
        <f t="shared" si="216"/>
        <v>60.1</v>
      </c>
      <c r="O348" s="73">
        <f t="shared" si="216"/>
        <v>0</v>
      </c>
      <c r="P348" s="73">
        <f t="shared" si="216"/>
        <v>12553.5</v>
      </c>
      <c r="Q348" s="73">
        <f t="shared" si="216"/>
        <v>0</v>
      </c>
      <c r="R348" s="73">
        <f t="shared" si="216"/>
        <v>17615</v>
      </c>
      <c r="S348" s="73">
        <f t="shared" si="216"/>
        <v>0</v>
      </c>
      <c r="T348" s="73">
        <f t="shared" si="216"/>
        <v>15664.5</v>
      </c>
      <c r="U348" s="73">
        <f t="shared" si="216"/>
        <v>0</v>
      </c>
      <c r="V348" s="73">
        <f t="shared" si="216"/>
        <v>19565.599999999999</v>
      </c>
      <c r="W348" s="73">
        <f t="shared" si="216"/>
        <v>0</v>
      </c>
      <c r="X348" s="73">
        <f t="shared" si="216"/>
        <v>25417.199999999997</v>
      </c>
      <c r="Y348" s="73">
        <f t="shared" si="216"/>
        <v>0</v>
      </c>
      <c r="Z348" s="73">
        <f t="shared" si="216"/>
        <v>31268.899999999998</v>
      </c>
      <c r="AA348" s="73">
        <f t="shared" si="216"/>
        <v>0</v>
      </c>
      <c r="AB348" s="73">
        <f t="shared" si="216"/>
        <v>33219.4</v>
      </c>
      <c r="AC348" s="73">
        <f t="shared" si="216"/>
        <v>0</v>
      </c>
      <c r="AD348" s="73">
        <f t="shared" si="216"/>
        <v>442773.5</v>
      </c>
      <c r="AE348" s="73">
        <f t="shared" si="216"/>
        <v>0</v>
      </c>
      <c r="AF348" s="42"/>
      <c r="AG348" s="15"/>
      <c r="AH348" s="15"/>
      <c r="AI348" s="15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</row>
    <row r="349" spans="1:62" ht="18.75" x14ac:dyDescent="0.3">
      <c r="A349" s="81" t="s">
        <v>27</v>
      </c>
      <c r="B349" s="73">
        <f t="shared" si="214"/>
        <v>140341.5</v>
      </c>
      <c r="C349" s="73">
        <f t="shared" si="214"/>
        <v>18056.400000000001</v>
      </c>
      <c r="D349" s="73">
        <f t="shared" si="214"/>
        <v>4741.3999999999996</v>
      </c>
      <c r="E349" s="73">
        <f t="shared" si="214"/>
        <v>4741.3999999999996</v>
      </c>
      <c r="F349" s="95">
        <f>IFERROR(E349/B349*100,0)</f>
        <v>3.3784732242422946</v>
      </c>
      <c r="G349" s="95">
        <f>IFERROR(E349/C349*100,0)</f>
        <v>26.258833433020971</v>
      </c>
      <c r="H349" s="73">
        <f t="shared" ref="H349:AE349" si="217">SUM(H129,H251,H331)</f>
        <v>6234.9</v>
      </c>
      <c r="I349" s="73">
        <f t="shared" si="217"/>
        <v>4741.3999999999996</v>
      </c>
      <c r="J349" s="73">
        <f t="shared" si="217"/>
        <v>6234.9</v>
      </c>
      <c r="K349" s="73">
        <f t="shared" si="217"/>
        <v>0</v>
      </c>
      <c r="L349" s="73">
        <f t="shared" si="217"/>
        <v>6232.9</v>
      </c>
      <c r="M349" s="73">
        <f t="shared" si="217"/>
        <v>0</v>
      </c>
      <c r="N349" s="73">
        <f t="shared" si="217"/>
        <v>6235.9</v>
      </c>
      <c r="O349" s="73">
        <f t="shared" si="217"/>
        <v>0</v>
      </c>
      <c r="P349" s="73">
        <f t="shared" si="217"/>
        <v>8756.7999999999993</v>
      </c>
      <c r="Q349" s="73">
        <f t="shared" si="217"/>
        <v>0</v>
      </c>
      <c r="R349" s="73">
        <f t="shared" si="217"/>
        <v>3547.4</v>
      </c>
      <c r="S349" s="73">
        <f t="shared" si="217"/>
        <v>0</v>
      </c>
      <c r="T349" s="73">
        <f t="shared" si="217"/>
        <v>3153.4</v>
      </c>
      <c r="U349" s="73">
        <f t="shared" si="217"/>
        <v>0</v>
      </c>
      <c r="V349" s="73">
        <f t="shared" si="217"/>
        <v>4043.5</v>
      </c>
      <c r="W349" s="73">
        <f t="shared" si="217"/>
        <v>0</v>
      </c>
      <c r="X349" s="73">
        <f t="shared" si="217"/>
        <v>11355.5</v>
      </c>
      <c r="Y349" s="73">
        <f t="shared" si="217"/>
        <v>0</v>
      </c>
      <c r="Z349" s="73">
        <f t="shared" si="217"/>
        <v>12777.7</v>
      </c>
      <c r="AA349" s="73">
        <f t="shared" si="217"/>
        <v>0</v>
      </c>
      <c r="AB349" s="73">
        <f t="shared" si="217"/>
        <v>12933.9</v>
      </c>
      <c r="AC349" s="73">
        <f t="shared" si="217"/>
        <v>0</v>
      </c>
      <c r="AD349" s="73">
        <f t="shared" si="217"/>
        <v>58834.7</v>
      </c>
      <c r="AE349" s="73">
        <f t="shared" si="217"/>
        <v>0</v>
      </c>
      <c r="AF349" s="42"/>
      <c r="AG349" s="15"/>
      <c r="AH349" s="15"/>
      <c r="AI349" s="15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</row>
    <row r="350" spans="1:62" ht="18.75" x14ac:dyDescent="0.3">
      <c r="A350" s="81" t="s">
        <v>56</v>
      </c>
      <c r="B350" s="73">
        <f t="shared" si="214"/>
        <v>0</v>
      </c>
      <c r="C350" s="73">
        <f t="shared" si="214"/>
        <v>0</v>
      </c>
      <c r="D350" s="73">
        <f t="shared" si="214"/>
        <v>0</v>
      </c>
      <c r="E350" s="73">
        <f t="shared" si="214"/>
        <v>0</v>
      </c>
      <c r="F350" s="95">
        <f>IFERROR(E350/B350*100,0)</f>
        <v>0</v>
      </c>
      <c r="G350" s="95">
        <f>IFERROR(E350/C350*100,0)</f>
        <v>0</v>
      </c>
      <c r="H350" s="73">
        <f t="shared" ref="H350:AE350" si="218">SUM(H130,H252,H332)</f>
        <v>0</v>
      </c>
      <c r="I350" s="73">
        <f t="shared" si="218"/>
        <v>0</v>
      </c>
      <c r="J350" s="73">
        <f t="shared" si="218"/>
        <v>0</v>
      </c>
      <c r="K350" s="73">
        <f t="shared" si="218"/>
        <v>0</v>
      </c>
      <c r="L350" s="73">
        <f t="shared" si="218"/>
        <v>0</v>
      </c>
      <c r="M350" s="73">
        <f t="shared" si="218"/>
        <v>0</v>
      </c>
      <c r="N350" s="73">
        <f t="shared" si="218"/>
        <v>0</v>
      </c>
      <c r="O350" s="73">
        <f t="shared" si="218"/>
        <v>0</v>
      </c>
      <c r="P350" s="73">
        <f t="shared" si="218"/>
        <v>0</v>
      </c>
      <c r="Q350" s="73">
        <f t="shared" si="218"/>
        <v>0</v>
      </c>
      <c r="R350" s="73">
        <f t="shared" si="218"/>
        <v>0</v>
      </c>
      <c r="S350" s="73">
        <f t="shared" si="218"/>
        <v>0</v>
      </c>
      <c r="T350" s="73">
        <f t="shared" si="218"/>
        <v>0</v>
      </c>
      <c r="U350" s="73">
        <f t="shared" si="218"/>
        <v>0</v>
      </c>
      <c r="V350" s="73">
        <f t="shared" si="218"/>
        <v>0</v>
      </c>
      <c r="W350" s="73">
        <f t="shared" si="218"/>
        <v>0</v>
      </c>
      <c r="X350" s="73">
        <f t="shared" si="218"/>
        <v>0</v>
      </c>
      <c r="Y350" s="73">
        <f t="shared" si="218"/>
        <v>0</v>
      </c>
      <c r="Z350" s="73">
        <f t="shared" si="218"/>
        <v>0</v>
      </c>
      <c r="AA350" s="73">
        <f t="shared" si="218"/>
        <v>0</v>
      </c>
      <c r="AB350" s="73">
        <f t="shared" si="218"/>
        <v>0</v>
      </c>
      <c r="AC350" s="73">
        <f t="shared" si="218"/>
        <v>0</v>
      </c>
      <c r="AD350" s="73">
        <f t="shared" si="218"/>
        <v>0</v>
      </c>
      <c r="AE350" s="73">
        <f t="shared" si="218"/>
        <v>0</v>
      </c>
      <c r="AF350" s="42"/>
      <c r="AG350" s="15"/>
      <c r="AH350" s="15"/>
      <c r="AI350" s="15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</row>
    <row r="351" spans="1:62" ht="31.5" customHeight="1" x14ac:dyDescent="0.35">
      <c r="A351" s="90" t="s">
        <v>67</v>
      </c>
      <c r="B351" s="79"/>
      <c r="C351" s="79"/>
      <c r="D351" s="79"/>
      <c r="E351" s="79"/>
      <c r="F351" s="89"/>
      <c r="G351" s="8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42"/>
      <c r="AG351" s="15"/>
      <c r="AH351" s="15"/>
      <c r="AI351" s="15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</row>
    <row r="352" spans="1:62" ht="18.75" x14ac:dyDescent="0.3">
      <c r="A352" s="81" t="s">
        <v>55</v>
      </c>
      <c r="B352" s="79">
        <f>B353+B354+B355+B356</f>
        <v>0</v>
      </c>
      <c r="C352" s="79">
        <f>C353+C354+C355+C356</f>
        <v>0</v>
      </c>
      <c r="D352" s="79">
        <f>D353+D354+D355+D356</f>
        <v>0</v>
      </c>
      <c r="E352" s="79">
        <f>E353+E354+E355+E356</f>
        <v>0</v>
      </c>
      <c r="F352" s="79">
        <f>IFERROR(E352/B352*100,0)</f>
        <v>0</v>
      </c>
      <c r="G352" s="79">
        <f>IFERROR(E352/C352*100,0)</f>
        <v>0</v>
      </c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42"/>
      <c r="AG352" s="15"/>
      <c r="AH352" s="15"/>
      <c r="AI352" s="15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</row>
    <row r="353" spans="1:62" ht="18.75" x14ac:dyDescent="0.3">
      <c r="A353" s="81" t="s">
        <v>28</v>
      </c>
      <c r="B353" s="73"/>
      <c r="C353" s="73"/>
      <c r="D353" s="73"/>
      <c r="E353" s="73"/>
      <c r="F353" s="95">
        <f>IFERROR(E353/B353*100,0)</f>
        <v>0</v>
      </c>
      <c r="G353" s="95">
        <f>IFERROR(E353/C353*100,0)</f>
        <v>0</v>
      </c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42"/>
      <c r="AG353" s="15"/>
      <c r="AH353" s="15"/>
      <c r="AI353" s="15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</row>
    <row r="354" spans="1:62" ht="18.75" x14ac:dyDescent="0.3">
      <c r="A354" s="81" t="s">
        <v>26</v>
      </c>
      <c r="B354" s="73"/>
      <c r="C354" s="73"/>
      <c r="D354" s="73"/>
      <c r="E354" s="73"/>
      <c r="F354" s="95">
        <f>IFERROR(E354/B354*100,0)</f>
        <v>0</v>
      </c>
      <c r="G354" s="95">
        <f>IFERROR(E354/C354*100,0)</f>
        <v>0</v>
      </c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42"/>
      <c r="AG354" s="15"/>
      <c r="AH354" s="15"/>
      <c r="AI354" s="15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</row>
    <row r="355" spans="1:62" ht="18.75" x14ac:dyDescent="0.3">
      <c r="A355" s="81" t="s">
        <v>27</v>
      </c>
      <c r="B355" s="73"/>
      <c r="C355" s="73"/>
      <c r="D355" s="73"/>
      <c r="E355" s="73"/>
      <c r="F355" s="95">
        <f>IFERROR(E355/B355*100,0)</f>
        <v>0</v>
      </c>
      <c r="G355" s="95">
        <f>IFERROR(E355/C355*100,0)</f>
        <v>0</v>
      </c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42"/>
      <c r="AG355" s="15"/>
      <c r="AH355" s="15"/>
      <c r="AI355" s="15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</row>
    <row r="356" spans="1:62" ht="18.75" x14ac:dyDescent="0.3">
      <c r="A356" s="81" t="s">
        <v>56</v>
      </c>
      <c r="B356" s="73"/>
      <c r="C356" s="73"/>
      <c r="D356" s="73"/>
      <c r="E356" s="73"/>
      <c r="F356" s="95">
        <f>IFERROR(E356/B356*100,0)</f>
        <v>0</v>
      </c>
      <c r="G356" s="95">
        <f>IFERROR(E356/C356*100,0)</f>
        <v>0</v>
      </c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42"/>
      <c r="AG356" s="15"/>
      <c r="AH356" s="15"/>
      <c r="AI356" s="15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</row>
    <row r="357" spans="1:62" ht="31.5" customHeight="1" x14ac:dyDescent="0.35">
      <c r="A357" s="90" t="s">
        <v>68</v>
      </c>
      <c r="B357" s="79"/>
      <c r="C357" s="79"/>
      <c r="D357" s="79"/>
      <c r="E357" s="79"/>
      <c r="F357" s="89"/>
      <c r="G357" s="8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42"/>
      <c r="AG357" s="15"/>
      <c r="AH357" s="15"/>
      <c r="AI357" s="15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</row>
    <row r="358" spans="1:62" ht="18.75" x14ac:dyDescent="0.3">
      <c r="A358" s="81" t="s">
        <v>55</v>
      </c>
      <c r="B358" s="79">
        <f>B359+B360+B361+B362</f>
        <v>896544.70000000019</v>
      </c>
      <c r="C358" s="79">
        <f>C359+C360+C361+C362</f>
        <v>97419.700000000012</v>
      </c>
      <c r="D358" s="79">
        <f>D359+D360+D361+D362</f>
        <v>4741.3999999999996</v>
      </c>
      <c r="E358" s="79">
        <f>E359+E360+E361+E362</f>
        <v>4741.3999999999996</v>
      </c>
      <c r="F358" s="79">
        <f>IFERROR(E358/B358*100,0)</f>
        <v>0.52885260489521591</v>
      </c>
      <c r="G358" s="79">
        <f>IFERROR(E358/C358*100,0)</f>
        <v>4.8669827560544725</v>
      </c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42"/>
      <c r="AG358" s="15"/>
      <c r="AH358" s="15"/>
      <c r="AI358" s="15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</row>
    <row r="359" spans="1:62" ht="18.75" x14ac:dyDescent="0.3">
      <c r="A359" s="81" t="s">
        <v>28</v>
      </c>
      <c r="B359" s="73">
        <f>B347</f>
        <v>157885.20000000001</v>
      </c>
      <c r="C359" s="73">
        <f t="shared" ref="C359:E359" si="219">C347</f>
        <v>20786.8</v>
      </c>
      <c r="D359" s="73">
        <f t="shared" si="219"/>
        <v>0</v>
      </c>
      <c r="E359" s="73">
        <f t="shared" si="219"/>
        <v>0</v>
      </c>
      <c r="F359" s="95">
        <f>IFERROR(E359/B359*100,0)</f>
        <v>0</v>
      </c>
      <c r="G359" s="95">
        <f>IFERROR(E359/C359*100,0)</f>
        <v>0</v>
      </c>
      <c r="H359" s="73">
        <f t="shared" ref="H359:AE359" si="220">H347</f>
        <v>40</v>
      </c>
      <c r="I359" s="73">
        <f t="shared" si="220"/>
        <v>0</v>
      </c>
      <c r="J359" s="73">
        <f t="shared" si="220"/>
        <v>40</v>
      </c>
      <c r="K359" s="73">
        <f t="shared" si="220"/>
        <v>0</v>
      </c>
      <c r="L359" s="73">
        <f t="shared" si="220"/>
        <v>40</v>
      </c>
      <c r="M359" s="73">
        <f t="shared" si="220"/>
        <v>0</v>
      </c>
      <c r="N359" s="73">
        <f t="shared" si="220"/>
        <v>40</v>
      </c>
      <c r="O359" s="73">
        <f t="shared" si="220"/>
        <v>0</v>
      </c>
      <c r="P359" s="73">
        <f t="shared" si="220"/>
        <v>10261.9</v>
      </c>
      <c r="Q359" s="73">
        <f t="shared" si="220"/>
        <v>0</v>
      </c>
      <c r="R359" s="73">
        <f t="shared" si="220"/>
        <v>14403.1</v>
      </c>
      <c r="S359" s="73">
        <f t="shared" si="220"/>
        <v>0</v>
      </c>
      <c r="T359" s="73">
        <f t="shared" si="220"/>
        <v>12807.2</v>
      </c>
      <c r="U359" s="73">
        <f t="shared" si="220"/>
        <v>0</v>
      </c>
      <c r="V359" s="73">
        <f t="shared" si="220"/>
        <v>15999</v>
      </c>
      <c r="W359" s="73">
        <f t="shared" si="220"/>
        <v>0</v>
      </c>
      <c r="X359" s="73">
        <f t="shared" si="220"/>
        <v>20786.8</v>
      </c>
      <c r="Y359" s="73">
        <f t="shared" si="220"/>
        <v>0</v>
      </c>
      <c r="Z359" s="73">
        <f t="shared" si="220"/>
        <v>25574.5</v>
      </c>
      <c r="AA359" s="73">
        <f t="shared" si="220"/>
        <v>0</v>
      </c>
      <c r="AB359" s="73">
        <f t="shared" si="220"/>
        <v>27170.3</v>
      </c>
      <c r="AC359" s="73">
        <f t="shared" si="220"/>
        <v>0</v>
      </c>
      <c r="AD359" s="73">
        <f t="shared" si="220"/>
        <v>30722.399999999998</v>
      </c>
      <c r="AE359" s="73">
        <f t="shared" si="220"/>
        <v>0</v>
      </c>
      <c r="AF359" s="42"/>
      <c r="AG359" s="15"/>
      <c r="AH359" s="15"/>
      <c r="AI359" s="15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</row>
    <row r="360" spans="1:62" ht="18.75" x14ac:dyDescent="0.3">
      <c r="A360" s="81" t="s">
        <v>26</v>
      </c>
      <c r="B360" s="73">
        <f t="shared" ref="B360:E362" si="221">B348</f>
        <v>598318.00000000012</v>
      </c>
      <c r="C360" s="73">
        <f t="shared" si="221"/>
        <v>58576.5</v>
      </c>
      <c r="D360" s="73">
        <f t="shared" si="221"/>
        <v>0</v>
      </c>
      <c r="E360" s="73">
        <f t="shared" si="221"/>
        <v>0</v>
      </c>
      <c r="F360" s="95">
        <f>IFERROR(E360/B360*100,0)</f>
        <v>0</v>
      </c>
      <c r="G360" s="95">
        <f>IFERROR(E360/C360*100,0)</f>
        <v>0</v>
      </c>
      <c r="H360" s="73">
        <f t="shared" ref="H360:AE360" si="222">H348</f>
        <v>60.1</v>
      </c>
      <c r="I360" s="73">
        <f t="shared" si="222"/>
        <v>0</v>
      </c>
      <c r="J360" s="73">
        <f t="shared" si="222"/>
        <v>60.1</v>
      </c>
      <c r="K360" s="73">
        <f t="shared" si="222"/>
        <v>0</v>
      </c>
      <c r="L360" s="73">
        <f t="shared" si="222"/>
        <v>60.1</v>
      </c>
      <c r="M360" s="73">
        <f t="shared" si="222"/>
        <v>0</v>
      </c>
      <c r="N360" s="73">
        <f t="shared" si="222"/>
        <v>60.1</v>
      </c>
      <c r="O360" s="73">
        <f t="shared" si="222"/>
        <v>0</v>
      </c>
      <c r="P360" s="73">
        <f t="shared" si="222"/>
        <v>12553.5</v>
      </c>
      <c r="Q360" s="73">
        <f t="shared" si="222"/>
        <v>0</v>
      </c>
      <c r="R360" s="73">
        <f t="shared" si="222"/>
        <v>17615</v>
      </c>
      <c r="S360" s="73">
        <f t="shared" si="222"/>
        <v>0</v>
      </c>
      <c r="T360" s="73">
        <f t="shared" si="222"/>
        <v>15664.5</v>
      </c>
      <c r="U360" s="73">
        <f t="shared" si="222"/>
        <v>0</v>
      </c>
      <c r="V360" s="73">
        <f t="shared" si="222"/>
        <v>19565.599999999999</v>
      </c>
      <c r="W360" s="73">
        <f t="shared" si="222"/>
        <v>0</v>
      </c>
      <c r="X360" s="73">
        <f t="shared" si="222"/>
        <v>25417.199999999997</v>
      </c>
      <c r="Y360" s="73">
        <f t="shared" si="222"/>
        <v>0</v>
      </c>
      <c r="Z360" s="73">
        <f t="shared" si="222"/>
        <v>31268.899999999998</v>
      </c>
      <c r="AA360" s="73">
        <f t="shared" si="222"/>
        <v>0</v>
      </c>
      <c r="AB360" s="73">
        <f t="shared" si="222"/>
        <v>33219.4</v>
      </c>
      <c r="AC360" s="73">
        <f t="shared" si="222"/>
        <v>0</v>
      </c>
      <c r="AD360" s="73">
        <f t="shared" si="222"/>
        <v>442773.5</v>
      </c>
      <c r="AE360" s="73">
        <f t="shared" si="222"/>
        <v>0</v>
      </c>
      <c r="AF360" s="42"/>
      <c r="AG360" s="15"/>
      <c r="AH360" s="15"/>
      <c r="AI360" s="15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</row>
    <row r="361" spans="1:62" ht="18.75" x14ac:dyDescent="0.3">
      <c r="A361" s="81" t="s">
        <v>27</v>
      </c>
      <c r="B361" s="73">
        <f t="shared" si="221"/>
        <v>140341.5</v>
      </c>
      <c r="C361" s="73">
        <f t="shared" si="221"/>
        <v>18056.400000000001</v>
      </c>
      <c r="D361" s="73">
        <f t="shared" si="221"/>
        <v>4741.3999999999996</v>
      </c>
      <c r="E361" s="73">
        <f t="shared" si="221"/>
        <v>4741.3999999999996</v>
      </c>
      <c r="F361" s="95">
        <f>IFERROR(E361/B361*100,0)</f>
        <v>3.3784732242422946</v>
      </c>
      <c r="G361" s="95">
        <f>IFERROR(E361/C361*100,0)</f>
        <v>26.258833433020971</v>
      </c>
      <c r="H361" s="73">
        <f t="shared" ref="H361:AE361" si="223">H349</f>
        <v>6234.9</v>
      </c>
      <c r="I361" s="73">
        <f t="shared" si="223"/>
        <v>4741.3999999999996</v>
      </c>
      <c r="J361" s="73">
        <f t="shared" si="223"/>
        <v>6234.9</v>
      </c>
      <c r="K361" s="73">
        <f t="shared" si="223"/>
        <v>0</v>
      </c>
      <c r="L361" s="73">
        <f t="shared" si="223"/>
        <v>6232.9</v>
      </c>
      <c r="M361" s="73">
        <f t="shared" si="223"/>
        <v>0</v>
      </c>
      <c r="N361" s="73">
        <f t="shared" si="223"/>
        <v>6235.9</v>
      </c>
      <c r="O361" s="73">
        <f t="shared" si="223"/>
        <v>0</v>
      </c>
      <c r="P361" s="73">
        <f t="shared" si="223"/>
        <v>8756.7999999999993</v>
      </c>
      <c r="Q361" s="73">
        <f t="shared" si="223"/>
        <v>0</v>
      </c>
      <c r="R361" s="73">
        <f t="shared" si="223"/>
        <v>3547.4</v>
      </c>
      <c r="S361" s="73">
        <f t="shared" si="223"/>
        <v>0</v>
      </c>
      <c r="T361" s="73">
        <f t="shared" si="223"/>
        <v>3153.4</v>
      </c>
      <c r="U361" s="73">
        <f t="shared" si="223"/>
        <v>0</v>
      </c>
      <c r="V361" s="73">
        <f t="shared" si="223"/>
        <v>4043.5</v>
      </c>
      <c r="W361" s="73">
        <f t="shared" si="223"/>
        <v>0</v>
      </c>
      <c r="X361" s="73">
        <f t="shared" si="223"/>
        <v>11355.5</v>
      </c>
      <c r="Y361" s="73">
        <f t="shared" si="223"/>
        <v>0</v>
      </c>
      <c r="Z361" s="73">
        <f t="shared" si="223"/>
        <v>12777.7</v>
      </c>
      <c r="AA361" s="73">
        <f t="shared" si="223"/>
        <v>0</v>
      </c>
      <c r="AB361" s="73">
        <f t="shared" si="223"/>
        <v>12933.9</v>
      </c>
      <c r="AC361" s="73">
        <f t="shared" si="223"/>
        <v>0</v>
      </c>
      <c r="AD361" s="73">
        <f t="shared" si="223"/>
        <v>58834.7</v>
      </c>
      <c r="AE361" s="73">
        <f t="shared" si="223"/>
        <v>0</v>
      </c>
      <c r="AF361" s="42"/>
      <c r="AG361" s="15"/>
      <c r="AH361" s="15"/>
      <c r="AI361" s="15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</row>
    <row r="362" spans="1:62" ht="18.75" x14ac:dyDescent="0.3">
      <c r="A362" s="81" t="s">
        <v>56</v>
      </c>
      <c r="B362" s="73">
        <f t="shared" si="221"/>
        <v>0</v>
      </c>
      <c r="C362" s="73">
        <f t="shared" si="221"/>
        <v>0</v>
      </c>
      <c r="D362" s="73">
        <f t="shared" si="221"/>
        <v>0</v>
      </c>
      <c r="E362" s="73">
        <f t="shared" si="221"/>
        <v>0</v>
      </c>
      <c r="F362" s="95">
        <f>IFERROR(E362/B362*100,0)</f>
        <v>0</v>
      </c>
      <c r="G362" s="95">
        <f>IFERROR(E362/C362*100,0)</f>
        <v>0</v>
      </c>
      <c r="H362" s="73">
        <f t="shared" ref="H362:AE362" si="224">H350</f>
        <v>0</v>
      </c>
      <c r="I362" s="73">
        <f t="shared" si="224"/>
        <v>0</v>
      </c>
      <c r="J362" s="73">
        <f t="shared" si="224"/>
        <v>0</v>
      </c>
      <c r="K362" s="73">
        <f t="shared" si="224"/>
        <v>0</v>
      </c>
      <c r="L362" s="73">
        <f t="shared" si="224"/>
        <v>0</v>
      </c>
      <c r="M362" s="73">
        <f t="shared" si="224"/>
        <v>0</v>
      </c>
      <c r="N362" s="73">
        <f t="shared" si="224"/>
        <v>0</v>
      </c>
      <c r="O362" s="73">
        <f t="shared" si="224"/>
        <v>0</v>
      </c>
      <c r="P362" s="73">
        <f t="shared" si="224"/>
        <v>0</v>
      </c>
      <c r="Q362" s="73">
        <f t="shared" si="224"/>
        <v>0</v>
      </c>
      <c r="R362" s="73">
        <f t="shared" si="224"/>
        <v>0</v>
      </c>
      <c r="S362" s="73">
        <f t="shared" si="224"/>
        <v>0</v>
      </c>
      <c r="T362" s="73">
        <f t="shared" si="224"/>
        <v>0</v>
      </c>
      <c r="U362" s="73">
        <f t="shared" si="224"/>
        <v>0</v>
      </c>
      <c r="V362" s="73">
        <f t="shared" si="224"/>
        <v>0</v>
      </c>
      <c r="W362" s="73">
        <f t="shared" si="224"/>
        <v>0</v>
      </c>
      <c r="X362" s="73">
        <f t="shared" si="224"/>
        <v>0</v>
      </c>
      <c r="Y362" s="73">
        <f t="shared" si="224"/>
        <v>0</v>
      </c>
      <c r="Z362" s="73">
        <f t="shared" si="224"/>
        <v>0</v>
      </c>
      <c r="AA362" s="73">
        <f t="shared" si="224"/>
        <v>0</v>
      </c>
      <c r="AB362" s="73">
        <f t="shared" si="224"/>
        <v>0</v>
      </c>
      <c r="AC362" s="73">
        <f t="shared" si="224"/>
        <v>0</v>
      </c>
      <c r="AD362" s="73">
        <f t="shared" si="224"/>
        <v>0</v>
      </c>
      <c r="AE362" s="73">
        <f t="shared" si="224"/>
        <v>0</v>
      </c>
      <c r="AF362" s="42"/>
      <c r="AG362" s="15"/>
      <c r="AH362" s="15"/>
      <c r="AI362" s="15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</row>
    <row r="363" spans="1:62" ht="56.25" x14ac:dyDescent="0.3">
      <c r="A363" s="82" t="s">
        <v>69</v>
      </c>
      <c r="B363" s="86"/>
      <c r="C363" s="86"/>
      <c r="D363" s="86"/>
      <c r="E363" s="86"/>
      <c r="F363" s="91"/>
      <c r="G363" s="91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42"/>
      <c r="AG363" s="15"/>
      <c r="AH363" s="15"/>
      <c r="AI363" s="15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</row>
    <row r="364" spans="1:62" ht="18.75" x14ac:dyDescent="0.3">
      <c r="A364" s="82" t="s">
        <v>55</v>
      </c>
      <c r="B364" s="86">
        <f>B365+B366+B367+B368</f>
        <v>2997510</v>
      </c>
      <c r="C364" s="86">
        <f>C365+C366+C367+C368</f>
        <v>132343.4</v>
      </c>
      <c r="D364" s="86">
        <f>D365+D366+D367+D368</f>
        <v>107420.1</v>
      </c>
      <c r="E364" s="86">
        <f>E365+E366+E367+E368</f>
        <v>113285.1</v>
      </c>
      <c r="F364" s="86">
        <f>IFERROR(E364/B364*100,0)</f>
        <v>3.7793068246644719</v>
      </c>
      <c r="G364" s="86">
        <f>IFERROR(E364/C364*100,0)</f>
        <v>85.599357429233351</v>
      </c>
      <c r="H364" s="86">
        <f>H365+H366+H367+H368</f>
        <v>121110.39999999999</v>
      </c>
      <c r="I364" s="86">
        <f t="shared" ref="I364:AE364" si="225">I365+I366+I367+I368</f>
        <v>107420.1</v>
      </c>
      <c r="J364" s="86">
        <f t="shared" si="225"/>
        <v>282836.09999999998</v>
      </c>
      <c r="K364" s="86">
        <f t="shared" si="225"/>
        <v>0</v>
      </c>
      <c r="L364" s="86">
        <f t="shared" si="225"/>
        <v>266945.2</v>
      </c>
      <c r="M364" s="86">
        <f t="shared" si="225"/>
        <v>0</v>
      </c>
      <c r="N364" s="86">
        <f t="shared" si="225"/>
        <v>286828.5</v>
      </c>
      <c r="O364" s="86">
        <f t="shared" si="225"/>
        <v>0</v>
      </c>
      <c r="P364" s="86">
        <f t="shared" si="225"/>
        <v>435388.1</v>
      </c>
      <c r="Q364" s="86">
        <f t="shared" si="225"/>
        <v>0</v>
      </c>
      <c r="R364" s="86">
        <f t="shared" si="225"/>
        <v>248276.5</v>
      </c>
      <c r="S364" s="86">
        <f t="shared" si="225"/>
        <v>213702.8</v>
      </c>
      <c r="T364" s="86">
        <f t="shared" si="225"/>
        <v>183103.49999999997</v>
      </c>
      <c r="U364" s="86">
        <f t="shared" si="225"/>
        <v>0</v>
      </c>
      <c r="V364" s="86">
        <f t="shared" si="225"/>
        <v>163154.90000000002</v>
      </c>
      <c r="W364" s="86">
        <f t="shared" si="225"/>
        <v>0</v>
      </c>
      <c r="X364" s="86">
        <f t="shared" si="225"/>
        <v>185764</v>
      </c>
      <c r="Y364" s="86">
        <f t="shared" si="225"/>
        <v>0</v>
      </c>
      <c r="Z364" s="86">
        <f t="shared" si="225"/>
        <v>203314.19999999998</v>
      </c>
      <c r="AA364" s="86">
        <f t="shared" si="225"/>
        <v>0</v>
      </c>
      <c r="AB364" s="86">
        <f t="shared" si="225"/>
        <v>188966.2</v>
      </c>
      <c r="AC364" s="86">
        <f t="shared" si="225"/>
        <v>0</v>
      </c>
      <c r="AD364" s="86">
        <f t="shared" si="225"/>
        <v>431822.4</v>
      </c>
      <c r="AE364" s="86">
        <f t="shared" si="225"/>
        <v>0</v>
      </c>
      <c r="AF364" s="42"/>
      <c r="AG364" s="15"/>
      <c r="AH364" s="15"/>
      <c r="AI364" s="15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</row>
    <row r="365" spans="1:62" ht="18.75" x14ac:dyDescent="0.3">
      <c r="A365" s="82" t="s">
        <v>28</v>
      </c>
      <c r="B365" s="73">
        <f t="shared" ref="B365:E368" si="226">SUM(B133,B159,B255,B335)</f>
        <v>74145.700000000012</v>
      </c>
      <c r="C365" s="73">
        <f t="shared" si="226"/>
        <v>10073</v>
      </c>
      <c r="D365" s="73">
        <f t="shared" si="226"/>
        <v>4016.4</v>
      </c>
      <c r="E365" s="73">
        <f t="shared" si="226"/>
        <v>9881.4</v>
      </c>
      <c r="F365" s="95">
        <f>IFERROR(E365/B365*100,0)</f>
        <v>13.327003454010141</v>
      </c>
      <c r="G365" s="95">
        <f>IFERROR(E365/C365*100,0)</f>
        <v>98.097885436314897</v>
      </c>
      <c r="H365" s="73">
        <f t="shared" ref="H365:AE365" si="227">SUM(H133,H159,H255,H335)</f>
        <v>4456.1000000000004</v>
      </c>
      <c r="I365" s="73">
        <f t="shared" si="227"/>
        <v>4016.4</v>
      </c>
      <c r="J365" s="73">
        <f t="shared" si="227"/>
        <v>7292.5</v>
      </c>
      <c r="K365" s="73">
        <f t="shared" si="227"/>
        <v>0</v>
      </c>
      <c r="L365" s="73">
        <f t="shared" si="227"/>
        <v>7132.2999999999993</v>
      </c>
      <c r="M365" s="73">
        <f t="shared" si="227"/>
        <v>0</v>
      </c>
      <c r="N365" s="73">
        <f t="shared" si="227"/>
        <v>7376.2999999999993</v>
      </c>
      <c r="O365" s="73">
        <f t="shared" si="227"/>
        <v>0</v>
      </c>
      <c r="P365" s="73">
        <f t="shared" si="227"/>
        <v>10244</v>
      </c>
      <c r="Q365" s="73">
        <f t="shared" si="227"/>
        <v>0</v>
      </c>
      <c r="R365" s="73">
        <f t="shared" si="227"/>
        <v>8223.1</v>
      </c>
      <c r="S365" s="73">
        <f t="shared" si="227"/>
        <v>5865</v>
      </c>
      <c r="T365" s="73">
        <f t="shared" si="227"/>
        <v>212.8</v>
      </c>
      <c r="U365" s="73">
        <f t="shared" si="227"/>
        <v>0</v>
      </c>
      <c r="V365" s="73">
        <f t="shared" si="227"/>
        <v>589.1</v>
      </c>
      <c r="W365" s="73">
        <f t="shared" si="227"/>
        <v>0</v>
      </c>
      <c r="X365" s="73">
        <f t="shared" si="227"/>
        <v>5784.5</v>
      </c>
      <c r="Y365" s="73">
        <f t="shared" si="227"/>
        <v>0</v>
      </c>
      <c r="Z365" s="73">
        <f t="shared" si="227"/>
        <v>7093.4</v>
      </c>
      <c r="AA365" s="73">
        <f t="shared" si="227"/>
        <v>0</v>
      </c>
      <c r="AB365" s="73">
        <f t="shared" si="227"/>
        <v>6783.2</v>
      </c>
      <c r="AC365" s="73">
        <f t="shared" si="227"/>
        <v>0</v>
      </c>
      <c r="AD365" s="73">
        <f t="shared" si="227"/>
        <v>8958.4</v>
      </c>
      <c r="AE365" s="73">
        <f t="shared" si="227"/>
        <v>0</v>
      </c>
      <c r="AF365" s="42"/>
      <c r="AG365" s="15"/>
      <c r="AH365" s="15"/>
      <c r="AI365" s="15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</row>
    <row r="366" spans="1:62" ht="18.75" x14ac:dyDescent="0.3">
      <c r="A366" s="82" t="s">
        <v>26</v>
      </c>
      <c r="B366" s="73">
        <f t="shared" si="226"/>
        <v>2217201.3999999994</v>
      </c>
      <c r="C366" s="73">
        <f t="shared" si="226"/>
        <v>35045.999999999985</v>
      </c>
      <c r="D366" s="73">
        <f t="shared" si="226"/>
        <v>27902</v>
      </c>
      <c r="E366" s="73">
        <f t="shared" si="226"/>
        <v>27902</v>
      </c>
      <c r="F366" s="95">
        <f>IFERROR(E366/B366*100,0)</f>
        <v>1.2584332663690365</v>
      </c>
      <c r="G366" s="95">
        <f>IFERROR(E366/C366*100,0)</f>
        <v>79.61536266621016</v>
      </c>
      <c r="H366" s="73">
        <f t="shared" ref="H366:AE366" si="228">SUM(H134,H160,H256,H336)</f>
        <v>34470.099999999991</v>
      </c>
      <c r="I366" s="73">
        <f t="shared" si="228"/>
        <v>27902</v>
      </c>
      <c r="J366" s="73">
        <f t="shared" si="228"/>
        <v>207561</v>
      </c>
      <c r="K366" s="73">
        <f t="shared" si="228"/>
        <v>0</v>
      </c>
      <c r="L366" s="73">
        <f t="shared" si="228"/>
        <v>199645.1</v>
      </c>
      <c r="M366" s="73">
        <f t="shared" si="228"/>
        <v>0</v>
      </c>
      <c r="N366" s="73">
        <f t="shared" si="228"/>
        <v>212125.6</v>
      </c>
      <c r="O366" s="73">
        <f t="shared" si="228"/>
        <v>0</v>
      </c>
      <c r="P366" s="73">
        <f t="shared" si="228"/>
        <v>358377.1</v>
      </c>
      <c r="Q366" s="73">
        <f t="shared" si="228"/>
        <v>0</v>
      </c>
      <c r="R366" s="73">
        <f t="shared" si="228"/>
        <v>180639.1</v>
      </c>
      <c r="S366" s="73">
        <f t="shared" si="228"/>
        <v>161676.79999999999</v>
      </c>
      <c r="T366" s="73">
        <f t="shared" si="228"/>
        <v>137692.29999999999</v>
      </c>
      <c r="U366" s="73">
        <f t="shared" si="228"/>
        <v>0</v>
      </c>
      <c r="V366" s="73">
        <f t="shared" si="228"/>
        <v>91219.8</v>
      </c>
      <c r="W366" s="73">
        <f t="shared" si="228"/>
        <v>0</v>
      </c>
      <c r="X366" s="73">
        <f t="shared" si="228"/>
        <v>146441.9</v>
      </c>
      <c r="Y366" s="73">
        <f t="shared" si="228"/>
        <v>0</v>
      </c>
      <c r="Z366" s="73">
        <f t="shared" si="228"/>
        <v>151171.69999999998</v>
      </c>
      <c r="AA366" s="73">
        <f t="shared" si="228"/>
        <v>0</v>
      </c>
      <c r="AB366" s="73">
        <f t="shared" si="228"/>
        <v>144038.1</v>
      </c>
      <c r="AC366" s="73">
        <f t="shared" si="228"/>
        <v>0</v>
      </c>
      <c r="AD366" s="73">
        <f t="shared" si="228"/>
        <v>353819.60000000003</v>
      </c>
      <c r="AE366" s="73">
        <f t="shared" si="228"/>
        <v>0</v>
      </c>
      <c r="AF366" s="42"/>
      <c r="AG366" s="15"/>
      <c r="AH366" s="15"/>
      <c r="AI366" s="15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</row>
    <row r="367" spans="1:62" ht="18.75" x14ac:dyDescent="0.3">
      <c r="A367" s="82" t="s">
        <v>27</v>
      </c>
      <c r="B367" s="73">
        <f t="shared" si="226"/>
        <v>701916.70000000007</v>
      </c>
      <c r="C367" s="73">
        <f t="shared" si="226"/>
        <v>86870.799999999988</v>
      </c>
      <c r="D367" s="73">
        <f t="shared" si="226"/>
        <v>75148.100000000006</v>
      </c>
      <c r="E367" s="73">
        <f t="shared" si="226"/>
        <v>75148.100000000006</v>
      </c>
      <c r="F367" s="95">
        <f>IFERROR(E367/B367*100,0)</f>
        <v>10.706127949370631</v>
      </c>
      <c r="G367" s="95">
        <f>IFERROR(E367/C367*100,0)</f>
        <v>86.505592212803393</v>
      </c>
      <c r="H367" s="73">
        <f t="shared" ref="H367:AE367" si="229">SUM(H135,H161,H257,H337)</f>
        <v>81830.599999999991</v>
      </c>
      <c r="I367" s="73">
        <f t="shared" si="229"/>
        <v>75148.100000000006</v>
      </c>
      <c r="J367" s="73">
        <f t="shared" si="229"/>
        <v>67523</v>
      </c>
      <c r="K367" s="73">
        <f t="shared" si="229"/>
        <v>0</v>
      </c>
      <c r="L367" s="73">
        <f t="shared" si="229"/>
        <v>60167.799999999996</v>
      </c>
      <c r="M367" s="73">
        <f t="shared" si="229"/>
        <v>0</v>
      </c>
      <c r="N367" s="73">
        <f t="shared" si="229"/>
        <v>67326.600000000006</v>
      </c>
      <c r="O367" s="73">
        <f t="shared" si="229"/>
        <v>0</v>
      </c>
      <c r="P367" s="73">
        <f t="shared" si="229"/>
        <v>66767</v>
      </c>
      <c r="Q367" s="73">
        <f t="shared" si="229"/>
        <v>0</v>
      </c>
      <c r="R367" s="73">
        <f t="shared" si="229"/>
        <v>59414.3</v>
      </c>
      <c r="S367" s="73">
        <f t="shared" si="229"/>
        <v>46161</v>
      </c>
      <c r="T367" s="73">
        <f t="shared" si="229"/>
        <v>45198.400000000001</v>
      </c>
      <c r="U367" s="73">
        <f t="shared" si="229"/>
        <v>0</v>
      </c>
      <c r="V367" s="73">
        <f t="shared" si="229"/>
        <v>71346</v>
      </c>
      <c r="W367" s="73">
        <f t="shared" si="229"/>
        <v>0</v>
      </c>
      <c r="X367" s="73">
        <f t="shared" si="229"/>
        <v>33537.600000000006</v>
      </c>
      <c r="Y367" s="73">
        <f t="shared" si="229"/>
        <v>0</v>
      </c>
      <c r="Z367" s="73">
        <f t="shared" si="229"/>
        <v>45049.100000000006</v>
      </c>
      <c r="AA367" s="73">
        <f t="shared" si="229"/>
        <v>0</v>
      </c>
      <c r="AB367" s="73">
        <f t="shared" si="229"/>
        <v>38144.9</v>
      </c>
      <c r="AC367" s="73">
        <f t="shared" si="229"/>
        <v>0</v>
      </c>
      <c r="AD367" s="73">
        <f t="shared" si="229"/>
        <v>65611.399999999994</v>
      </c>
      <c r="AE367" s="73">
        <f t="shared" si="229"/>
        <v>0</v>
      </c>
      <c r="AF367" s="42"/>
      <c r="AG367" s="15"/>
      <c r="AH367" s="15"/>
      <c r="AI367" s="15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</row>
    <row r="368" spans="1:62" ht="18.75" x14ac:dyDescent="0.3">
      <c r="A368" s="82" t="s">
        <v>56</v>
      </c>
      <c r="B368" s="73">
        <f t="shared" si="226"/>
        <v>4246.2</v>
      </c>
      <c r="C368" s="73">
        <f t="shared" si="226"/>
        <v>353.6</v>
      </c>
      <c r="D368" s="73">
        <f t="shared" si="226"/>
        <v>353.6</v>
      </c>
      <c r="E368" s="73">
        <f t="shared" si="226"/>
        <v>353.6</v>
      </c>
      <c r="F368" s="95">
        <f>IFERROR(E368/B368*100,0)</f>
        <v>8.3274457161697519</v>
      </c>
      <c r="G368" s="95">
        <f>IFERROR(E368/C368*100,0)</f>
        <v>100</v>
      </c>
      <c r="H368" s="73">
        <f t="shared" ref="H368:AE368" si="230">SUM(H136,H162,H258,H338)</f>
        <v>353.6</v>
      </c>
      <c r="I368" s="73">
        <f t="shared" si="230"/>
        <v>353.6</v>
      </c>
      <c r="J368" s="73">
        <f t="shared" si="230"/>
        <v>459.6</v>
      </c>
      <c r="K368" s="73">
        <f t="shared" si="230"/>
        <v>0</v>
      </c>
      <c r="L368" s="73">
        <f t="shared" si="230"/>
        <v>0</v>
      </c>
      <c r="M368" s="73">
        <f t="shared" si="230"/>
        <v>0</v>
      </c>
      <c r="N368" s="73">
        <f t="shared" si="230"/>
        <v>0</v>
      </c>
      <c r="O368" s="73">
        <f t="shared" si="230"/>
        <v>0</v>
      </c>
      <c r="P368" s="73">
        <f t="shared" si="230"/>
        <v>0</v>
      </c>
      <c r="Q368" s="73">
        <f t="shared" si="230"/>
        <v>0</v>
      </c>
      <c r="R368" s="73">
        <f t="shared" si="230"/>
        <v>0</v>
      </c>
      <c r="S368" s="73">
        <f t="shared" si="230"/>
        <v>0</v>
      </c>
      <c r="T368" s="73">
        <f t="shared" si="230"/>
        <v>0</v>
      </c>
      <c r="U368" s="73">
        <f t="shared" si="230"/>
        <v>0</v>
      </c>
      <c r="V368" s="73">
        <f t="shared" si="230"/>
        <v>0</v>
      </c>
      <c r="W368" s="73">
        <f t="shared" si="230"/>
        <v>0</v>
      </c>
      <c r="X368" s="73">
        <f t="shared" si="230"/>
        <v>0</v>
      </c>
      <c r="Y368" s="73">
        <f t="shared" si="230"/>
        <v>0</v>
      </c>
      <c r="Z368" s="73">
        <f t="shared" si="230"/>
        <v>0</v>
      </c>
      <c r="AA368" s="73">
        <f t="shared" si="230"/>
        <v>0</v>
      </c>
      <c r="AB368" s="73">
        <f t="shared" si="230"/>
        <v>0</v>
      </c>
      <c r="AC368" s="73">
        <f t="shared" si="230"/>
        <v>0</v>
      </c>
      <c r="AD368" s="73">
        <f t="shared" si="230"/>
        <v>3433</v>
      </c>
      <c r="AE368" s="73">
        <f t="shared" si="230"/>
        <v>0</v>
      </c>
      <c r="AF368" s="42"/>
      <c r="AG368" s="15"/>
      <c r="AH368" s="15"/>
      <c r="AI368" s="15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</row>
    <row r="369" spans="1:62" ht="15.75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5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</row>
    <row r="370" spans="1:62" ht="64.5" customHeight="1" x14ac:dyDescent="0.25">
      <c r="A370" s="110" t="s">
        <v>71</v>
      </c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0"/>
      <c r="AC370" s="110"/>
      <c r="AD370" s="110"/>
      <c r="AE370" s="3"/>
      <c r="AF370" s="51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</row>
    <row r="371" spans="1:62" ht="15.75" x14ac:dyDescent="0.25">
      <c r="A371" s="5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54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</row>
    <row r="372" spans="1:62" ht="18.75" x14ac:dyDescent="0.25">
      <c r="A372" s="110" t="s">
        <v>43</v>
      </c>
      <c r="B372" s="110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3"/>
      <c r="AF372" s="55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</row>
    <row r="373" spans="1:62" ht="15.75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5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</row>
    <row r="374" spans="1:62" ht="15.75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5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</row>
    <row r="375" spans="1:62" ht="15.75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5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</row>
  </sheetData>
  <mergeCells count="89">
    <mergeCell ref="AF172:AF180"/>
    <mergeCell ref="AF262:AF274"/>
    <mergeCell ref="A171:AE171"/>
    <mergeCell ref="A176:AE176"/>
    <mergeCell ref="T6:U7"/>
    <mergeCell ref="V6:W7"/>
    <mergeCell ref="A139:AE139"/>
    <mergeCell ref="F6:G7"/>
    <mergeCell ref="H6:I7"/>
    <mergeCell ref="J6:K7"/>
    <mergeCell ref="L6:M7"/>
    <mergeCell ref="A6:A8"/>
    <mergeCell ref="B6:B7"/>
    <mergeCell ref="C6:C7"/>
    <mergeCell ref="D6:D7"/>
    <mergeCell ref="E6:E7"/>
    <mergeCell ref="X6:Y7"/>
    <mergeCell ref="Z6:AA7"/>
    <mergeCell ref="T1:Y1"/>
    <mergeCell ref="T2:AD2"/>
    <mergeCell ref="A3:O3"/>
    <mergeCell ref="T3:AD3"/>
    <mergeCell ref="A4:O4"/>
    <mergeCell ref="AB6:AC7"/>
    <mergeCell ref="AF6:AF8"/>
    <mergeCell ref="P6:Q7"/>
    <mergeCell ref="AD6:AE7"/>
    <mergeCell ref="A137:AD137"/>
    <mergeCell ref="AF49:AF52"/>
    <mergeCell ref="AF61:AF66"/>
    <mergeCell ref="A67:AE67"/>
    <mergeCell ref="AF67:AF73"/>
    <mergeCell ref="A73:AE73"/>
    <mergeCell ref="A79:AE79"/>
    <mergeCell ref="A85:AE85"/>
    <mergeCell ref="A91:AE91"/>
    <mergeCell ref="A98:AE98"/>
    <mergeCell ref="N6:O7"/>
    <mergeCell ref="R6:S7"/>
    <mergeCell ref="A145:AE145"/>
    <mergeCell ref="AF106:AF111"/>
    <mergeCell ref="A112:AE112"/>
    <mergeCell ref="A10:AD10"/>
    <mergeCell ref="A12:AE12"/>
    <mergeCell ref="A18:AE18"/>
    <mergeCell ref="A43:AE43"/>
    <mergeCell ref="A55:AE55"/>
    <mergeCell ref="A61:AE61"/>
    <mergeCell ref="AF18:AF23"/>
    <mergeCell ref="A24:AE24"/>
    <mergeCell ref="AF24:AF29"/>
    <mergeCell ref="A31:AE31"/>
    <mergeCell ref="A37:AE37"/>
    <mergeCell ref="AF43:AF46"/>
    <mergeCell ref="A49:AE49"/>
    <mergeCell ref="A276:AD276"/>
    <mergeCell ref="A200:AE200"/>
    <mergeCell ref="A206:AE206"/>
    <mergeCell ref="AF206:AF211"/>
    <mergeCell ref="A212:AE212"/>
    <mergeCell ref="A218:AE218"/>
    <mergeCell ref="A224:AE224"/>
    <mergeCell ref="AF98:AF104"/>
    <mergeCell ref="A105:AE105"/>
    <mergeCell ref="A259:AD259"/>
    <mergeCell ref="A261:AD261"/>
    <mergeCell ref="A268:AE268"/>
    <mergeCell ref="A230:AE230"/>
    <mergeCell ref="AF231:AF239"/>
    <mergeCell ref="A236:AE236"/>
    <mergeCell ref="A194:AE194"/>
    <mergeCell ref="A163:AD163"/>
    <mergeCell ref="A165:AE165"/>
    <mergeCell ref="A168:AE168"/>
    <mergeCell ref="AF188:AF193"/>
    <mergeCell ref="AF194:AF197"/>
    <mergeCell ref="A182:AE182"/>
    <mergeCell ref="A188:AE188"/>
    <mergeCell ref="A282:AE282"/>
    <mergeCell ref="A288:AE288"/>
    <mergeCell ref="AF289:AF293"/>
    <mergeCell ref="A294:AE294"/>
    <mergeCell ref="AF295:AF299"/>
    <mergeCell ref="A370:AD370"/>
    <mergeCell ref="A372:AD372"/>
    <mergeCell ref="A313:AE313"/>
    <mergeCell ref="AF313:AF316"/>
    <mergeCell ref="A300:AD300"/>
    <mergeCell ref="A307:AE307"/>
  </mergeCells>
  <pageMargins left="0" right="0" top="0" bottom="0" header="0.31496062992125984" footer="0.31496062992125984"/>
  <pageSetup paperSize="9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2023-02-03T10:52:53Z</dcterms:modified>
</cp:coreProperties>
</file>