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июль" sheetId="16" r:id="rId1"/>
  </sheets>
  <definedNames>
    <definedName name="_xlnm.Print_Titles" localSheetId="0">июль!$3:$5</definedName>
    <definedName name="_xlnm.Print_Area" localSheetId="0">июль!$A$1:$AF$99</definedName>
  </definedNames>
  <calcPr calcId="162913" iterate="1"/>
</workbook>
</file>

<file path=xl/calcChain.xml><?xml version="1.0" encoding="utf-8"?>
<calcChain xmlns="http://schemas.openxmlformats.org/spreadsheetml/2006/main">
  <c r="T72" i="16" l="1"/>
  <c r="C71" i="16" l="1"/>
  <c r="C69" i="16"/>
  <c r="C62" i="16"/>
  <c r="C57" i="16"/>
  <c r="C52" i="16"/>
  <c r="C47" i="16"/>
  <c r="C42" i="16"/>
  <c r="C32" i="16"/>
  <c r="C10" i="16"/>
  <c r="C8" i="16" s="1"/>
  <c r="C18" i="16" s="1"/>
  <c r="F93" i="16"/>
  <c r="I90" i="16"/>
  <c r="J90" i="16"/>
  <c r="K90" i="16"/>
  <c r="L90" i="16"/>
  <c r="M90" i="16"/>
  <c r="N90" i="16"/>
  <c r="O90" i="16"/>
  <c r="P90" i="16"/>
  <c r="Q90" i="16"/>
  <c r="R90" i="16"/>
  <c r="S90" i="16"/>
  <c r="T90" i="16"/>
  <c r="U90" i="16"/>
  <c r="V90" i="16"/>
  <c r="W90" i="16"/>
  <c r="X90" i="16"/>
  <c r="Y90" i="16"/>
  <c r="Z90" i="16"/>
  <c r="AA90" i="16"/>
  <c r="AB90" i="16"/>
  <c r="AC90" i="16"/>
  <c r="AD90" i="16"/>
  <c r="AE90" i="16"/>
  <c r="H90" i="16"/>
  <c r="I93" i="16"/>
  <c r="J93" i="16"/>
  <c r="K93" i="16"/>
  <c r="L93" i="16"/>
  <c r="M93" i="16"/>
  <c r="N93" i="16"/>
  <c r="O93" i="16"/>
  <c r="P93" i="16"/>
  <c r="Q93" i="16"/>
  <c r="R93" i="16"/>
  <c r="S93" i="16"/>
  <c r="T93" i="16"/>
  <c r="U93" i="16"/>
  <c r="V93" i="16"/>
  <c r="W93" i="16"/>
  <c r="X93" i="16"/>
  <c r="Y93" i="16"/>
  <c r="Z93" i="16"/>
  <c r="AA93" i="16"/>
  <c r="AB93" i="16"/>
  <c r="AC93" i="16"/>
  <c r="AD93" i="16"/>
  <c r="AE93" i="16"/>
  <c r="I92" i="16"/>
  <c r="J92" i="16"/>
  <c r="K92" i="16"/>
  <c r="L92" i="16"/>
  <c r="M92" i="16"/>
  <c r="N92" i="16"/>
  <c r="O92" i="16"/>
  <c r="P92" i="16"/>
  <c r="Q92" i="16"/>
  <c r="R92" i="16"/>
  <c r="S92" i="16"/>
  <c r="T92" i="16"/>
  <c r="U92" i="16"/>
  <c r="V92" i="16"/>
  <c r="W92" i="16"/>
  <c r="X92" i="16"/>
  <c r="Y92" i="16"/>
  <c r="Z92" i="16"/>
  <c r="AA92" i="16"/>
  <c r="AB92" i="16"/>
  <c r="AC92" i="16"/>
  <c r="AD92" i="16"/>
  <c r="AE92" i="16"/>
  <c r="H92" i="16"/>
  <c r="H93" i="16"/>
  <c r="I91" i="16"/>
  <c r="J91" i="16"/>
  <c r="K91" i="16"/>
  <c r="L91" i="16"/>
  <c r="M91" i="16"/>
  <c r="N91" i="16"/>
  <c r="O91" i="16"/>
  <c r="P91" i="16"/>
  <c r="Q91" i="16"/>
  <c r="R91" i="16"/>
  <c r="S91" i="16"/>
  <c r="V91" i="16"/>
  <c r="W91" i="16"/>
  <c r="X91" i="16"/>
  <c r="Y91" i="16"/>
  <c r="Z91" i="16"/>
  <c r="AA91" i="16"/>
  <c r="AB91" i="16"/>
  <c r="AC91" i="16"/>
  <c r="AD91" i="16"/>
  <c r="AE91" i="16"/>
  <c r="H91" i="16"/>
  <c r="AD20" i="16"/>
  <c r="AD19" i="16"/>
  <c r="AD18" i="16"/>
  <c r="B19" i="16"/>
  <c r="C19" i="16"/>
  <c r="C20" i="16"/>
  <c r="D19" i="16"/>
  <c r="E19" i="16"/>
  <c r="D14" i="16"/>
  <c r="D15" i="16"/>
  <c r="C14" i="16"/>
  <c r="B14" i="16"/>
  <c r="AE17" i="16"/>
  <c r="AD17" i="16"/>
  <c r="AC17" i="16"/>
  <c r="AB17" i="16"/>
  <c r="AA17" i="16"/>
  <c r="Z17" i="16"/>
  <c r="Y17" i="16"/>
  <c r="X17" i="16"/>
  <c r="W17" i="16"/>
  <c r="V17" i="16"/>
  <c r="U17" i="16"/>
  <c r="T17" i="16"/>
  <c r="S17" i="16"/>
  <c r="R17" i="16"/>
  <c r="Q17" i="16"/>
  <c r="P17" i="16"/>
  <c r="O17" i="16"/>
  <c r="N17" i="16"/>
  <c r="M17" i="16"/>
  <c r="L17" i="16"/>
  <c r="K17" i="16"/>
  <c r="J17" i="16"/>
  <c r="I17" i="16"/>
  <c r="E17" i="16" s="1"/>
  <c r="H17" i="16"/>
  <c r="C17" i="16" s="1"/>
  <c r="D17" i="16"/>
  <c r="B17" i="16"/>
  <c r="AE16" i="16"/>
  <c r="AD16" i="16"/>
  <c r="AC16" i="16"/>
  <c r="AB16" i="16"/>
  <c r="AB13" i="16" s="1"/>
  <c r="AA16" i="16"/>
  <c r="Z16" i="16"/>
  <c r="Y16" i="16"/>
  <c r="X16" i="16"/>
  <c r="X13" i="16" s="1"/>
  <c r="W16" i="16"/>
  <c r="V16" i="16"/>
  <c r="U16" i="16"/>
  <c r="T16" i="16"/>
  <c r="T13" i="16" s="1"/>
  <c r="S16" i="16"/>
  <c r="R16" i="16"/>
  <c r="Q16" i="16"/>
  <c r="P16" i="16"/>
  <c r="P13" i="16" s="1"/>
  <c r="O16" i="16"/>
  <c r="N16" i="16"/>
  <c r="M16" i="16"/>
  <c r="L16" i="16"/>
  <c r="L13" i="16" s="1"/>
  <c r="K16" i="16"/>
  <c r="J16" i="16"/>
  <c r="I16" i="16"/>
  <c r="H16" i="16"/>
  <c r="H13" i="16" s="1"/>
  <c r="E16" i="16"/>
  <c r="D16" i="16"/>
  <c r="B16" i="16"/>
  <c r="E15" i="16"/>
  <c r="C15" i="16"/>
  <c r="B15" i="16"/>
  <c r="F15" i="16" s="1"/>
  <c r="AE14" i="16"/>
  <c r="AC14" i="16"/>
  <c r="AB14" i="16"/>
  <c r="AA14" i="16"/>
  <c r="Z14" i="16"/>
  <c r="Y14" i="16"/>
  <c r="X14" i="16"/>
  <c r="W14" i="16"/>
  <c r="V14" i="16"/>
  <c r="U14" i="16"/>
  <c r="T14" i="16"/>
  <c r="S14" i="16"/>
  <c r="R14" i="16"/>
  <c r="Q14" i="16"/>
  <c r="P14" i="16"/>
  <c r="O14" i="16"/>
  <c r="N14" i="16"/>
  <c r="M14" i="16"/>
  <c r="L14" i="16"/>
  <c r="K14" i="16"/>
  <c r="J14" i="16"/>
  <c r="I14" i="16"/>
  <c r="E14" i="16" s="1"/>
  <c r="E13" i="16" s="1"/>
  <c r="H14" i="16"/>
  <c r="AE13" i="16"/>
  <c r="AD13" i="16"/>
  <c r="AC13" i="16"/>
  <c r="AA13" i="16"/>
  <c r="Z13" i="16"/>
  <c r="Y13" i="16"/>
  <c r="W13" i="16"/>
  <c r="V13" i="16"/>
  <c r="U13" i="16"/>
  <c r="S13" i="16"/>
  <c r="R13" i="16"/>
  <c r="Q13" i="16"/>
  <c r="O13" i="16"/>
  <c r="N13" i="16"/>
  <c r="M13" i="16"/>
  <c r="K13" i="16"/>
  <c r="J13" i="16"/>
  <c r="I13" i="16"/>
  <c r="H18" i="16"/>
  <c r="I18" i="16"/>
  <c r="J18" i="16"/>
  <c r="K18" i="16"/>
  <c r="L18" i="16"/>
  <c r="M18" i="16"/>
  <c r="N18" i="16"/>
  <c r="O18" i="16"/>
  <c r="P18" i="16"/>
  <c r="Q18" i="16"/>
  <c r="V18" i="16"/>
  <c r="W18" i="16"/>
  <c r="X18" i="16"/>
  <c r="Y18" i="16"/>
  <c r="Z18" i="16"/>
  <c r="AA18" i="16"/>
  <c r="AB18" i="16"/>
  <c r="AC18" i="16"/>
  <c r="AE18" i="16"/>
  <c r="F19" i="16"/>
  <c r="G19" i="16"/>
  <c r="H19" i="16"/>
  <c r="I19" i="16"/>
  <c r="J19" i="16"/>
  <c r="K19" i="16"/>
  <c r="L19" i="16"/>
  <c r="M19" i="16"/>
  <c r="N19" i="16"/>
  <c r="O19" i="16"/>
  <c r="P19" i="16"/>
  <c r="Q19" i="16"/>
  <c r="R19" i="16"/>
  <c r="S19" i="16"/>
  <c r="T19" i="16"/>
  <c r="U19" i="16"/>
  <c r="V19" i="16"/>
  <c r="W19" i="16"/>
  <c r="X19" i="16"/>
  <c r="Y19" i="16"/>
  <c r="Z19" i="16"/>
  <c r="AA19" i="16"/>
  <c r="AB19" i="16"/>
  <c r="AC19" i="16"/>
  <c r="AE19" i="16"/>
  <c r="H20" i="16"/>
  <c r="I20" i="16"/>
  <c r="J20" i="16"/>
  <c r="K20" i="16"/>
  <c r="L20" i="16"/>
  <c r="M20" i="16"/>
  <c r="N20" i="16"/>
  <c r="O20" i="16"/>
  <c r="P20" i="16"/>
  <c r="Q20" i="16"/>
  <c r="R20" i="16"/>
  <c r="S20" i="16"/>
  <c r="T20" i="16"/>
  <c r="U20" i="16"/>
  <c r="V20" i="16"/>
  <c r="W20" i="16"/>
  <c r="X20" i="16"/>
  <c r="Y20" i="16"/>
  <c r="Z20" i="16"/>
  <c r="AA20" i="16"/>
  <c r="AB20" i="16"/>
  <c r="AC20" i="16"/>
  <c r="AE20" i="16"/>
  <c r="B21" i="16"/>
  <c r="C21" i="16"/>
  <c r="D21"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B22" i="16"/>
  <c r="C22" i="16"/>
  <c r="D22"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C30" i="16"/>
  <c r="H30" i="16"/>
  <c r="I30" i="16"/>
  <c r="J30" i="16"/>
  <c r="K30" i="16"/>
  <c r="L30" i="16"/>
  <c r="M30" i="16"/>
  <c r="N30" i="16"/>
  <c r="O30" i="16"/>
  <c r="P30" i="16"/>
  <c r="Q30" i="16"/>
  <c r="R30" i="16"/>
  <c r="S30" i="16"/>
  <c r="T30" i="16"/>
  <c r="U30" i="16"/>
  <c r="V30" i="16"/>
  <c r="W30" i="16"/>
  <c r="X30" i="16"/>
  <c r="Y30" i="16"/>
  <c r="Z30" i="16"/>
  <c r="AA30" i="16"/>
  <c r="AB30" i="16"/>
  <c r="AC30" i="16"/>
  <c r="AD30" i="16"/>
  <c r="AE30" i="16"/>
  <c r="B31" i="16"/>
  <c r="C31" i="16"/>
  <c r="C26" i="16" s="1"/>
  <c r="E31" i="16"/>
  <c r="B32" i="16"/>
  <c r="E32" i="16"/>
  <c r="G32" i="16" s="1"/>
  <c r="C33" i="16"/>
  <c r="E33" i="16"/>
  <c r="B34" i="16"/>
  <c r="C34" i="16"/>
  <c r="E34" i="16"/>
  <c r="E29" i="16" s="1"/>
  <c r="D36" i="16"/>
  <c r="E36" i="16"/>
  <c r="E26" i="16" s="1"/>
  <c r="H36" i="16"/>
  <c r="H26" i="16" s="1"/>
  <c r="I36" i="16"/>
  <c r="I26" i="16" s="1"/>
  <c r="J36" i="16"/>
  <c r="J26" i="16" s="1"/>
  <c r="K36" i="16"/>
  <c r="K35" i="16" s="1"/>
  <c r="L36" i="16"/>
  <c r="L26" i="16" s="1"/>
  <c r="M36" i="16"/>
  <c r="M26" i="16" s="1"/>
  <c r="M25" i="16" s="1"/>
  <c r="N36" i="16"/>
  <c r="N26" i="16" s="1"/>
  <c r="O36" i="16"/>
  <c r="O26" i="16" s="1"/>
  <c r="P36" i="16"/>
  <c r="P26" i="16" s="1"/>
  <c r="Q36" i="16"/>
  <c r="Q26" i="16" s="1"/>
  <c r="Q25" i="16" s="1"/>
  <c r="R36" i="16"/>
  <c r="R26" i="16" s="1"/>
  <c r="S36" i="16"/>
  <c r="T36" i="16"/>
  <c r="T26" i="16" s="1"/>
  <c r="U36" i="16"/>
  <c r="U26" i="16" s="1"/>
  <c r="V36" i="16"/>
  <c r="V26" i="16" s="1"/>
  <c r="W36" i="16"/>
  <c r="W26" i="16" s="1"/>
  <c r="X36" i="16"/>
  <c r="X26" i="16" s="1"/>
  <c r="Y36" i="16"/>
  <c r="Y26" i="16" s="1"/>
  <c r="Y25" i="16" s="1"/>
  <c r="Z36" i="16"/>
  <c r="Z26" i="16" s="1"/>
  <c r="AA36" i="16"/>
  <c r="AA26" i="16" s="1"/>
  <c r="AB36" i="16"/>
  <c r="AB26" i="16" s="1"/>
  <c r="AC36" i="16"/>
  <c r="AC26" i="16" s="1"/>
  <c r="AC25" i="16" s="1"/>
  <c r="AD36" i="16"/>
  <c r="AD26" i="16" s="1"/>
  <c r="AE36" i="16"/>
  <c r="AE26" i="16" s="1"/>
  <c r="I37" i="16"/>
  <c r="I27" i="16" s="1"/>
  <c r="K37" i="16"/>
  <c r="K27" i="16" s="1"/>
  <c r="L37" i="16"/>
  <c r="L27" i="16" s="1"/>
  <c r="M37" i="16"/>
  <c r="M27" i="16" s="1"/>
  <c r="N37" i="16"/>
  <c r="N27" i="16" s="1"/>
  <c r="O37" i="16"/>
  <c r="O27" i="16" s="1"/>
  <c r="P37" i="16"/>
  <c r="P27" i="16" s="1"/>
  <c r="Q37" i="16"/>
  <c r="Q27" i="16" s="1"/>
  <c r="R37" i="16"/>
  <c r="R27" i="16" s="1"/>
  <c r="S37" i="16"/>
  <c r="S27" i="16" s="1"/>
  <c r="T37" i="16"/>
  <c r="T27" i="16" s="1"/>
  <c r="U37" i="16"/>
  <c r="U27" i="16" s="1"/>
  <c r="V37" i="16"/>
  <c r="V27" i="16" s="1"/>
  <c r="W37" i="16"/>
  <c r="W27" i="16" s="1"/>
  <c r="X37" i="16"/>
  <c r="X27" i="16" s="1"/>
  <c r="Y37" i="16"/>
  <c r="Y27" i="16" s="1"/>
  <c r="Z37" i="16"/>
  <c r="Z27" i="16" s="1"/>
  <c r="AA37" i="16"/>
  <c r="AA27" i="16" s="1"/>
  <c r="AB37" i="16"/>
  <c r="AB27" i="16" s="1"/>
  <c r="AC37" i="16"/>
  <c r="AC27" i="16" s="1"/>
  <c r="AD37" i="16"/>
  <c r="AD27" i="16" s="1"/>
  <c r="AE37" i="16"/>
  <c r="AE27" i="16" s="1"/>
  <c r="B38" i="16"/>
  <c r="B28" i="16" s="1"/>
  <c r="D38" i="16"/>
  <c r="D28" i="16" s="1"/>
  <c r="H38" i="16"/>
  <c r="H28" i="16" s="1"/>
  <c r="I38" i="16"/>
  <c r="I28" i="16" s="1"/>
  <c r="J38" i="16"/>
  <c r="J28" i="16" s="1"/>
  <c r="K38" i="16"/>
  <c r="K28" i="16" s="1"/>
  <c r="L38" i="16"/>
  <c r="L28" i="16" s="1"/>
  <c r="M38" i="16"/>
  <c r="M28" i="16" s="1"/>
  <c r="N38" i="16"/>
  <c r="N28" i="16" s="1"/>
  <c r="O38" i="16"/>
  <c r="O28" i="16" s="1"/>
  <c r="P38" i="16"/>
  <c r="P28" i="16" s="1"/>
  <c r="Q38" i="16"/>
  <c r="Q28" i="16" s="1"/>
  <c r="R38" i="16"/>
  <c r="R28" i="16" s="1"/>
  <c r="S38" i="16"/>
  <c r="S28" i="16" s="1"/>
  <c r="T38" i="16"/>
  <c r="T28" i="16" s="1"/>
  <c r="U38" i="16"/>
  <c r="U28" i="16" s="1"/>
  <c r="V38" i="16"/>
  <c r="V28" i="16" s="1"/>
  <c r="W38" i="16"/>
  <c r="W28" i="16" s="1"/>
  <c r="X38" i="16"/>
  <c r="X28" i="16" s="1"/>
  <c r="Y38" i="16"/>
  <c r="Y28" i="16" s="1"/>
  <c r="Z38" i="16"/>
  <c r="Z28" i="16" s="1"/>
  <c r="AA38" i="16"/>
  <c r="AA28" i="16" s="1"/>
  <c r="AB38" i="16"/>
  <c r="AB28" i="16" s="1"/>
  <c r="AC38" i="16"/>
  <c r="AC28" i="16" s="1"/>
  <c r="AD38" i="16"/>
  <c r="AD28" i="16" s="1"/>
  <c r="AE38" i="16"/>
  <c r="AE28" i="16" s="1"/>
  <c r="C39" i="16"/>
  <c r="C29" i="16" s="1"/>
  <c r="D39" i="16"/>
  <c r="D29" i="16" s="1"/>
  <c r="H39" i="16"/>
  <c r="H29" i="16" s="1"/>
  <c r="I39" i="16"/>
  <c r="I29" i="16" s="1"/>
  <c r="J39" i="16"/>
  <c r="J29" i="16" s="1"/>
  <c r="K39" i="16"/>
  <c r="K29" i="16" s="1"/>
  <c r="L39" i="16"/>
  <c r="L29" i="16" s="1"/>
  <c r="M39" i="16"/>
  <c r="M29" i="16" s="1"/>
  <c r="N39" i="16"/>
  <c r="N29" i="16" s="1"/>
  <c r="O39" i="16"/>
  <c r="O29" i="16" s="1"/>
  <c r="P39" i="16"/>
  <c r="P29" i="16" s="1"/>
  <c r="Q39" i="16"/>
  <c r="Q29" i="16" s="1"/>
  <c r="R39" i="16"/>
  <c r="R29" i="16" s="1"/>
  <c r="S39" i="16"/>
  <c r="S29" i="16" s="1"/>
  <c r="T39" i="16"/>
  <c r="T29" i="16" s="1"/>
  <c r="U39" i="16"/>
  <c r="U29" i="16" s="1"/>
  <c r="V39" i="16"/>
  <c r="V29" i="16" s="1"/>
  <c r="W39" i="16"/>
  <c r="W29" i="16" s="1"/>
  <c r="X39" i="16"/>
  <c r="X29" i="16" s="1"/>
  <c r="Y39" i="16"/>
  <c r="Y29" i="16" s="1"/>
  <c r="Z39" i="16"/>
  <c r="Z29" i="16" s="1"/>
  <c r="AA39" i="16"/>
  <c r="AA29" i="16" s="1"/>
  <c r="AB39" i="16"/>
  <c r="AB29" i="16" s="1"/>
  <c r="AC39" i="16"/>
  <c r="AC29" i="16" s="1"/>
  <c r="AD39" i="16"/>
  <c r="AD29" i="16" s="1"/>
  <c r="AE39" i="16"/>
  <c r="AE29" i="16" s="1"/>
  <c r="I40" i="16"/>
  <c r="K40" i="16"/>
  <c r="L40" i="16"/>
  <c r="M40" i="16"/>
  <c r="N40" i="16"/>
  <c r="O40" i="16"/>
  <c r="P40" i="16"/>
  <c r="Q40" i="16"/>
  <c r="R40" i="16"/>
  <c r="S40" i="16"/>
  <c r="T40" i="16"/>
  <c r="U40" i="16"/>
  <c r="V40" i="16"/>
  <c r="W40" i="16"/>
  <c r="X40" i="16"/>
  <c r="Y40" i="16"/>
  <c r="Z40" i="16"/>
  <c r="AA40" i="16"/>
  <c r="AB40" i="16"/>
  <c r="AC40" i="16"/>
  <c r="AD40" i="16"/>
  <c r="AE40" i="16"/>
  <c r="B41" i="16"/>
  <c r="B36" i="16" s="1"/>
  <c r="B35" i="16" s="1"/>
  <c r="C41" i="16"/>
  <c r="C36" i="16" s="1"/>
  <c r="E41" i="16"/>
  <c r="E40" i="16" s="1"/>
  <c r="B42" i="16"/>
  <c r="B37" i="16" s="1"/>
  <c r="E42" i="16"/>
  <c r="H42" i="16"/>
  <c r="H40" i="16" s="1"/>
  <c r="J42" i="16"/>
  <c r="J37" i="16" s="1"/>
  <c r="J27" i="16" s="1"/>
  <c r="C43" i="16"/>
  <c r="C38" i="16" s="1"/>
  <c r="C28" i="16" s="1"/>
  <c r="E43" i="16"/>
  <c r="E38" i="16" s="1"/>
  <c r="B44" i="16"/>
  <c r="B39" i="16" s="1"/>
  <c r="C44" i="16"/>
  <c r="E44" i="16"/>
  <c r="E39" i="16" s="1"/>
  <c r="H45" i="16"/>
  <c r="I45" i="16"/>
  <c r="J45" i="16"/>
  <c r="K45" i="16"/>
  <c r="L45" i="16"/>
  <c r="M45" i="16"/>
  <c r="N45" i="16"/>
  <c r="O45" i="16"/>
  <c r="P45" i="16"/>
  <c r="Q45" i="16"/>
  <c r="R45" i="16"/>
  <c r="S45" i="16"/>
  <c r="T45" i="16"/>
  <c r="U45" i="16"/>
  <c r="V45" i="16"/>
  <c r="W45" i="16"/>
  <c r="X45" i="16"/>
  <c r="Y45" i="16"/>
  <c r="Z45" i="16"/>
  <c r="AA45" i="16"/>
  <c r="AB45" i="16"/>
  <c r="AC45" i="16"/>
  <c r="AD45" i="16"/>
  <c r="AE45" i="16"/>
  <c r="B46" i="16"/>
  <c r="B45" i="16" s="1"/>
  <c r="C46" i="16"/>
  <c r="C45" i="16" s="1"/>
  <c r="E46" i="16"/>
  <c r="B47" i="16"/>
  <c r="D47" i="16"/>
  <c r="D45" i="16" s="1"/>
  <c r="E47" i="16"/>
  <c r="G47" i="16" s="1"/>
  <c r="F47" i="16" l="1"/>
  <c r="E45" i="16"/>
  <c r="F45" i="16" s="1"/>
  <c r="U25" i="16"/>
  <c r="U91" i="16"/>
  <c r="T91" i="16"/>
  <c r="E37" i="16"/>
  <c r="F37" i="16" s="1"/>
  <c r="S35" i="16"/>
  <c r="E30" i="16"/>
  <c r="B13" i="16"/>
  <c r="F13" i="16" s="1"/>
  <c r="D13" i="16"/>
  <c r="C16" i="16"/>
  <c r="C13" i="16" s="1"/>
  <c r="X25" i="16"/>
  <c r="P25" i="16"/>
  <c r="H25" i="16"/>
  <c r="AE25" i="16"/>
  <c r="AA25" i="16"/>
  <c r="W25" i="16"/>
  <c r="O25" i="16"/>
  <c r="B29" i="16"/>
  <c r="B26" i="16"/>
  <c r="G42" i="16"/>
  <c r="I25" i="16"/>
  <c r="G30" i="16"/>
  <c r="AB25" i="16"/>
  <c r="T25" i="16"/>
  <c r="L25" i="16"/>
  <c r="AD25" i="16"/>
  <c r="Z25" i="16"/>
  <c r="V25" i="16"/>
  <c r="R25" i="16"/>
  <c r="N25" i="16"/>
  <c r="J25" i="16"/>
  <c r="E28" i="16"/>
  <c r="F42" i="16"/>
  <c r="AE35" i="16"/>
  <c r="W35" i="16"/>
  <c r="O35" i="16"/>
  <c r="J40" i="16"/>
  <c r="B40" i="16"/>
  <c r="F40" i="16" s="1"/>
  <c r="H37" i="16"/>
  <c r="H27" i="16" s="1"/>
  <c r="AD35" i="16"/>
  <c r="Z35" i="16"/>
  <c r="V35" i="16"/>
  <c r="R35" i="16"/>
  <c r="N35" i="16"/>
  <c r="J35" i="16"/>
  <c r="B30" i="16"/>
  <c r="F30" i="16" s="1"/>
  <c r="D26" i="16"/>
  <c r="F32" i="16"/>
  <c r="S26" i="16"/>
  <c r="S25" i="16" s="1"/>
  <c r="K26" i="16"/>
  <c r="K25" i="16" s="1"/>
  <c r="G45" i="16"/>
  <c r="D42" i="16"/>
  <c r="AC35" i="16"/>
  <c r="Y35" i="16"/>
  <c r="U35" i="16"/>
  <c r="Q35" i="16"/>
  <c r="M35" i="16"/>
  <c r="I35" i="16"/>
  <c r="D32" i="16"/>
  <c r="AA35" i="16"/>
  <c r="AB35" i="16"/>
  <c r="X35" i="16"/>
  <c r="T35" i="16"/>
  <c r="P35" i="16"/>
  <c r="L35" i="16"/>
  <c r="H35" i="16"/>
  <c r="E35" i="16" l="1"/>
  <c r="F35" i="16"/>
  <c r="D40" i="16"/>
  <c r="D37" i="16"/>
  <c r="D35" i="16" s="1"/>
  <c r="C37" i="16"/>
  <c r="C27" i="16" s="1"/>
  <c r="C40" i="16"/>
  <c r="G40" i="16" s="1"/>
  <c r="D30" i="16"/>
  <c r="G37" i="16" l="1"/>
  <c r="C35" i="16"/>
  <c r="G35" i="16" s="1"/>
  <c r="C25" i="16" l="1"/>
  <c r="P76" i="16" l="1"/>
  <c r="C92" i="16" l="1"/>
  <c r="B92" i="16"/>
  <c r="G90" i="16"/>
  <c r="F90" i="16"/>
  <c r="E90" i="16"/>
  <c r="B90" i="16"/>
  <c r="AE89" i="16"/>
  <c r="AD89" i="16"/>
  <c r="AC89" i="16"/>
  <c r="AB89" i="16"/>
  <c r="AA89" i="16"/>
  <c r="Z89" i="16"/>
  <c r="Y89" i="16"/>
  <c r="X89" i="16"/>
  <c r="W89" i="16"/>
  <c r="V89" i="16"/>
  <c r="U89" i="16"/>
  <c r="T89" i="16"/>
  <c r="S89" i="16"/>
  <c r="R89" i="16"/>
  <c r="Q89" i="16"/>
  <c r="P89" i="16"/>
  <c r="O89" i="16"/>
  <c r="N89" i="16"/>
  <c r="M89" i="16"/>
  <c r="L89" i="16"/>
  <c r="K89" i="16"/>
  <c r="J89" i="16"/>
  <c r="I89" i="16"/>
  <c r="H89" i="16"/>
  <c r="G89" i="16"/>
  <c r="F89" i="16"/>
  <c r="AE88" i="16"/>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F86" i="16"/>
  <c r="E86" i="16"/>
  <c r="D86" i="16"/>
  <c r="C86" i="16"/>
  <c r="B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D84" i="16"/>
  <c r="C84" i="16"/>
  <c r="B84" i="16"/>
  <c r="E83" i="16"/>
  <c r="C83" i="16"/>
  <c r="B83" i="16"/>
  <c r="E82" i="16"/>
  <c r="C82" i="16"/>
  <c r="F81" i="16"/>
  <c r="E81" i="16"/>
  <c r="D81" i="16"/>
  <c r="C81" i="16"/>
  <c r="B81" i="16"/>
  <c r="E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F79" i="16"/>
  <c r="E79" i="16"/>
  <c r="D79" i="16"/>
  <c r="C79" i="16"/>
  <c r="B79" i="16"/>
  <c r="AE76" i="16"/>
  <c r="AD76" i="16"/>
  <c r="AC76" i="16"/>
  <c r="AB76" i="16"/>
  <c r="AA76" i="16"/>
  <c r="Z76" i="16"/>
  <c r="Y76" i="16"/>
  <c r="X76" i="16"/>
  <c r="W76" i="16"/>
  <c r="V76" i="16"/>
  <c r="U76" i="16"/>
  <c r="T76" i="16"/>
  <c r="S76" i="16"/>
  <c r="R76" i="16"/>
  <c r="Q76" i="16"/>
  <c r="Q72" i="16" s="1"/>
  <c r="O76" i="16"/>
  <c r="M76" i="16"/>
  <c r="L76" i="16"/>
  <c r="K76" i="16"/>
  <c r="J76" i="16"/>
  <c r="I76" i="16"/>
  <c r="H76" i="16"/>
  <c r="E76" i="16"/>
  <c r="E93" i="16" s="1"/>
  <c r="C76"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C75" i="16"/>
  <c r="B75" i="16"/>
  <c r="AE74" i="16"/>
  <c r="AD74" i="16"/>
  <c r="AC74" i="16"/>
  <c r="AB74" i="16"/>
  <c r="AA74" i="16"/>
  <c r="Z74" i="16"/>
  <c r="Y74" i="16"/>
  <c r="X74" i="16"/>
  <c r="W74" i="16"/>
  <c r="V74" i="16"/>
  <c r="S74" i="16"/>
  <c r="S72" i="16" s="1"/>
  <c r="R74" i="16"/>
  <c r="Q74" i="16"/>
  <c r="P74" i="16"/>
  <c r="O74" i="16"/>
  <c r="N74" i="16"/>
  <c r="M74" i="16"/>
  <c r="L74" i="16"/>
  <c r="K74" i="16"/>
  <c r="J74" i="16"/>
  <c r="I74" i="16"/>
  <c r="H74" i="16"/>
  <c r="C74"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C73" i="16"/>
  <c r="B73" i="16"/>
  <c r="AE72" i="16"/>
  <c r="AD72" i="16"/>
  <c r="AC72" i="16"/>
  <c r="AB72" i="16"/>
  <c r="AA72" i="16"/>
  <c r="Z72" i="16"/>
  <c r="Y72" i="16"/>
  <c r="X72" i="16"/>
  <c r="W72" i="16"/>
  <c r="V72" i="16"/>
  <c r="U72" i="16"/>
  <c r="R72" i="16"/>
  <c r="P72" i="16"/>
  <c r="O72" i="16"/>
  <c r="N72" i="16"/>
  <c r="M72" i="16"/>
  <c r="L72" i="16"/>
  <c r="K72" i="16"/>
  <c r="J72" i="16"/>
  <c r="I72" i="16"/>
  <c r="H72" i="16"/>
  <c r="C72" i="16"/>
  <c r="G71" i="16"/>
  <c r="E71" i="16"/>
  <c r="D71" i="16"/>
  <c r="D76" i="16" s="1"/>
  <c r="D93" i="16" s="1"/>
  <c r="B71" i="16"/>
  <c r="B76" i="16" s="1"/>
  <c r="E70" i="16"/>
  <c r="C70" i="16"/>
  <c r="E69" i="16"/>
  <c r="E74" i="16" s="1"/>
  <c r="B69" i="16"/>
  <c r="B74" i="16" s="1"/>
  <c r="E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E67" i="16"/>
  <c r="C67"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E62" i="16"/>
  <c r="AC62" i="16"/>
  <c r="AA62" i="16"/>
  <c r="Y62" i="16"/>
  <c r="X62" i="16"/>
  <c r="W62" i="16"/>
  <c r="U62" i="16"/>
  <c r="U60" i="16" s="1"/>
  <c r="T62" i="16"/>
  <c r="S62" i="16"/>
  <c r="R62" i="16"/>
  <c r="R60" i="16" s="1"/>
  <c r="M62" i="16"/>
  <c r="K62" i="16"/>
  <c r="J62" i="16"/>
  <c r="I62" i="16"/>
  <c r="H62"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E60" i="16"/>
  <c r="AC60" i="16"/>
  <c r="AA60" i="16"/>
  <c r="Y60" i="16"/>
  <c r="X60" i="16"/>
  <c r="W60" i="16"/>
  <c r="T60" i="16"/>
  <c r="S60" i="16"/>
  <c r="M60" i="16"/>
  <c r="K60" i="16"/>
  <c r="J60" i="16"/>
  <c r="I60" i="16"/>
  <c r="H60" i="16"/>
  <c r="E59" i="16"/>
  <c r="C59" i="16"/>
  <c r="B59" i="16"/>
  <c r="E58" i="16"/>
  <c r="C58" i="16"/>
  <c r="E57" i="16"/>
  <c r="G57" i="16" s="1"/>
  <c r="B57" i="16"/>
  <c r="D57" i="16" s="1"/>
  <c r="D55" i="16" s="1"/>
  <c r="E56" i="16"/>
  <c r="C56" i="16"/>
  <c r="B56" i="16"/>
  <c r="AE55" i="16"/>
  <c r="AD55" i="16"/>
  <c r="AC55" i="16"/>
  <c r="AB55" i="16"/>
  <c r="AA55" i="16"/>
  <c r="Z55" i="16"/>
  <c r="Y55" i="16"/>
  <c r="X55" i="16"/>
  <c r="W55" i="16"/>
  <c r="V55" i="16"/>
  <c r="U55" i="16"/>
  <c r="T55" i="16"/>
  <c r="S55" i="16"/>
  <c r="R55" i="16"/>
  <c r="Q55" i="16"/>
  <c r="P55" i="16"/>
  <c r="O55" i="16"/>
  <c r="N55" i="16"/>
  <c r="M55" i="16"/>
  <c r="L55" i="16"/>
  <c r="K55" i="16"/>
  <c r="J55" i="16"/>
  <c r="I55" i="16"/>
  <c r="H55" i="16"/>
  <c r="C55" i="16"/>
  <c r="E54" i="16"/>
  <c r="C54" i="16"/>
  <c r="B54" i="16"/>
  <c r="E53" i="16"/>
  <c r="C53" i="16"/>
  <c r="E52" i="16"/>
  <c r="E27" i="16" s="1"/>
  <c r="B52" i="16"/>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C50" i="16"/>
  <c r="E49" i="16"/>
  <c r="C49" i="16"/>
  <c r="B49" i="16"/>
  <c r="E48" i="16"/>
  <c r="C48" i="16"/>
  <c r="AD62" i="16"/>
  <c r="AD60" i="16" s="1"/>
  <c r="Z62" i="16"/>
  <c r="Z60" i="16" s="1"/>
  <c r="V62" i="16"/>
  <c r="V60" i="16" s="1"/>
  <c r="Q62" i="16"/>
  <c r="Q60" i="16" s="1"/>
  <c r="N62" i="16"/>
  <c r="N60" i="16" s="1"/>
  <c r="L62" i="16"/>
  <c r="L60" i="16" s="1"/>
  <c r="C93" i="16"/>
  <c r="G93" i="16" s="1"/>
  <c r="E92" i="16"/>
  <c r="D92" i="16"/>
  <c r="D90" i="16"/>
  <c r="C90"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E10" i="16"/>
  <c r="E20" i="16" s="1"/>
  <c r="B10" i="16"/>
  <c r="B20" i="16" s="1"/>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D8" i="16"/>
  <c r="AC8" i="16"/>
  <c r="AB8" i="16"/>
  <c r="AA8" i="16"/>
  <c r="Z8" i="16"/>
  <c r="Y8" i="16"/>
  <c r="X8" i="16"/>
  <c r="W8" i="16"/>
  <c r="V8" i="16"/>
  <c r="U8" i="16"/>
  <c r="U18" i="16" s="1"/>
  <c r="T8" i="16"/>
  <c r="T18" i="16" s="1"/>
  <c r="S8" i="16"/>
  <c r="S18" i="16" s="1"/>
  <c r="R8" i="16"/>
  <c r="R18" i="16" s="1"/>
  <c r="Q8" i="16"/>
  <c r="P8" i="16"/>
  <c r="O8" i="16"/>
  <c r="N8" i="16"/>
  <c r="M8" i="16"/>
  <c r="L8" i="16"/>
  <c r="K8" i="16"/>
  <c r="J8" i="16"/>
  <c r="I8" i="16"/>
  <c r="H8" i="16"/>
  <c r="G20" i="16" l="1"/>
  <c r="G67" i="16"/>
  <c r="G72" i="16" s="1"/>
  <c r="G76" i="16"/>
  <c r="E25" i="16"/>
  <c r="G25" i="16" s="1"/>
  <c r="G27" i="16"/>
  <c r="G52" i="16"/>
  <c r="E50" i="16"/>
  <c r="G50" i="16" s="1"/>
  <c r="B50" i="16"/>
  <c r="F50" i="16" s="1"/>
  <c r="B27" i="16"/>
  <c r="F20" i="16"/>
  <c r="B8" i="16"/>
  <c r="B18" i="16" s="1"/>
  <c r="F76" i="16"/>
  <c r="B93" i="16"/>
  <c r="B72" i="16"/>
  <c r="F71" i="16"/>
  <c r="F69" i="16"/>
  <c r="B67" i="16"/>
  <c r="D69" i="16"/>
  <c r="E72" i="16"/>
  <c r="F74" i="16"/>
  <c r="F67" i="16"/>
  <c r="F72" i="16" s="1"/>
  <c r="E55" i="16"/>
  <c r="G55" i="16" s="1"/>
  <c r="G60" i="16" s="1"/>
  <c r="O62" i="16"/>
  <c r="O60" i="16" s="1"/>
  <c r="E8" i="16"/>
  <c r="E18" i="16" s="1"/>
  <c r="G10" i="16"/>
  <c r="F10" i="16"/>
  <c r="B55" i="16"/>
  <c r="P62" i="16"/>
  <c r="P60" i="16" s="1"/>
  <c r="F57" i="16"/>
  <c r="AB62" i="16"/>
  <c r="AB60" i="16" s="1"/>
  <c r="D52" i="16"/>
  <c r="F52" i="16"/>
  <c r="F8" i="16"/>
  <c r="F18" i="16" s="1"/>
  <c r="D10" i="16"/>
  <c r="G8" i="16" l="1"/>
  <c r="G18" i="16" s="1"/>
  <c r="F55" i="16"/>
  <c r="F60" i="16" s="1"/>
  <c r="F27" i="16"/>
  <c r="B25" i="16"/>
  <c r="F25" i="16" s="1"/>
  <c r="D50" i="16"/>
  <c r="D27" i="16"/>
  <c r="D25" i="16" s="1"/>
  <c r="D8" i="16"/>
  <c r="D18" i="16" s="1"/>
  <c r="D20" i="16"/>
  <c r="D67" i="16"/>
  <c r="D74" i="16"/>
  <c r="D72" i="16" s="1"/>
  <c r="B62" i="16"/>
  <c r="B91" i="16" s="1"/>
  <c r="B89" i="16" l="1"/>
  <c r="E62" i="16"/>
  <c r="B60" i="16"/>
  <c r="D62" i="16"/>
  <c r="D60" i="16" s="1"/>
  <c r="C60" i="16"/>
  <c r="C91" i="16"/>
  <c r="F62" i="16" l="1"/>
  <c r="E91" i="16"/>
  <c r="F91" i="16" s="1"/>
  <c r="C89" i="16"/>
  <c r="E60" i="16"/>
  <c r="G62" i="16"/>
  <c r="D91" i="16"/>
  <c r="D89" i="16" s="1"/>
  <c r="G91" i="16" l="1"/>
  <c r="E89" i="16"/>
</calcChain>
</file>

<file path=xl/sharedStrings.xml><?xml version="1.0" encoding="utf-8"?>
<sst xmlns="http://schemas.openxmlformats.org/spreadsheetml/2006/main" count="143" uniqueCount="57">
  <si>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</si>
  <si>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</si>
  <si>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</si>
  <si>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</si>
  <si>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</si>
  <si>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</si>
  <si>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</si>
  <si>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</si>
  <si>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</si>
  <si>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</si>
  <si>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</si>
  <si>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</si>
  <si>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</si>
  <si>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</si>
  <si>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</si>
  <si>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</si>
  <si>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</si>
  <si>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</si>
  <si>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</si>
  <si>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</si>
  <si>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</si>
  <si>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</si>
  <si>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</si>
  <si>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</si>
  <si>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</si>
  <si>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</si>
  <si>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</si>
  <si>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</si>
  <si>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</si>
  <si>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</si>
  <si>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</si>
  <si>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</si>
  <si>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</si>
  <si>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</si>
  <si>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</si>
  <si>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</si>
  <si>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</si>
  <si>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</si>
  <si>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</si>
  <si>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</si>
  <si>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</si>
  <si>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</si>
  <si>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</si>
  <si>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</si>
  <si>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</si>
  <si>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</si>
  <si>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Остаток плана на 01.04.2023г. составляет 2010,13 тыс.руб., в том числе:                                                                                                                                                                                                                                                                                                                          1) 154,51 тыс.руб. - в связи с выплатой премии по итогам работы за 2022 год за фактически отработанное время; 
2)  3,51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56,84 тыс.руб. - проезд в отпуск и обратно, компенсация стоимости путёвок на сан.-кур. лечение, первичный медосмотр (по факту предоставления работником документов на оплату);
4) 0,20 тыс.руб. - по факту начисления страховых взносов;       
5) 352,29 тыс.руб. - в связи с фактическими расходами на услуги связи;
6) 540,18 тыс.руб. -  в связи с фактическими расходами на оплату коммунальных услуг согласно показаниям приборов учета;
7) 167,01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8) 329,80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9) 404,06 тыс. руб. - по факту начисления налога на имущество;
10) 1,73 тыс.руб. - оплата произведена по фактическим расходам (питьевая вода для диспенсеров, одноразовые стаканы ).</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</si>
  <si>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</si>
  <si>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Экономия на основании фактически оказанных услуг</t>
  </si>
  <si>
    <t>Хамадуллина Анастасия Олеговна</t>
  </si>
  <si>
    <t>Главный специалист ОФЭОиК КУМИ</t>
  </si>
  <si>
    <t>тел. 93-758</t>
  </si>
  <si>
    <t xml:space="preserve">п. 1.2. Организация проведения комплексных кадастровых работ </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</si>
  <si>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31.07.2023</t>
    </r>
    <r>
      <rPr>
        <b/>
        <i/>
        <sz val="16"/>
        <color theme="1"/>
        <rFont val="Times New Roman"/>
        <family val="1"/>
        <charset val="204"/>
      </rPr>
      <t xml:space="preserve"> года </t>
    </r>
  </si>
  <si>
    <r>
      <t xml:space="preserve">План на </t>
    </r>
    <r>
      <rPr>
        <sz val="11"/>
        <color rgb="FFFF0000"/>
        <rFont val="Times New Roman"/>
        <family val="1"/>
        <charset val="204"/>
      </rPr>
      <t>31.07.2023</t>
    </r>
  </si>
  <si>
    <r>
      <t xml:space="preserve">Профинансировано на </t>
    </r>
    <r>
      <rPr>
        <sz val="11"/>
        <color rgb="FFFF0000"/>
        <rFont val="Times New Roman"/>
        <family val="1"/>
        <charset val="204"/>
      </rPr>
      <t>31.07.2023</t>
    </r>
  </si>
  <si>
    <r>
      <t xml:space="preserve">Кассовый расход на </t>
    </r>
    <r>
      <rPr>
        <sz val="11"/>
        <color rgb="FFFF0000"/>
        <rFont val="Times New Roman"/>
        <family val="1"/>
        <charset val="204"/>
      </rPr>
      <t>31.07.2023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</si>
</sst>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9"/>
  <sheetViews>
    <sheetView tabSelected="1" view="pageBreakPreview" zoomScale="70" zoomScaleNormal="70" zoomScaleSheetLayoutView="70" zoomScalePageLayoutView="55" workbookViewId="0">
      <pane xSplit="2" ySplit="4" topLeftCell="C5" activePane="bottomRight" state="frozen"/>
      <selection pane="topRight" activeCell="C1" sqref="C1"/>
      <selection pane="bottomLeft" activeCell="A5" sqref="A5"/>
      <selection pane="bottomRight" activeCell="E5" sqref="E5"/>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56" t="s">
        <v>53</v>
      </c>
      <c r="C1" s="56"/>
      <c r="D1" s="56"/>
      <c r="E1" s="56"/>
      <c r="F1" s="56"/>
      <c r="G1" s="56"/>
      <c r="H1" s="56"/>
      <c r="I1" s="56"/>
      <c r="J1" s="56"/>
      <c r="K1" s="56"/>
      <c r="L1" s="56"/>
      <c r="M1" s="56"/>
      <c r="N1" s="56"/>
      <c r="O1" s="56"/>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55" t="s">
        <v>0</v>
      </c>
      <c r="B3" s="55" t="s">
        <v>44</v>
      </c>
      <c r="C3" s="55" t="s">
        <v>54</v>
      </c>
      <c r="D3" s="55" t="s">
        <v>55</v>
      </c>
      <c r="E3" s="55" t="s">
        <v>56</v>
      </c>
      <c r="F3" s="57" t="s">
        <v>1</v>
      </c>
      <c r="G3" s="57"/>
      <c r="H3" s="55" t="s">
        <v>2</v>
      </c>
      <c r="I3" s="55"/>
      <c r="J3" s="55" t="s">
        <v>3</v>
      </c>
      <c r="K3" s="55"/>
      <c r="L3" s="55" t="s">
        <v>4</v>
      </c>
      <c r="M3" s="55"/>
      <c r="N3" s="55" t="s">
        <v>5</v>
      </c>
      <c r="O3" s="55"/>
      <c r="P3" s="55" t="s">
        <v>6</v>
      </c>
      <c r="Q3" s="55"/>
      <c r="R3" s="55" t="s">
        <v>7</v>
      </c>
      <c r="S3" s="55"/>
      <c r="T3" s="55" t="s">
        <v>8</v>
      </c>
      <c r="U3" s="55"/>
      <c r="V3" s="55" t="s">
        <v>9</v>
      </c>
      <c r="W3" s="55"/>
      <c r="X3" s="55" t="s">
        <v>10</v>
      </c>
      <c r="Y3" s="55"/>
      <c r="Z3" s="55" t="s">
        <v>11</v>
      </c>
      <c r="AA3" s="55"/>
      <c r="AB3" s="55" t="s">
        <v>12</v>
      </c>
      <c r="AC3" s="55"/>
      <c r="AD3" s="71" t="s">
        <v>13</v>
      </c>
      <c r="AE3" s="72"/>
      <c r="AF3" s="58" t="s">
        <v>14</v>
      </c>
    </row>
    <row r="4" spans="1:32" ht="46.5" customHeight="1" x14ac:dyDescent="0.25">
      <c r="A4" s="55"/>
      <c r="B4" s="55"/>
      <c r="C4" s="55"/>
      <c r="D4" s="55"/>
      <c r="E4" s="55"/>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59"/>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65" t="s">
        <v>35</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7"/>
    </row>
    <row r="7" spans="1:32" s="7" customFormat="1" ht="22.5" customHeight="1" x14ac:dyDescent="0.2">
      <c r="A7" s="68" t="s">
        <v>34</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row>
    <row r="8" spans="1:32" s="6" customFormat="1" ht="77.25" customHeight="1" x14ac:dyDescent="0.3">
      <c r="A8" s="34" t="s">
        <v>25</v>
      </c>
      <c r="B8" s="20">
        <f>B9+B10+B11+B12</f>
        <v>51358.909000000007</v>
      </c>
      <c r="C8" s="20">
        <f>C9+C10+C11+C12</f>
        <v>29632.646000000004</v>
      </c>
      <c r="D8" s="20">
        <f>D9+D10+D11+D12</f>
        <v>51358.909000000007</v>
      </c>
      <c r="E8" s="20">
        <f>E9+E10+E11+E12</f>
        <v>29926.398000000001</v>
      </c>
      <c r="F8" s="23">
        <f>E8/B8*100</f>
        <v>58.269146644061301</v>
      </c>
      <c r="G8" s="23">
        <f>E8/C8*100</f>
        <v>100.99131208195176</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6216.7479999999996</v>
      </c>
      <c r="O8" s="20">
        <f t="shared" si="0"/>
        <v>4934.9679999999998</v>
      </c>
      <c r="P8" s="20">
        <f t="shared" si="0"/>
        <v>3474.0070000000001</v>
      </c>
      <c r="Q8" s="20">
        <f t="shared" si="0"/>
        <v>4081.2359999999999</v>
      </c>
      <c r="R8" s="20">
        <f t="shared" si="0"/>
        <v>3681.5070000000001</v>
      </c>
      <c r="S8" s="20">
        <f t="shared" si="0"/>
        <v>3827.3409999999999</v>
      </c>
      <c r="T8" s="20">
        <f t="shared" si="0"/>
        <v>3904.5740000000001</v>
      </c>
      <c r="U8" s="20">
        <f t="shared" si="0"/>
        <v>3059.4589999999998</v>
      </c>
      <c r="V8" s="20">
        <f t="shared" si="0"/>
        <v>1718.829</v>
      </c>
      <c r="W8" s="20">
        <f t="shared" si="0"/>
        <v>0</v>
      </c>
      <c r="X8" s="20">
        <f t="shared" si="0"/>
        <v>1862.154</v>
      </c>
      <c r="Y8" s="20">
        <f t="shared" si="0"/>
        <v>0</v>
      </c>
      <c r="Z8" s="20">
        <f t="shared" si="0"/>
        <v>4457.62</v>
      </c>
      <c r="AA8" s="20">
        <f t="shared" si="0"/>
        <v>0</v>
      </c>
      <c r="AB8" s="20">
        <f t="shared" si="0"/>
        <v>3656.741</v>
      </c>
      <c r="AC8" s="20">
        <f t="shared" si="0"/>
        <v>0</v>
      </c>
      <c r="AD8" s="20">
        <f t="shared" si="0"/>
        <v>6126.3450000000003</v>
      </c>
      <c r="AE8" s="20">
        <f t="shared" si="0"/>
        <v>0</v>
      </c>
      <c r="AF8" s="42"/>
    </row>
    <row r="9" spans="1:32" ht="63" customHeight="1" x14ac:dyDescent="0.25">
      <c r="A9" s="35" t="s">
        <v>19</v>
      </c>
      <c r="B9" s="22">
        <f>H9+J9+L9+N9+P9+R9+T9+V9+X9+Z9+AB9+AD9</f>
        <v>0</v>
      </c>
      <c r="C9" s="22">
        <f>H9+J9+L9+N9+P9+R9+T9+V9</f>
        <v>0</v>
      </c>
      <c r="D9" s="22">
        <f>D31</f>
        <v>0</v>
      </c>
      <c r="E9" s="22">
        <f>I9+K9+M9+O9+Q9+S9+U9+W9+Y9+AA9+AC9+AE9</f>
        <v>0</v>
      </c>
      <c r="F9" s="21">
        <v>0</v>
      </c>
      <c r="G9" s="21">
        <v>0</v>
      </c>
      <c r="H9" s="22">
        <f>H31</f>
        <v>0</v>
      </c>
      <c r="I9" s="22">
        <f t="shared" ref="I9:AE9" si="1">I31</f>
        <v>0</v>
      </c>
      <c r="J9" s="22">
        <f>J31</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76" t="s">
        <v>48</v>
      </c>
    </row>
    <row r="10" spans="1:32" ht="63" customHeight="1" x14ac:dyDescent="0.25">
      <c r="A10" s="35" t="s">
        <v>20</v>
      </c>
      <c r="B10" s="22">
        <f>H10+J10+L10+N10+P10+R10+T10+V10+X10+Z10+AB10+AD10</f>
        <v>51358.909000000007</v>
      </c>
      <c r="C10" s="22">
        <f>H10+J10+L10+N10+P10+R10</f>
        <v>29632.646000000004</v>
      </c>
      <c r="D10" s="22">
        <f>B10</f>
        <v>51358.909000000007</v>
      </c>
      <c r="E10" s="22">
        <f>I10+K10+M10+O10+Q10+S10+U10+W10+Y10+AA10+AC10+AE10</f>
        <v>29926.398000000001</v>
      </c>
      <c r="F10" s="21">
        <f>E10/B10*100</f>
        <v>58.269146644061301</v>
      </c>
      <c r="G10" s="21">
        <f>E10/C10*100</f>
        <v>100.99131208195176</v>
      </c>
      <c r="H10" s="22">
        <v>6108.777</v>
      </c>
      <c r="I10" s="22">
        <v>4464.93</v>
      </c>
      <c r="J10" s="22">
        <v>4686.3519999999999</v>
      </c>
      <c r="K10" s="22">
        <v>3532.3589999999999</v>
      </c>
      <c r="L10" s="22">
        <v>5465.2550000000001</v>
      </c>
      <c r="M10" s="22">
        <v>6026.1049999999996</v>
      </c>
      <c r="N10" s="22">
        <v>6216.7479999999996</v>
      </c>
      <c r="O10" s="22">
        <v>4934.9679999999998</v>
      </c>
      <c r="P10" s="22">
        <v>3474.0070000000001</v>
      </c>
      <c r="Q10" s="22">
        <v>4081.2359999999999</v>
      </c>
      <c r="R10" s="22">
        <v>3681.5070000000001</v>
      </c>
      <c r="S10" s="22">
        <v>3827.3409999999999</v>
      </c>
      <c r="T10" s="22">
        <v>3904.5740000000001</v>
      </c>
      <c r="U10" s="22">
        <v>3059.4589999999998</v>
      </c>
      <c r="V10" s="22">
        <v>1718.829</v>
      </c>
      <c r="W10" s="22">
        <v>0</v>
      </c>
      <c r="X10" s="22">
        <v>1862.154</v>
      </c>
      <c r="Y10" s="22">
        <v>0</v>
      </c>
      <c r="Z10" s="22">
        <v>4457.62</v>
      </c>
      <c r="AA10" s="22">
        <v>0</v>
      </c>
      <c r="AB10" s="22">
        <v>3656.741</v>
      </c>
      <c r="AC10" s="22">
        <v>0</v>
      </c>
      <c r="AD10" s="22">
        <v>6126.3450000000003</v>
      </c>
      <c r="AE10" s="22">
        <v>0</v>
      </c>
      <c r="AF10" s="77"/>
    </row>
    <row r="11" spans="1:32" ht="63" customHeight="1" x14ac:dyDescent="0.25">
      <c r="A11" s="35" t="s">
        <v>21</v>
      </c>
      <c r="B11" s="22">
        <f>H11+J11+L11+N11+P11+R11+T11+V11+X11+Z11+AB11+AD11</f>
        <v>0</v>
      </c>
      <c r="C11" s="22">
        <f>H11+J11+L11+N11+P11+R11+T11+V11</f>
        <v>0</v>
      </c>
      <c r="D11" s="22">
        <f>D33</f>
        <v>0</v>
      </c>
      <c r="E11" s="22">
        <f>I11+K11+M11+O11+Q11+S11+U11+W11+Y11+AA11+AC11+AE11</f>
        <v>0</v>
      </c>
      <c r="F11" s="21">
        <v>0</v>
      </c>
      <c r="G11" s="21">
        <v>0</v>
      </c>
      <c r="H11" s="22">
        <f t="shared" ref="H11:AE12" si="2">H33</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77"/>
    </row>
    <row r="12" spans="1:32" ht="63" customHeight="1" x14ac:dyDescent="0.25">
      <c r="A12" s="35" t="s">
        <v>22</v>
      </c>
      <c r="B12" s="22">
        <f>H12+J12+L12+N12+P12+R12+T12+V12+X12+Z12+AB12+AD12</f>
        <v>0</v>
      </c>
      <c r="C12" s="22">
        <f>H12+J12+L12+N12+P12+R12+T12+V12</f>
        <v>0</v>
      </c>
      <c r="D12" s="22">
        <f>D34</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78"/>
    </row>
    <row r="13" spans="1:32" ht="63" customHeight="1" x14ac:dyDescent="0.25">
      <c r="A13" s="34" t="s">
        <v>52</v>
      </c>
      <c r="B13" s="20">
        <f>B14+B15+B16+B17</f>
        <v>159</v>
      </c>
      <c r="C13" s="20">
        <f>C14+C15+C16+C17</f>
        <v>0</v>
      </c>
      <c r="D13" s="20">
        <f>D14+D15+D16+D17</f>
        <v>159</v>
      </c>
      <c r="E13" s="20">
        <f>E14+E15+E16+E17</f>
        <v>0</v>
      </c>
      <c r="F13" s="23">
        <f>E13/B13*100</f>
        <v>0</v>
      </c>
      <c r="G13" s="23">
        <v>0</v>
      </c>
      <c r="H13" s="20">
        <f t="shared" ref="H13:AE13" si="3">H14+H15+H16+H17</f>
        <v>0</v>
      </c>
      <c r="I13" s="20">
        <f t="shared" si="3"/>
        <v>0</v>
      </c>
      <c r="J13" s="20">
        <f t="shared" si="3"/>
        <v>0</v>
      </c>
      <c r="K13" s="20">
        <f t="shared" si="3"/>
        <v>0</v>
      </c>
      <c r="L13" s="20">
        <f t="shared" si="3"/>
        <v>0</v>
      </c>
      <c r="M13" s="20">
        <f t="shared" si="3"/>
        <v>0</v>
      </c>
      <c r="N13" s="20">
        <f t="shared" si="3"/>
        <v>0</v>
      </c>
      <c r="O13" s="20">
        <f t="shared" si="3"/>
        <v>0</v>
      </c>
      <c r="P13" s="20">
        <f t="shared" si="3"/>
        <v>0</v>
      </c>
      <c r="Q13" s="20">
        <f t="shared" si="3"/>
        <v>0</v>
      </c>
      <c r="R13" s="20">
        <f t="shared" si="3"/>
        <v>0</v>
      </c>
      <c r="S13" s="20">
        <f t="shared" si="3"/>
        <v>0</v>
      </c>
      <c r="T13" s="20">
        <f t="shared" si="3"/>
        <v>0</v>
      </c>
      <c r="U13" s="20">
        <f t="shared" si="3"/>
        <v>0</v>
      </c>
      <c r="V13" s="20">
        <f t="shared" si="3"/>
        <v>0</v>
      </c>
      <c r="W13" s="20">
        <f t="shared" si="3"/>
        <v>0</v>
      </c>
      <c r="X13" s="20">
        <f t="shared" si="3"/>
        <v>0</v>
      </c>
      <c r="Y13" s="20">
        <f t="shared" si="3"/>
        <v>0</v>
      </c>
      <c r="Z13" s="20">
        <f t="shared" si="3"/>
        <v>0</v>
      </c>
      <c r="AA13" s="20">
        <f t="shared" si="3"/>
        <v>0</v>
      </c>
      <c r="AB13" s="20">
        <f t="shared" si="3"/>
        <v>0</v>
      </c>
      <c r="AC13" s="20">
        <f t="shared" si="3"/>
        <v>0</v>
      </c>
      <c r="AD13" s="20">
        <f t="shared" si="3"/>
        <v>159</v>
      </c>
      <c r="AE13" s="20">
        <f t="shared" si="3"/>
        <v>0</v>
      </c>
      <c r="AF13" s="76"/>
    </row>
    <row r="14" spans="1:32" ht="63" customHeight="1" x14ac:dyDescent="0.25">
      <c r="A14" s="35" t="s">
        <v>19</v>
      </c>
      <c r="B14" s="22">
        <f>H14+J14+L14+N14+P14+R14+T14+V14+X14+Z14+AB14+AD14</f>
        <v>144.6</v>
      </c>
      <c r="C14" s="22">
        <f>H14+J14+L14+N14+P14+R14+T14+V14+X14</f>
        <v>0</v>
      </c>
      <c r="D14" s="22">
        <f>B14</f>
        <v>144.6</v>
      </c>
      <c r="E14" s="22">
        <f>I14+K14+M14+O14+Q14+S14+U14+W14+Y14+AA14+AC14+AE14</f>
        <v>0</v>
      </c>
      <c r="F14" s="21">
        <v>0</v>
      </c>
      <c r="G14" s="21">
        <v>0</v>
      </c>
      <c r="H14" s="22">
        <f>H36</f>
        <v>0</v>
      </c>
      <c r="I14" s="22">
        <f t="shared" ref="I14" si="4">I36</f>
        <v>0</v>
      </c>
      <c r="J14" s="22">
        <f>J36</f>
        <v>0</v>
      </c>
      <c r="K14" s="22">
        <f t="shared" ref="K14:AE14" si="5">K36</f>
        <v>0</v>
      </c>
      <c r="L14" s="22">
        <f t="shared" si="5"/>
        <v>0</v>
      </c>
      <c r="M14" s="22">
        <f t="shared" si="5"/>
        <v>0</v>
      </c>
      <c r="N14" s="22">
        <f t="shared" si="5"/>
        <v>0</v>
      </c>
      <c r="O14" s="22">
        <f t="shared" si="5"/>
        <v>0</v>
      </c>
      <c r="P14" s="22">
        <f t="shared" si="5"/>
        <v>0</v>
      </c>
      <c r="Q14" s="22">
        <f t="shared" si="5"/>
        <v>0</v>
      </c>
      <c r="R14" s="22">
        <f t="shared" si="5"/>
        <v>0</v>
      </c>
      <c r="S14" s="22">
        <f t="shared" si="5"/>
        <v>0</v>
      </c>
      <c r="T14" s="22">
        <f t="shared" si="5"/>
        <v>0</v>
      </c>
      <c r="U14" s="22">
        <f t="shared" si="5"/>
        <v>0</v>
      </c>
      <c r="V14" s="22">
        <f t="shared" si="5"/>
        <v>0</v>
      </c>
      <c r="W14" s="22">
        <f t="shared" si="5"/>
        <v>0</v>
      </c>
      <c r="X14" s="22">
        <f t="shared" si="5"/>
        <v>0</v>
      </c>
      <c r="Y14" s="22">
        <f t="shared" si="5"/>
        <v>0</v>
      </c>
      <c r="Z14" s="22">
        <f t="shared" si="5"/>
        <v>0</v>
      </c>
      <c r="AA14" s="22">
        <f t="shared" si="5"/>
        <v>0</v>
      </c>
      <c r="AB14" s="22">
        <f t="shared" si="5"/>
        <v>0</v>
      </c>
      <c r="AC14" s="22">
        <f t="shared" si="5"/>
        <v>0</v>
      </c>
      <c r="AD14" s="22">
        <v>144.6</v>
      </c>
      <c r="AE14" s="22">
        <f t="shared" si="5"/>
        <v>0</v>
      </c>
      <c r="AF14" s="77"/>
    </row>
    <row r="15" spans="1:32" ht="63" customHeight="1" x14ac:dyDescent="0.25">
      <c r="A15" s="35" t="s">
        <v>20</v>
      </c>
      <c r="B15" s="22">
        <f>H15+J15+L15+N15+P15+R15+T15+V15+X15+Z15+AB15+AD15</f>
        <v>14.4</v>
      </c>
      <c r="C15" s="22">
        <f>H15+J15+L15+N15+P15+R15+T15+V15+X15+Z15</f>
        <v>0</v>
      </c>
      <c r="D15" s="22">
        <f>B15</f>
        <v>14.4</v>
      </c>
      <c r="E15" s="22">
        <f>I15+K15+M15+O15+Q15+S15+U15+W15+Y15+AA15+AC15+AE15</f>
        <v>0</v>
      </c>
      <c r="F15" s="21">
        <f>E15/B15*100</f>
        <v>0</v>
      </c>
      <c r="G15" s="21">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14.4</v>
      </c>
      <c r="AE15" s="22">
        <v>0</v>
      </c>
      <c r="AF15" s="77"/>
    </row>
    <row r="16" spans="1:32" ht="63" customHeight="1" x14ac:dyDescent="0.25">
      <c r="A16" s="35" t="s">
        <v>21</v>
      </c>
      <c r="B16" s="22">
        <f>H16+J16+L16+N16+P16+R16+T16+V16+X16+Z16+AB16+AD16</f>
        <v>0</v>
      </c>
      <c r="C16" s="22">
        <f>H16+J16+L16+N16+P16+R16+T16+V16</f>
        <v>0</v>
      </c>
      <c r="D16" s="22">
        <f>D38</f>
        <v>0</v>
      </c>
      <c r="E16" s="22">
        <f>I16+K16+M16+O16+Q16+S16+U16+W16+Y16+AA16+AC16+AE16</f>
        <v>0</v>
      </c>
      <c r="F16" s="21">
        <v>0</v>
      </c>
      <c r="G16" s="21">
        <v>0</v>
      </c>
      <c r="H16" s="22">
        <f t="shared" ref="H16:AE17" si="6">H38</f>
        <v>0</v>
      </c>
      <c r="I16" s="22">
        <f t="shared" si="6"/>
        <v>0</v>
      </c>
      <c r="J16" s="22">
        <f t="shared" si="6"/>
        <v>0</v>
      </c>
      <c r="K16" s="22">
        <f t="shared" si="6"/>
        <v>0</v>
      </c>
      <c r="L16" s="22">
        <f t="shared" si="6"/>
        <v>0</v>
      </c>
      <c r="M16" s="22">
        <f t="shared" si="6"/>
        <v>0</v>
      </c>
      <c r="N16" s="22">
        <f t="shared" si="6"/>
        <v>0</v>
      </c>
      <c r="O16" s="22">
        <f t="shared" si="6"/>
        <v>0</v>
      </c>
      <c r="P16" s="22">
        <f t="shared" si="6"/>
        <v>0</v>
      </c>
      <c r="Q16" s="22">
        <f t="shared" si="6"/>
        <v>0</v>
      </c>
      <c r="R16" s="22">
        <f t="shared" si="6"/>
        <v>0</v>
      </c>
      <c r="S16" s="22">
        <f t="shared" si="6"/>
        <v>0</v>
      </c>
      <c r="T16" s="22">
        <f t="shared" si="6"/>
        <v>0</v>
      </c>
      <c r="U16" s="22">
        <f t="shared" si="6"/>
        <v>0</v>
      </c>
      <c r="V16" s="22">
        <f t="shared" si="6"/>
        <v>0</v>
      </c>
      <c r="W16" s="22">
        <f t="shared" si="6"/>
        <v>0</v>
      </c>
      <c r="X16" s="22">
        <f t="shared" si="6"/>
        <v>0</v>
      </c>
      <c r="Y16" s="22">
        <f t="shared" si="6"/>
        <v>0</v>
      </c>
      <c r="Z16" s="22">
        <f t="shared" si="6"/>
        <v>0</v>
      </c>
      <c r="AA16" s="22">
        <f t="shared" si="6"/>
        <v>0</v>
      </c>
      <c r="AB16" s="22">
        <f t="shared" si="6"/>
        <v>0</v>
      </c>
      <c r="AC16" s="22">
        <f t="shared" si="6"/>
        <v>0</v>
      </c>
      <c r="AD16" s="22">
        <f t="shared" si="6"/>
        <v>0</v>
      </c>
      <c r="AE16" s="22">
        <f t="shared" si="6"/>
        <v>0</v>
      </c>
      <c r="AF16" s="77"/>
    </row>
    <row r="17" spans="1:32" ht="63" customHeight="1" x14ac:dyDescent="0.25">
      <c r="A17" s="35" t="s">
        <v>22</v>
      </c>
      <c r="B17" s="22">
        <f>H17+J17+L17+N17+P17+R17+T17+V17+X17+Z17+AB17+AD17</f>
        <v>0</v>
      </c>
      <c r="C17" s="22">
        <f>H17+J17+L17+N17+P17+R17+T17+V17</f>
        <v>0</v>
      </c>
      <c r="D17" s="22">
        <f>D39</f>
        <v>0</v>
      </c>
      <c r="E17" s="22">
        <f>I17+K17+M17+O17+Q17+S17+U17+W17+Y17+AA17+AC17+AE17</f>
        <v>0</v>
      </c>
      <c r="F17" s="21">
        <v>0</v>
      </c>
      <c r="G17" s="21">
        <v>0</v>
      </c>
      <c r="H17" s="22">
        <f t="shared" si="6"/>
        <v>0</v>
      </c>
      <c r="I17" s="22">
        <f t="shared" si="6"/>
        <v>0</v>
      </c>
      <c r="J17" s="22">
        <f t="shared" si="6"/>
        <v>0</v>
      </c>
      <c r="K17" s="22">
        <f t="shared" si="6"/>
        <v>0</v>
      </c>
      <c r="L17" s="22">
        <f t="shared" si="6"/>
        <v>0</v>
      </c>
      <c r="M17" s="22">
        <f t="shared" si="6"/>
        <v>0</v>
      </c>
      <c r="N17" s="22">
        <f t="shared" si="6"/>
        <v>0</v>
      </c>
      <c r="O17" s="22">
        <f t="shared" si="6"/>
        <v>0</v>
      </c>
      <c r="P17" s="22">
        <f t="shared" si="6"/>
        <v>0</v>
      </c>
      <c r="Q17" s="22">
        <f t="shared" si="6"/>
        <v>0</v>
      </c>
      <c r="R17" s="22">
        <f t="shared" si="6"/>
        <v>0</v>
      </c>
      <c r="S17" s="22">
        <f t="shared" si="6"/>
        <v>0</v>
      </c>
      <c r="T17" s="22">
        <f t="shared" si="6"/>
        <v>0</v>
      </c>
      <c r="U17" s="22">
        <f t="shared" si="6"/>
        <v>0</v>
      </c>
      <c r="V17" s="22">
        <f t="shared" si="6"/>
        <v>0</v>
      </c>
      <c r="W17" s="22">
        <f t="shared" si="6"/>
        <v>0</v>
      </c>
      <c r="X17" s="22">
        <f t="shared" si="6"/>
        <v>0</v>
      </c>
      <c r="Y17" s="22">
        <f t="shared" si="6"/>
        <v>0</v>
      </c>
      <c r="Z17" s="22">
        <f t="shared" si="6"/>
        <v>0</v>
      </c>
      <c r="AA17" s="22">
        <f t="shared" si="6"/>
        <v>0</v>
      </c>
      <c r="AB17" s="22">
        <f t="shared" si="6"/>
        <v>0</v>
      </c>
      <c r="AC17" s="22">
        <f t="shared" si="6"/>
        <v>0</v>
      </c>
      <c r="AD17" s="22">
        <f t="shared" si="6"/>
        <v>0</v>
      </c>
      <c r="AE17" s="22">
        <f t="shared" si="6"/>
        <v>0</v>
      </c>
      <c r="AF17" s="78"/>
    </row>
    <row r="18" spans="1:32" s="52" customFormat="1" ht="21.75" customHeight="1" x14ac:dyDescent="0.3">
      <c r="A18" s="25" t="s">
        <v>36</v>
      </c>
      <c r="B18" s="26">
        <f>B8+B13</f>
        <v>51517.909000000007</v>
      </c>
      <c r="C18" s="26">
        <f>C8+C13</f>
        <v>29632.646000000004</v>
      </c>
      <c r="D18" s="26">
        <f>D8+D13</f>
        <v>51517.909000000007</v>
      </c>
      <c r="E18" s="26">
        <f>E8+E13</f>
        <v>29926.398000000001</v>
      </c>
      <c r="F18" s="26">
        <f t="shared" ref="F18:AE18" si="7">F8</f>
        <v>58.269146644061301</v>
      </c>
      <c r="G18" s="26">
        <f t="shared" si="7"/>
        <v>100.99131208195176</v>
      </c>
      <c r="H18" s="26">
        <f t="shared" si="7"/>
        <v>6108.777</v>
      </c>
      <c r="I18" s="26">
        <f t="shared" si="7"/>
        <v>4464.93</v>
      </c>
      <c r="J18" s="26">
        <f t="shared" si="7"/>
        <v>4686.3519999999999</v>
      </c>
      <c r="K18" s="26">
        <f t="shared" si="7"/>
        <v>3532.3589999999999</v>
      </c>
      <c r="L18" s="26">
        <f t="shared" si="7"/>
        <v>5465.2550000000001</v>
      </c>
      <c r="M18" s="26">
        <f t="shared" si="7"/>
        <v>6026.1049999999996</v>
      </c>
      <c r="N18" s="26">
        <f t="shared" si="7"/>
        <v>6216.7479999999996</v>
      </c>
      <c r="O18" s="26">
        <f t="shared" si="7"/>
        <v>4934.9679999999998</v>
      </c>
      <c r="P18" s="26">
        <f t="shared" si="7"/>
        <v>3474.0070000000001</v>
      </c>
      <c r="Q18" s="26">
        <f t="shared" si="7"/>
        <v>4081.2359999999999</v>
      </c>
      <c r="R18" s="26">
        <f t="shared" si="7"/>
        <v>3681.5070000000001</v>
      </c>
      <c r="S18" s="26">
        <f t="shared" si="7"/>
        <v>3827.3409999999999</v>
      </c>
      <c r="T18" s="26">
        <f t="shared" si="7"/>
        <v>3904.5740000000001</v>
      </c>
      <c r="U18" s="26">
        <f t="shared" si="7"/>
        <v>3059.4589999999998</v>
      </c>
      <c r="V18" s="26">
        <f t="shared" si="7"/>
        <v>1718.829</v>
      </c>
      <c r="W18" s="26">
        <f t="shared" si="7"/>
        <v>0</v>
      </c>
      <c r="X18" s="26">
        <f t="shared" si="7"/>
        <v>1862.154</v>
      </c>
      <c r="Y18" s="26">
        <f t="shared" si="7"/>
        <v>0</v>
      </c>
      <c r="Z18" s="26">
        <f t="shared" si="7"/>
        <v>4457.62</v>
      </c>
      <c r="AA18" s="26">
        <f t="shared" si="7"/>
        <v>0</v>
      </c>
      <c r="AB18" s="26">
        <f t="shared" si="7"/>
        <v>3656.741</v>
      </c>
      <c r="AC18" s="26">
        <f t="shared" si="7"/>
        <v>0</v>
      </c>
      <c r="AD18" s="26">
        <f>AD8+AD13</f>
        <v>6285.3450000000003</v>
      </c>
      <c r="AE18" s="26">
        <f t="shared" si="7"/>
        <v>0</v>
      </c>
      <c r="AF18" s="43"/>
    </row>
    <row r="19" spans="1:32" ht="18.75" customHeight="1" x14ac:dyDescent="0.25">
      <c r="A19" s="35" t="s">
        <v>19</v>
      </c>
      <c r="B19" s="26">
        <f t="shared" ref="B19:B20" si="8">B9+B14</f>
        <v>144.6</v>
      </c>
      <c r="C19" s="26">
        <f t="shared" ref="C19:C20" si="9">C9+C14</f>
        <v>0</v>
      </c>
      <c r="D19" s="26">
        <f t="shared" ref="D19:D20" si="10">D9+D14</f>
        <v>144.6</v>
      </c>
      <c r="E19" s="26">
        <f t="shared" ref="E19:E20" si="11">E9+E14</f>
        <v>0</v>
      </c>
      <c r="F19" s="22">
        <f t="shared" ref="F19:AC19" si="12">F9</f>
        <v>0</v>
      </c>
      <c r="G19" s="22">
        <f t="shared" si="12"/>
        <v>0</v>
      </c>
      <c r="H19" s="22">
        <f t="shared" si="12"/>
        <v>0</v>
      </c>
      <c r="I19" s="22">
        <f t="shared" si="12"/>
        <v>0</v>
      </c>
      <c r="J19" s="22">
        <f t="shared" si="12"/>
        <v>0</v>
      </c>
      <c r="K19" s="22">
        <f t="shared" si="12"/>
        <v>0</v>
      </c>
      <c r="L19" s="22">
        <f t="shared" si="12"/>
        <v>0</v>
      </c>
      <c r="M19" s="22">
        <f t="shared" si="12"/>
        <v>0</v>
      </c>
      <c r="N19" s="22">
        <f t="shared" si="12"/>
        <v>0</v>
      </c>
      <c r="O19" s="22">
        <f t="shared" si="12"/>
        <v>0</v>
      </c>
      <c r="P19" s="22">
        <f t="shared" si="12"/>
        <v>0</v>
      </c>
      <c r="Q19" s="22">
        <f t="shared" si="12"/>
        <v>0</v>
      </c>
      <c r="R19" s="22">
        <f t="shared" si="12"/>
        <v>0</v>
      </c>
      <c r="S19" s="22">
        <f t="shared" si="12"/>
        <v>0</v>
      </c>
      <c r="T19" s="22">
        <f t="shared" si="12"/>
        <v>0</v>
      </c>
      <c r="U19" s="22">
        <f t="shared" si="12"/>
        <v>0</v>
      </c>
      <c r="V19" s="22">
        <f t="shared" si="12"/>
        <v>0</v>
      </c>
      <c r="W19" s="22">
        <f t="shared" si="12"/>
        <v>0</v>
      </c>
      <c r="X19" s="22">
        <f t="shared" si="12"/>
        <v>0</v>
      </c>
      <c r="Y19" s="22">
        <f t="shared" si="12"/>
        <v>0</v>
      </c>
      <c r="Z19" s="22">
        <f t="shared" si="12"/>
        <v>0</v>
      </c>
      <c r="AA19" s="22">
        <f t="shared" si="12"/>
        <v>0</v>
      </c>
      <c r="AB19" s="22">
        <f t="shared" si="12"/>
        <v>0</v>
      </c>
      <c r="AC19" s="22">
        <f t="shared" si="12"/>
        <v>0</v>
      </c>
      <c r="AD19" s="22">
        <f>AD14</f>
        <v>144.6</v>
      </c>
      <c r="AE19" s="22">
        <f>AE9</f>
        <v>0</v>
      </c>
      <c r="AF19" s="37"/>
    </row>
    <row r="20" spans="1:32" ht="18.75" customHeight="1" x14ac:dyDescent="0.25">
      <c r="A20" s="35" t="s">
        <v>20</v>
      </c>
      <c r="B20" s="26">
        <f t="shared" si="8"/>
        <v>51373.309000000008</v>
      </c>
      <c r="C20" s="26">
        <f t="shared" si="9"/>
        <v>29632.646000000004</v>
      </c>
      <c r="D20" s="26">
        <f t="shared" si="10"/>
        <v>51373.309000000008</v>
      </c>
      <c r="E20" s="26">
        <f t="shared" si="11"/>
        <v>29926.398000000001</v>
      </c>
      <c r="F20" s="22">
        <f>E20/B20*100</f>
        <v>58.252813732516231</v>
      </c>
      <c r="G20" s="22">
        <f>E20/C20*100</f>
        <v>100.99131208195176</v>
      </c>
      <c r="H20" s="22">
        <f t="shared" ref="H20:Q20" si="13">H10</f>
        <v>6108.777</v>
      </c>
      <c r="I20" s="22">
        <f t="shared" si="13"/>
        <v>4464.93</v>
      </c>
      <c r="J20" s="22">
        <f t="shared" si="13"/>
        <v>4686.3519999999999</v>
      </c>
      <c r="K20" s="22">
        <f t="shared" si="13"/>
        <v>3532.3589999999999</v>
      </c>
      <c r="L20" s="22">
        <f t="shared" si="13"/>
        <v>5465.2550000000001</v>
      </c>
      <c r="M20" s="22">
        <f t="shared" si="13"/>
        <v>6026.1049999999996</v>
      </c>
      <c r="N20" s="22">
        <f t="shared" si="13"/>
        <v>6216.7479999999996</v>
      </c>
      <c r="O20" s="22">
        <f t="shared" si="13"/>
        <v>4934.9679999999998</v>
      </c>
      <c r="P20" s="22">
        <f t="shared" si="13"/>
        <v>3474.0070000000001</v>
      </c>
      <c r="Q20" s="22">
        <f t="shared" si="13"/>
        <v>4081.2359999999999</v>
      </c>
      <c r="R20" s="22">
        <f t="shared" ref="R20:AC20" si="14">R10</f>
        <v>3681.5070000000001</v>
      </c>
      <c r="S20" s="22">
        <f t="shared" si="14"/>
        <v>3827.3409999999999</v>
      </c>
      <c r="T20" s="22">
        <f t="shared" si="14"/>
        <v>3904.5740000000001</v>
      </c>
      <c r="U20" s="22">
        <f t="shared" si="14"/>
        <v>3059.4589999999998</v>
      </c>
      <c r="V20" s="22">
        <f t="shared" si="14"/>
        <v>1718.829</v>
      </c>
      <c r="W20" s="22">
        <f t="shared" si="14"/>
        <v>0</v>
      </c>
      <c r="X20" s="22">
        <f t="shared" si="14"/>
        <v>1862.154</v>
      </c>
      <c r="Y20" s="22">
        <f t="shared" si="14"/>
        <v>0</v>
      </c>
      <c r="Z20" s="22">
        <f t="shared" si="14"/>
        <v>4457.62</v>
      </c>
      <c r="AA20" s="22">
        <f t="shared" si="14"/>
        <v>0</v>
      </c>
      <c r="AB20" s="22">
        <f t="shared" si="14"/>
        <v>3656.741</v>
      </c>
      <c r="AC20" s="22">
        <f t="shared" si="14"/>
        <v>0</v>
      </c>
      <c r="AD20" s="22">
        <f>AD10+AD15</f>
        <v>6140.7449999999999</v>
      </c>
      <c r="AE20" s="22">
        <f>AE10</f>
        <v>0</v>
      </c>
      <c r="AF20" s="37"/>
    </row>
    <row r="21" spans="1:32" ht="18.75" customHeight="1" x14ac:dyDescent="0.25">
      <c r="A21" s="35" t="s">
        <v>21</v>
      </c>
      <c r="B21" s="22">
        <f t="shared" ref="B21:Q21" si="15">B11</f>
        <v>0</v>
      </c>
      <c r="C21" s="22">
        <f t="shared" si="15"/>
        <v>0</v>
      </c>
      <c r="D21" s="22">
        <f t="shared" si="15"/>
        <v>0</v>
      </c>
      <c r="E21" s="22">
        <f t="shared" si="15"/>
        <v>0</v>
      </c>
      <c r="F21" s="22">
        <f t="shared" si="15"/>
        <v>0</v>
      </c>
      <c r="G21" s="22">
        <f t="shared" si="15"/>
        <v>0</v>
      </c>
      <c r="H21" s="22">
        <f t="shared" si="15"/>
        <v>0</v>
      </c>
      <c r="I21" s="22">
        <f t="shared" si="15"/>
        <v>0</v>
      </c>
      <c r="J21" s="22">
        <f t="shared" si="15"/>
        <v>0</v>
      </c>
      <c r="K21" s="22">
        <f t="shared" si="15"/>
        <v>0</v>
      </c>
      <c r="L21" s="22">
        <f t="shared" si="15"/>
        <v>0</v>
      </c>
      <c r="M21" s="22">
        <f t="shared" si="15"/>
        <v>0</v>
      </c>
      <c r="N21" s="22">
        <f t="shared" si="15"/>
        <v>0</v>
      </c>
      <c r="O21" s="22">
        <f t="shared" si="15"/>
        <v>0</v>
      </c>
      <c r="P21" s="22">
        <f t="shared" si="15"/>
        <v>0</v>
      </c>
      <c r="Q21" s="22">
        <f t="shared" si="15"/>
        <v>0</v>
      </c>
      <c r="R21" s="22">
        <f t="shared" ref="R21:AC21" si="16">R11</f>
        <v>0</v>
      </c>
      <c r="S21" s="22">
        <f t="shared" si="16"/>
        <v>0</v>
      </c>
      <c r="T21" s="22">
        <f t="shared" si="16"/>
        <v>0</v>
      </c>
      <c r="U21" s="22">
        <f t="shared" si="16"/>
        <v>0</v>
      </c>
      <c r="V21" s="22">
        <f t="shared" si="16"/>
        <v>0</v>
      </c>
      <c r="W21" s="22">
        <f t="shared" si="16"/>
        <v>0</v>
      </c>
      <c r="X21" s="22">
        <f t="shared" si="16"/>
        <v>0</v>
      </c>
      <c r="Y21" s="22">
        <f t="shared" si="16"/>
        <v>0</v>
      </c>
      <c r="Z21" s="22">
        <f t="shared" si="16"/>
        <v>0</v>
      </c>
      <c r="AA21" s="22">
        <f t="shared" si="16"/>
        <v>0</v>
      </c>
      <c r="AB21" s="22">
        <f t="shared" si="16"/>
        <v>0</v>
      </c>
      <c r="AC21" s="22">
        <f t="shared" si="16"/>
        <v>0</v>
      </c>
      <c r="AD21" s="22">
        <f>AD11</f>
        <v>0</v>
      </c>
      <c r="AE21" s="22">
        <f>AE11</f>
        <v>0</v>
      </c>
      <c r="AF21" s="37"/>
    </row>
    <row r="22" spans="1:32" ht="18.75" customHeight="1" x14ac:dyDescent="0.25">
      <c r="A22" s="35" t="s">
        <v>22</v>
      </c>
      <c r="B22" s="22">
        <f t="shared" ref="B22:Q22" si="17">B12</f>
        <v>0</v>
      </c>
      <c r="C22" s="22">
        <f t="shared" si="17"/>
        <v>0</v>
      </c>
      <c r="D22" s="22">
        <f t="shared" si="17"/>
        <v>0</v>
      </c>
      <c r="E22" s="22">
        <f t="shared" si="17"/>
        <v>0</v>
      </c>
      <c r="F22" s="22">
        <f t="shared" si="17"/>
        <v>0</v>
      </c>
      <c r="G22" s="22">
        <f t="shared" si="17"/>
        <v>0</v>
      </c>
      <c r="H22" s="22">
        <f t="shared" si="17"/>
        <v>0</v>
      </c>
      <c r="I22" s="22">
        <f t="shared" si="17"/>
        <v>0</v>
      </c>
      <c r="J22" s="22">
        <f t="shared" si="17"/>
        <v>0</v>
      </c>
      <c r="K22" s="22">
        <f t="shared" si="17"/>
        <v>0</v>
      </c>
      <c r="L22" s="22">
        <f t="shared" si="17"/>
        <v>0</v>
      </c>
      <c r="M22" s="22">
        <f t="shared" si="17"/>
        <v>0</v>
      </c>
      <c r="N22" s="22">
        <f t="shared" si="17"/>
        <v>0</v>
      </c>
      <c r="O22" s="22">
        <f t="shared" si="17"/>
        <v>0</v>
      </c>
      <c r="P22" s="22">
        <f t="shared" si="17"/>
        <v>0</v>
      </c>
      <c r="Q22" s="22">
        <f t="shared" si="17"/>
        <v>0</v>
      </c>
      <c r="R22" s="22">
        <f t="shared" ref="R22:AC22" si="18">R12</f>
        <v>0</v>
      </c>
      <c r="S22" s="22">
        <f t="shared" si="18"/>
        <v>0</v>
      </c>
      <c r="T22" s="22">
        <f t="shared" si="18"/>
        <v>0</v>
      </c>
      <c r="U22" s="22">
        <f t="shared" si="18"/>
        <v>0</v>
      </c>
      <c r="V22" s="22">
        <f t="shared" si="18"/>
        <v>0</v>
      </c>
      <c r="W22" s="22">
        <f t="shared" si="18"/>
        <v>0</v>
      </c>
      <c r="X22" s="22">
        <f t="shared" si="18"/>
        <v>0</v>
      </c>
      <c r="Y22" s="22">
        <f t="shared" si="18"/>
        <v>0</v>
      </c>
      <c r="Z22" s="22">
        <f t="shared" si="18"/>
        <v>0</v>
      </c>
      <c r="AA22" s="22">
        <f t="shared" si="18"/>
        <v>0</v>
      </c>
      <c r="AB22" s="22">
        <f t="shared" si="18"/>
        <v>0</v>
      </c>
      <c r="AC22" s="22">
        <f t="shared" si="18"/>
        <v>0</v>
      </c>
      <c r="AD22" s="22">
        <f>AD12</f>
        <v>0</v>
      </c>
      <c r="AE22" s="22">
        <f>AE12</f>
        <v>0</v>
      </c>
      <c r="AF22" s="37"/>
    </row>
    <row r="23" spans="1:32" ht="21.75" customHeight="1" x14ac:dyDescent="0.25">
      <c r="A23" s="65" t="s">
        <v>37</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7"/>
    </row>
    <row r="24" spans="1:32" ht="21.75" customHeight="1" x14ac:dyDescent="0.25">
      <c r="A24" s="68" t="s">
        <v>34</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70"/>
    </row>
    <row r="25" spans="1:32" ht="51.75" customHeight="1" x14ac:dyDescent="0.25">
      <c r="A25" s="34" t="s">
        <v>24</v>
      </c>
      <c r="B25" s="20">
        <f>B26+B27+B28+B29</f>
        <v>283845.87399999995</v>
      </c>
      <c r="C25" s="20">
        <f>C26+C27+C28+C29</f>
        <v>147862.11499999999</v>
      </c>
      <c r="D25" s="20">
        <f>D26+D27+D28+D29</f>
        <v>283845.87399999995</v>
      </c>
      <c r="E25" s="20">
        <f>E26+E27+E28+E29</f>
        <v>156296.47899999999</v>
      </c>
      <c r="F25" s="23">
        <f>E25/B25*100</f>
        <v>55.063854477588784</v>
      </c>
      <c r="G25" s="23">
        <f>E25/C25*100</f>
        <v>105.70420895169801</v>
      </c>
      <c r="H25" s="20">
        <f t="shared" ref="H25:AE25" si="19">H26+H27+H28+H29</f>
        <v>21432.799999999999</v>
      </c>
      <c r="I25" s="20">
        <f t="shared" si="19"/>
        <v>14949.604000000001</v>
      </c>
      <c r="J25" s="20">
        <f t="shared" si="19"/>
        <v>28757.473999999998</v>
      </c>
      <c r="K25" s="20">
        <f t="shared" si="19"/>
        <v>27542.120999999999</v>
      </c>
      <c r="L25" s="20">
        <f t="shared" si="19"/>
        <v>19861.507000000001</v>
      </c>
      <c r="M25" s="20">
        <f t="shared" si="19"/>
        <v>16020.484</v>
      </c>
      <c r="N25" s="20">
        <f t="shared" si="19"/>
        <v>28508.882999999998</v>
      </c>
      <c r="O25" s="20">
        <f t="shared" si="19"/>
        <v>24217.862999999998</v>
      </c>
      <c r="P25" s="20">
        <f t="shared" si="19"/>
        <v>20462.360999999997</v>
      </c>
      <c r="Q25" s="20">
        <f t="shared" si="19"/>
        <v>21297.589</v>
      </c>
      <c r="R25" s="20">
        <f t="shared" si="19"/>
        <v>28839.09</v>
      </c>
      <c r="S25" s="20">
        <f t="shared" si="19"/>
        <v>23475.019</v>
      </c>
      <c r="T25" s="20">
        <f t="shared" si="19"/>
        <v>31005.704999999998</v>
      </c>
      <c r="U25" s="20">
        <f t="shared" si="19"/>
        <v>28793.798999999999</v>
      </c>
      <c r="V25" s="20">
        <f t="shared" si="19"/>
        <v>20380.242999999999</v>
      </c>
      <c r="W25" s="20">
        <f t="shared" si="19"/>
        <v>0</v>
      </c>
      <c r="X25" s="20">
        <f t="shared" si="19"/>
        <v>15559.968999999999</v>
      </c>
      <c r="Y25" s="20">
        <f t="shared" si="19"/>
        <v>0</v>
      </c>
      <c r="Z25" s="20">
        <f t="shared" si="19"/>
        <v>26617.177</v>
      </c>
      <c r="AA25" s="20">
        <f t="shared" si="19"/>
        <v>0</v>
      </c>
      <c r="AB25" s="20">
        <f t="shared" si="19"/>
        <v>16389.708999999999</v>
      </c>
      <c r="AC25" s="20">
        <f t="shared" si="19"/>
        <v>0</v>
      </c>
      <c r="AD25" s="20">
        <f t="shared" si="19"/>
        <v>26030.955999999998</v>
      </c>
      <c r="AE25" s="20">
        <f t="shared" si="19"/>
        <v>0</v>
      </c>
      <c r="AF25" s="24"/>
    </row>
    <row r="26" spans="1:32" ht="18.75" customHeight="1" x14ac:dyDescent="0.25">
      <c r="A26" s="35" t="s">
        <v>19</v>
      </c>
      <c r="B26" s="22">
        <f t="shared" ref="B26:E29" si="20">B31+B36+B51+B56</f>
        <v>0</v>
      </c>
      <c r="C26" s="22">
        <f t="shared" si="20"/>
        <v>0</v>
      </c>
      <c r="D26" s="22">
        <f t="shared" si="20"/>
        <v>0</v>
      </c>
      <c r="E26" s="22">
        <f t="shared" si="20"/>
        <v>0</v>
      </c>
      <c r="F26" s="21">
        <v>0</v>
      </c>
      <c r="G26" s="21">
        <v>0</v>
      </c>
      <c r="H26" s="22">
        <f t="shared" ref="H26:AE26" si="21">H31+H36+H51+H56</f>
        <v>0</v>
      </c>
      <c r="I26" s="22">
        <f t="shared" si="21"/>
        <v>0</v>
      </c>
      <c r="J26" s="22">
        <f t="shared" si="21"/>
        <v>0</v>
      </c>
      <c r="K26" s="22">
        <f t="shared" si="21"/>
        <v>0</v>
      </c>
      <c r="L26" s="22">
        <f t="shared" si="21"/>
        <v>0</v>
      </c>
      <c r="M26" s="22">
        <f t="shared" si="21"/>
        <v>0</v>
      </c>
      <c r="N26" s="22">
        <f t="shared" si="21"/>
        <v>0</v>
      </c>
      <c r="O26" s="22">
        <f t="shared" si="21"/>
        <v>0</v>
      </c>
      <c r="P26" s="22">
        <f t="shared" si="21"/>
        <v>0</v>
      </c>
      <c r="Q26" s="22">
        <f t="shared" si="21"/>
        <v>0</v>
      </c>
      <c r="R26" s="22">
        <f t="shared" si="21"/>
        <v>0</v>
      </c>
      <c r="S26" s="22">
        <f t="shared" si="21"/>
        <v>0</v>
      </c>
      <c r="T26" s="22">
        <f t="shared" si="21"/>
        <v>0</v>
      </c>
      <c r="U26" s="22">
        <f t="shared" si="21"/>
        <v>0</v>
      </c>
      <c r="V26" s="22">
        <f t="shared" si="21"/>
        <v>0</v>
      </c>
      <c r="W26" s="22">
        <f t="shared" si="21"/>
        <v>0</v>
      </c>
      <c r="X26" s="22">
        <f t="shared" si="21"/>
        <v>0</v>
      </c>
      <c r="Y26" s="22">
        <f t="shared" si="21"/>
        <v>0</v>
      </c>
      <c r="Z26" s="22">
        <f t="shared" si="21"/>
        <v>0</v>
      </c>
      <c r="AA26" s="22">
        <f t="shared" si="21"/>
        <v>0</v>
      </c>
      <c r="AB26" s="22">
        <f t="shared" si="21"/>
        <v>0</v>
      </c>
      <c r="AC26" s="22">
        <f t="shared" si="21"/>
        <v>0</v>
      </c>
      <c r="AD26" s="22">
        <f t="shared" si="21"/>
        <v>0</v>
      </c>
      <c r="AE26" s="22">
        <f t="shared" si="21"/>
        <v>0</v>
      </c>
      <c r="AF26" s="24"/>
    </row>
    <row r="27" spans="1:32" ht="18.75" customHeight="1" x14ac:dyDescent="0.25">
      <c r="A27" s="35" t="s">
        <v>20</v>
      </c>
      <c r="B27" s="22">
        <f t="shared" si="20"/>
        <v>283845.87399999995</v>
      </c>
      <c r="C27" s="22">
        <f>C32+C37+C52+C57</f>
        <v>147862.11499999999</v>
      </c>
      <c r="D27" s="22">
        <f t="shared" si="20"/>
        <v>283845.87399999995</v>
      </c>
      <c r="E27" s="22">
        <f t="shared" si="20"/>
        <v>156296.47899999999</v>
      </c>
      <c r="F27" s="21">
        <f>E27/B27*100</f>
        <v>55.063854477588784</v>
      </c>
      <c r="G27" s="21">
        <f>E27/C27*100</f>
        <v>105.70420895169801</v>
      </c>
      <c r="H27" s="22">
        <f t="shared" ref="H27:AE27" si="22">H32+H37+H52+H57</f>
        <v>21432.799999999999</v>
      </c>
      <c r="I27" s="22">
        <f t="shared" si="22"/>
        <v>14949.604000000001</v>
      </c>
      <c r="J27" s="22">
        <f t="shared" si="22"/>
        <v>28757.473999999998</v>
      </c>
      <c r="K27" s="22">
        <f t="shared" si="22"/>
        <v>27542.120999999999</v>
      </c>
      <c r="L27" s="22">
        <f t="shared" si="22"/>
        <v>19861.507000000001</v>
      </c>
      <c r="M27" s="22">
        <f t="shared" si="22"/>
        <v>16020.484</v>
      </c>
      <c r="N27" s="22">
        <f t="shared" si="22"/>
        <v>28508.882999999998</v>
      </c>
      <c r="O27" s="22">
        <f t="shared" si="22"/>
        <v>24217.862999999998</v>
      </c>
      <c r="P27" s="22">
        <f t="shared" si="22"/>
        <v>20462.360999999997</v>
      </c>
      <c r="Q27" s="22">
        <f t="shared" si="22"/>
        <v>21297.589</v>
      </c>
      <c r="R27" s="22">
        <f t="shared" si="22"/>
        <v>28839.09</v>
      </c>
      <c r="S27" s="22">
        <f t="shared" si="22"/>
        <v>23475.019</v>
      </c>
      <c r="T27" s="22">
        <f t="shared" si="22"/>
        <v>31005.704999999998</v>
      </c>
      <c r="U27" s="22">
        <f t="shared" si="22"/>
        <v>28793.798999999999</v>
      </c>
      <c r="V27" s="22">
        <f t="shared" si="22"/>
        <v>20380.242999999999</v>
      </c>
      <c r="W27" s="22">
        <f t="shared" si="22"/>
        <v>0</v>
      </c>
      <c r="X27" s="22">
        <f t="shared" si="22"/>
        <v>15559.968999999999</v>
      </c>
      <c r="Y27" s="22">
        <f t="shared" si="22"/>
        <v>0</v>
      </c>
      <c r="Z27" s="22">
        <f t="shared" si="22"/>
        <v>26617.177</v>
      </c>
      <c r="AA27" s="22">
        <f t="shared" si="22"/>
        <v>0</v>
      </c>
      <c r="AB27" s="22">
        <f t="shared" si="22"/>
        <v>16389.708999999999</v>
      </c>
      <c r="AC27" s="22">
        <f t="shared" si="22"/>
        <v>0</v>
      </c>
      <c r="AD27" s="22">
        <f t="shared" si="22"/>
        <v>26030.955999999998</v>
      </c>
      <c r="AE27" s="22">
        <f t="shared" si="22"/>
        <v>0</v>
      </c>
      <c r="AF27" s="24"/>
    </row>
    <row r="28" spans="1:32" ht="18.75" customHeight="1" x14ac:dyDescent="0.25">
      <c r="A28" s="35" t="s">
        <v>21</v>
      </c>
      <c r="B28" s="22">
        <f t="shared" si="20"/>
        <v>0</v>
      </c>
      <c r="C28" s="22">
        <f t="shared" si="20"/>
        <v>0</v>
      </c>
      <c r="D28" s="22">
        <f t="shared" si="20"/>
        <v>0</v>
      </c>
      <c r="E28" s="22">
        <f t="shared" si="20"/>
        <v>0</v>
      </c>
      <c r="F28" s="21">
        <v>0</v>
      </c>
      <c r="G28" s="21">
        <v>0</v>
      </c>
      <c r="H28" s="22">
        <f t="shared" ref="H28:AE28" si="23">H33+H38+H53+H58</f>
        <v>0</v>
      </c>
      <c r="I28" s="22">
        <f t="shared" si="23"/>
        <v>0</v>
      </c>
      <c r="J28" s="22">
        <f t="shared" si="23"/>
        <v>0</v>
      </c>
      <c r="K28" s="22">
        <f t="shared" si="23"/>
        <v>0</v>
      </c>
      <c r="L28" s="22">
        <f t="shared" si="23"/>
        <v>0</v>
      </c>
      <c r="M28" s="22">
        <f t="shared" si="23"/>
        <v>0</v>
      </c>
      <c r="N28" s="22">
        <f t="shared" si="23"/>
        <v>0</v>
      </c>
      <c r="O28" s="22">
        <f t="shared" si="23"/>
        <v>0</v>
      </c>
      <c r="P28" s="22">
        <f t="shared" si="23"/>
        <v>0</v>
      </c>
      <c r="Q28" s="22">
        <f t="shared" si="23"/>
        <v>0</v>
      </c>
      <c r="R28" s="22">
        <f t="shared" si="23"/>
        <v>0</v>
      </c>
      <c r="S28" s="22">
        <f t="shared" si="23"/>
        <v>0</v>
      </c>
      <c r="T28" s="22">
        <f t="shared" si="23"/>
        <v>0</v>
      </c>
      <c r="U28" s="22">
        <f t="shared" si="23"/>
        <v>0</v>
      </c>
      <c r="V28" s="22">
        <f t="shared" si="23"/>
        <v>0</v>
      </c>
      <c r="W28" s="22">
        <f t="shared" si="23"/>
        <v>0</v>
      </c>
      <c r="X28" s="22">
        <f t="shared" si="23"/>
        <v>0</v>
      </c>
      <c r="Y28" s="22">
        <f t="shared" si="23"/>
        <v>0</v>
      </c>
      <c r="Z28" s="22">
        <f t="shared" si="23"/>
        <v>0</v>
      </c>
      <c r="AA28" s="22">
        <f t="shared" si="23"/>
        <v>0</v>
      </c>
      <c r="AB28" s="22">
        <f t="shared" si="23"/>
        <v>0</v>
      </c>
      <c r="AC28" s="22">
        <f t="shared" si="23"/>
        <v>0</v>
      </c>
      <c r="AD28" s="22">
        <f t="shared" si="23"/>
        <v>0</v>
      </c>
      <c r="AE28" s="22">
        <f t="shared" si="23"/>
        <v>0</v>
      </c>
      <c r="AF28" s="24"/>
    </row>
    <row r="29" spans="1:32" ht="18.75" customHeight="1" x14ac:dyDescent="0.25">
      <c r="A29" s="35" t="s">
        <v>22</v>
      </c>
      <c r="B29" s="22">
        <f t="shared" si="20"/>
        <v>0</v>
      </c>
      <c r="C29" s="22">
        <f t="shared" si="20"/>
        <v>0</v>
      </c>
      <c r="D29" s="22">
        <f t="shared" si="20"/>
        <v>0</v>
      </c>
      <c r="E29" s="22">
        <f t="shared" si="20"/>
        <v>0</v>
      </c>
      <c r="F29" s="21">
        <v>0</v>
      </c>
      <c r="G29" s="21">
        <v>0</v>
      </c>
      <c r="H29" s="22">
        <f t="shared" ref="H29:AE29" si="24">H34+H39+H54+H59</f>
        <v>0</v>
      </c>
      <c r="I29" s="22">
        <f t="shared" si="24"/>
        <v>0</v>
      </c>
      <c r="J29" s="22">
        <f t="shared" si="24"/>
        <v>0</v>
      </c>
      <c r="K29" s="22">
        <f t="shared" si="24"/>
        <v>0</v>
      </c>
      <c r="L29" s="22">
        <f t="shared" si="24"/>
        <v>0</v>
      </c>
      <c r="M29" s="22">
        <f t="shared" si="24"/>
        <v>0</v>
      </c>
      <c r="N29" s="22">
        <f t="shared" si="24"/>
        <v>0</v>
      </c>
      <c r="O29" s="22">
        <f t="shared" si="24"/>
        <v>0</v>
      </c>
      <c r="P29" s="22">
        <f t="shared" si="24"/>
        <v>0</v>
      </c>
      <c r="Q29" s="22">
        <f t="shared" si="24"/>
        <v>0</v>
      </c>
      <c r="R29" s="22">
        <f t="shared" si="24"/>
        <v>0</v>
      </c>
      <c r="S29" s="22">
        <f t="shared" si="24"/>
        <v>0</v>
      </c>
      <c r="T29" s="22">
        <f t="shared" si="24"/>
        <v>0</v>
      </c>
      <c r="U29" s="22">
        <f t="shared" si="24"/>
        <v>0</v>
      </c>
      <c r="V29" s="22">
        <f t="shared" si="24"/>
        <v>0</v>
      </c>
      <c r="W29" s="22">
        <f t="shared" si="24"/>
        <v>0</v>
      </c>
      <c r="X29" s="22">
        <f t="shared" si="24"/>
        <v>0</v>
      </c>
      <c r="Y29" s="22">
        <f t="shared" si="24"/>
        <v>0</v>
      </c>
      <c r="Z29" s="22">
        <f t="shared" si="24"/>
        <v>0</v>
      </c>
      <c r="AA29" s="22">
        <f t="shared" si="24"/>
        <v>0</v>
      </c>
      <c r="AB29" s="22">
        <f t="shared" si="24"/>
        <v>0</v>
      </c>
      <c r="AC29" s="22">
        <f t="shared" si="24"/>
        <v>0</v>
      </c>
      <c r="AD29" s="22">
        <f t="shared" si="24"/>
        <v>0</v>
      </c>
      <c r="AE29" s="22">
        <f t="shared" si="24"/>
        <v>0</v>
      </c>
      <c r="AF29" s="24"/>
    </row>
    <row r="30" spans="1:32" s="4" customFormat="1" ht="59.25" customHeight="1" x14ac:dyDescent="0.25">
      <c r="A30" s="34" t="s">
        <v>26</v>
      </c>
      <c r="B30" s="27">
        <f>SUM(B31:B34)</f>
        <v>36061.552000000003</v>
      </c>
      <c r="C30" s="27">
        <f>SUM(C31:C34)</f>
        <v>15656.106</v>
      </c>
      <c r="D30" s="27">
        <f>SUM(D31:D34)</f>
        <v>36061.552000000003</v>
      </c>
      <c r="E30" s="27">
        <f>SUM(E31:E34)</f>
        <v>17990.530999999999</v>
      </c>
      <c r="F30" s="28">
        <f>E30/B30*100</f>
        <v>49.888399145993489</v>
      </c>
      <c r="G30" s="28">
        <f>E30/C30*100</f>
        <v>114.91063614413444</v>
      </c>
      <c r="H30" s="27">
        <f>H31+H32+H33+H34</f>
        <v>3711.8090000000002</v>
      </c>
      <c r="I30" s="27">
        <f t="shared" ref="I30:AE30" si="25">I31+I32+I33+I34</f>
        <v>3264.9650000000001</v>
      </c>
      <c r="J30" s="27">
        <f t="shared" si="25"/>
        <v>3175.6889999999999</v>
      </c>
      <c r="K30" s="27">
        <f t="shared" si="25"/>
        <v>3306.3090000000002</v>
      </c>
      <c r="L30" s="27">
        <f t="shared" si="25"/>
        <v>1681.2719999999999</v>
      </c>
      <c r="M30" s="27">
        <f t="shared" si="25"/>
        <v>1316.951</v>
      </c>
      <c r="N30" s="27">
        <f t="shared" si="25"/>
        <v>2976.7049999999999</v>
      </c>
      <c r="O30" s="27">
        <f t="shared" si="25"/>
        <v>1778.749</v>
      </c>
      <c r="P30" s="27">
        <f t="shared" si="25"/>
        <v>1966.6969999999999</v>
      </c>
      <c r="Q30" s="27">
        <f t="shared" si="25"/>
        <v>2494.0410000000002</v>
      </c>
      <c r="R30" s="27">
        <f t="shared" si="25"/>
        <v>2143.9340000000002</v>
      </c>
      <c r="S30" s="27">
        <f t="shared" si="25"/>
        <v>2526.91</v>
      </c>
      <c r="T30" s="27">
        <f t="shared" si="25"/>
        <v>3344.9059999999999</v>
      </c>
      <c r="U30" s="27">
        <f t="shared" si="25"/>
        <v>3302.6060000000002</v>
      </c>
      <c r="V30" s="27">
        <f t="shared" si="25"/>
        <v>2036.6969999999999</v>
      </c>
      <c r="W30" s="27">
        <f t="shared" si="25"/>
        <v>0</v>
      </c>
      <c r="X30" s="27">
        <f t="shared" si="25"/>
        <v>1625.434</v>
      </c>
      <c r="Y30" s="27">
        <f t="shared" si="25"/>
        <v>0</v>
      </c>
      <c r="Z30" s="27">
        <f t="shared" si="25"/>
        <v>3255.0920000000001</v>
      </c>
      <c r="AA30" s="27">
        <f t="shared" si="25"/>
        <v>0</v>
      </c>
      <c r="AB30" s="27">
        <f t="shared" si="25"/>
        <v>1966.6969999999999</v>
      </c>
      <c r="AC30" s="27">
        <f t="shared" si="25"/>
        <v>0</v>
      </c>
      <c r="AD30" s="27">
        <f t="shared" si="25"/>
        <v>8176.62</v>
      </c>
      <c r="AE30" s="27">
        <f t="shared" si="25"/>
        <v>0</v>
      </c>
      <c r="AF30" s="60"/>
    </row>
    <row r="31" spans="1:32" ht="18.75" customHeight="1" x14ac:dyDescent="0.25">
      <c r="A31" s="35" t="s">
        <v>19</v>
      </c>
      <c r="B31" s="22">
        <f>H31+J31+L31+N31+P31+R31+T31+V31+X31+Z31+AB31+AD31</f>
        <v>0</v>
      </c>
      <c r="C31" s="22">
        <f>H31+J31+L31+N31+P31+R31+T31</f>
        <v>0</v>
      </c>
      <c r="D31" s="22">
        <v>0</v>
      </c>
      <c r="E31" s="22">
        <f>I31+K31+M31+O31+Q31+S31+U31+W31+Y31+AA31+AC31+AE31</f>
        <v>0</v>
      </c>
      <c r="F31" s="21">
        <v>0</v>
      </c>
      <c r="G31" s="21">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61"/>
    </row>
    <row r="32" spans="1:32" s="15" customFormat="1" ht="18.75" customHeight="1" x14ac:dyDescent="0.25">
      <c r="A32" s="41" t="s">
        <v>20</v>
      </c>
      <c r="B32" s="22">
        <f>H32+J32+L32+N32+P32+R32+T32+V32+X32+Z32+AB32+AD32</f>
        <v>36061.552000000003</v>
      </c>
      <c r="C32" s="22">
        <f>H32+J32+L32+N32+P32+R32</f>
        <v>15656.106</v>
      </c>
      <c r="D32" s="29">
        <f>B32</f>
        <v>36061.552000000003</v>
      </c>
      <c r="E32" s="22">
        <f>I32+K32+M32+O32+Q32+S32+U32+W32+Y32+AA32+AC32+AE32</f>
        <v>17990.530999999999</v>
      </c>
      <c r="F32" s="21">
        <f>E32/B32*100</f>
        <v>49.888399145993489</v>
      </c>
      <c r="G32" s="21">
        <f>E32/C32*100</f>
        <v>114.91063614413444</v>
      </c>
      <c r="H32" s="22">
        <v>3711.8090000000002</v>
      </c>
      <c r="I32" s="22">
        <v>3264.9650000000001</v>
      </c>
      <c r="J32" s="22">
        <v>3175.6889999999999</v>
      </c>
      <c r="K32" s="22">
        <v>3306.3090000000002</v>
      </c>
      <c r="L32" s="22">
        <v>1681.2719999999999</v>
      </c>
      <c r="M32" s="22">
        <v>1316.951</v>
      </c>
      <c r="N32" s="22">
        <v>2976.7049999999999</v>
      </c>
      <c r="O32" s="22">
        <v>1778.749</v>
      </c>
      <c r="P32" s="22">
        <v>1966.6969999999999</v>
      </c>
      <c r="Q32" s="22">
        <v>2494.0410000000002</v>
      </c>
      <c r="R32" s="22">
        <v>2143.9340000000002</v>
      </c>
      <c r="S32" s="22">
        <v>2526.91</v>
      </c>
      <c r="T32" s="22">
        <v>3344.9059999999999</v>
      </c>
      <c r="U32" s="22">
        <v>3302.6060000000002</v>
      </c>
      <c r="V32" s="22">
        <v>2036.6969999999999</v>
      </c>
      <c r="W32" s="22">
        <v>0</v>
      </c>
      <c r="X32" s="22">
        <v>1625.434</v>
      </c>
      <c r="Y32" s="22">
        <v>0</v>
      </c>
      <c r="Z32" s="22">
        <v>3255.0920000000001</v>
      </c>
      <c r="AA32" s="22">
        <v>0</v>
      </c>
      <c r="AB32" s="22">
        <v>1966.6969999999999</v>
      </c>
      <c r="AC32" s="22">
        <v>0</v>
      </c>
      <c r="AD32" s="22">
        <v>8176.62</v>
      </c>
      <c r="AE32" s="22">
        <v>0</v>
      </c>
      <c r="AF32" s="61"/>
    </row>
    <row r="33" spans="1:32" ht="18.75" customHeight="1" x14ac:dyDescent="0.25">
      <c r="A33" s="35" t="s">
        <v>21</v>
      </c>
      <c r="B33" s="22">
        <v>0</v>
      </c>
      <c r="C33" s="22">
        <f>H33+J33+L33+N33+P33+R33+T33+V33</f>
        <v>0</v>
      </c>
      <c r="D33" s="22">
        <v>0</v>
      </c>
      <c r="E33" s="22">
        <f>I33+K33+M33+O33+Q33+S33+U33+W33+Y33+AA33+AC33+AE33</f>
        <v>0</v>
      </c>
      <c r="F33" s="21">
        <v>0</v>
      </c>
      <c r="G33" s="21">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61"/>
    </row>
    <row r="34" spans="1:32" ht="18.75" customHeight="1" x14ac:dyDescent="0.25">
      <c r="A34" s="35" t="s">
        <v>22</v>
      </c>
      <c r="B34" s="22">
        <f>H34+J34+L34+N34+P34+R34+T34+V34+X34+Z34+AB34+AD34</f>
        <v>0</v>
      </c>
      <c r="C34" s="22">
        <f>H34+J34+L34+N34+P34+R34+T34+V34</f>
        <v>0</v>
      </c>
      <c r="D34" s="22">
        <v>0</v>
      </c>
      <c r="E34" s="22">
        <f>I34+K34+M34+O34+Q34+S34+U34+W34+Y34+AA34+AC34+AE34</f>
        <v>0</v>
      </c>
      <c r="F34" s="21">
        <v>0</v>
      </c>
      <c r="G34" s="21">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62"/>
    </row>
    <row r="35" spans="1:32" ht="71.25" customHeight="1" x14ac:dyDescent="0.25">
      <c r="A35" s="36" t="s">
        <v>27</v>
      </c>
      <c r="B35" s="27">
        <f>SUM(B36:B39)</f>
        <v>73481.225000000006</v>
      </c>
      <c r="C35" s="27">
        <f>SUM(C36:C39)</f>
        <v>43944.041000000005</v>
      </c>
      <c r="D35" s="27">
        <f>SUM(D36:D39)</f>
        <v>73481.225000000006</v>
      </c>
      <c r="E35" s="27">
        <f>SUM(E36:E39)</f>
        <v>43673.838000000003</v>
      </c>
      <c r="F35" s="28">
        <f>E35/B35*100</f>
        <v>59.435370055412115</v>
      </c>
      <c r="G35" s="28">
        <f>E35/C35*100</f>
        <v>99.385120271483459</v>
      </c>
      <c r="H35" s="27">
        <f>H36+H37+H38+H39</f>
        <v>6428.8159999999998</v>
      </c>
      <c r="I35" s="27">
        <f t="shared" ref="I35:AE35" si="26">I36+I37+I38+I39</f>
        <v>2722.5190000000002</v>
      </c>
      <c r="J35" s="27">
        <f t="shared" si="26"/>
        <v>7635.39</v>
      </c>
      <c r="K35" s="27">
        <f t="shared" si="26"/>
        <v>6259.2719999999999</v>
      </c>
      <c r="L35" s="27">
        <f t="shared" si="26"/>
        <v>7555.6109999999999</v>
      </c>
      <c r="M35" s="27">
        <f t="shared" si="26"/>
        <v>5187.9989999999998</v>
      </c>
      <c r="N35" s="27">
        <f t="shared" si="26"/>
        <v>7661.2559999999994</v>
      </c>
      <c r="O35" s="27">
        <f t="shared" si="26"/>
        <v>7661.2959999999994</v>
      </c>
      <c r="P35" s="27">
        <f t="shared" si="26"/>
        <v>7235.0640000000003</v>
      </c>
      <c r="Q35" s="27">
        <f t="shared" si="26"/>
        <v>7235.1059999999998</v>
      </c>
      <c r="R35" s="27">
        <f t="shared" si="26"/>
        <v>7427.9040000000005</v>
      </c>
      <c r="S35" s="27">
        <f t="shared" si="26"/>
        <v>7427.9459999999999</v>
      </c>
      <c r="T35" s="27">
        <f t="shared" si="26"/>
        <v>7179.6779999999999</v>
      </c>
      <c r="U35" s="27">
        <f t="shared" si="26"/>
        <v>7179.7</v>
      </c>
      <c r="V35" s="27">
        <f t="shared" si="26"/>
        <v>5794.6360000000004</v>
      </c>
      <c r="W35" s="27">
        <f t="shared" si="26"/>
        <v>0</v>
      </c>
      <c r="X35" s="27">
        <f t="shared" si="26"/>
        <v>4065.0120000000002</v>
      </c>
      <c r="Y35" s="27">
        <f t="shared" si="26"/>
        <v>0</v>
      </c>
      <c r="Z35" s="27">
        <f t="shared" si="26"/>
        <v>4481.7860000000001</v>
      </c>
      <c r="AA35" s="27">
        <f t="shared" si="26"/>
        <v>0</v>
      </c>
      <c r="AB35" s="27">
        <f t="shared" si="26"/>
        <v>4053.7890000000002</v>
      </c>
      <c r="AC35" s="27">
        <f t="shared" si="26"/>
        <v>0</v>
      </c>
      <c r="AD35" s="27">
        <f t="shared" si="26"/>
        <v>3962.2829999999999</v>
      </c>
      <c r="AE35" s="27">
        <f t="shared" si="26"/>
        <v>0</v>
      </c>
      <c r="AF35" s="30"/>
    </row>
    <row r="36" spans="1:32" ht="18.75" customHeight="1" x14ac:dyDescent="0.25">
      <c r="A36" s="35" t="s">
        <v>19</v>
      </c>
      <c r="B36" s="22">
        <f t="shared" ref="B36:E39" si="27">B41+B46</f>
        <v>0</v>
      </c>
      <c r="C36" s="22">
        <f t="shared" si="27"/>
        <v>0</v>
      </c>
      <c r="D36" s="22">
        <f t="shared" si="27"/>
        <v>0</v>
      </c>
      <c r="E36" s="22">
        <f t="shared" si="27"/>
        <v>0</v>
      </c>
      <c r="F36" s="21">
        <v>0</v>
      </c>
      <c r="G36" s="21">
        <v>0</v>
      </c>
      <c r="H36" s="22">
        <f t="shared" ref="H36:AE36" si="28">H41+H46</f>
        <v>0</v>
      </c>
      <c r="I36" s="22">
        <f t="shared" si="28"/>
        <v>0</v>
      </c>
      <c r="J36" s="22">
        <f t="shared" si="28"/>
        <v>0</v>
      </c>
      <c r="K36" s="22">
        <f t="shared" si="28"/>
        <v>0</v>
      </c>
      <c r="L36" s="22">
        <f t="shared" si="28"/>
        <v>0</v>
      </c>
      <c r="M36" s="22">
        <f t="shared" si="28"/>
        <v>0</v>
      </c>
      <c r="N36" s="22">
        <f t="shared" si="28"/>
        <v>0</v>
      </c>
      <c r="O36" s="22">
        <f t="shared" si="28"/>
        <v>0</v>
      </c>
      <c r="P36" s="22">
        <f t="shared" si="28"/>
        <v>0</v>
      </c>
      <c r="Q36" s="22">
        <f t="shared" si="28"/>
        <v>0</v>
      </c>
      <c r="R36" s="22">
        <f t="shared" si="28"/>
        <v>0</v>
      </c>
      <c r="S36" s="22">
        <f t="shared" si="28"/>
        <v>0</v>
      </c>
      <c r="T36" s="22">
        <f t="shared" si="28"/>
        <v>0</v>
      </c>
      <c r="U36" s="22">
        <f t="shared" si="28"/>
        <v>0</v>
      </c>
      <c r="V36" s="22">
        <f t="shared" si="28"/>
        <v>0</v>
      </c>
      <c r="W36" s="22">
        <f t="shared" si="28"/>
        <v>0</v>
      </c>
      <c r="X36" s="22">
        <f t="shared" si="28"/>
        <v>0</v>
      </c>
      <c r="Y36" s="22">
        <f t="shared" si="28"/>
        <v>0</v>
      </c>
      <c r="Z36" s="22">
        <f t="shared" si="28"/>
        <v>0</v>
      </c>
      <c r="AA36" s="22">
        <f t="shared" si="28"/>
        <v>0</v>
      </c>
      <c r="AB36" s="22">
        <f t="shared" si="28"/>
        <v>0</v>
      </c>
      <c r="AC36" s="22">
        <f t="shared" si="28"/>
        <v>0</v>
      </c>
      <c r="AD36" s="22">
        <f t="shared" si="28"/>
        <v>0</v>
      </c>
      <c r="AE36" s="22">
        <f t="shared" si="28"/>
        <v>0</v>
      </c>
      <c r="AF36" s="31"/>
    </row>
    <row r="37" spans="1:32" ht="18.75" customHeight="1" x14ac:dyDescent="0.25">
      <c r="A37" s="41" t="s">
        <v>20</v>
      </c>
      <c r="B37" s="22">
        <f t="shared" si="27"/>
        <v>73481.225000000006</v>
      </c>
      <c r="C37" s="22">
        <f>C42+C47</f>
        <v>43944.041000000005</v>
      </c>
      <c r="D37" s="22">
        <f t="shared" si="27"/>
        <v>73481.225000000006</v>
      </c>
      <c r="E37" s="22">
        <f t="shared" si="27"/>
        <v>43673.838000000003</v>
      </c>
      <c r="F37" s="21">
        <f>E37/B37*100</f>
        <v>59.435370055412115</v>
      </c>
      <c r="G37" s="21">
        <f>E37/C37*100</f>
        <v>99.385120271483459</v>
      </c>
      <c r="H37" s="22">
        <f t="shared" ref="H37:AE37" si="29">H42+H47</f>
        <v>6428.8159999999998</v>
      </c>
      <c r="I37" s="22">
        <f t="shared" si="29"/>
        <v>2722.5190000000002</v>
      </c>
      <c r="J37" s="22">
        <f t="shared" si="29"/>
        <v>7635.39</v>
      </c>
      <c r="K37" s="22">
        <f t="shared" si="29"/>
        <v>6259.2719999999999</v>
      </c>
      <c r="L37" s="22">
        <f t="shared" si="29"/>
        <v>7555.6109999999999</v>
      </c>
      <c r="M37" s="22">
        <f t="shared" si="29"/>
        <v>5187.9989999999998</v>
      </c>
      <c r="N37" s="22">
        <f t="shared" si="29"/>
        <v>7661.2559999999994</v>
      </c>
      <c r="O37" s="22">
        <f t="shared" si="29"/>
        <v>7661.2959999999994</v>
      </c>
      <c r="P37" s="22">
        <f t="shared" si="29"/>
        <v>7235.0640000000003</v>
      </c>
      <c r="Q37" s="22">
        <f t="shared" si="29"/>
        <v>7235.1059999999998</v>
      </c>
      <c r="R37" s="22">
        <f t="shared" si="29"/>
        <v>7427.9040000000005</v>
      </c>
      <c r="S37" s="22">
        <f t="shared" si="29"/>
        <v>7427.9459999999999</v>
      </c>
      <c r="T37" s="22">
        <f t="shared" si="29"/>
        <v>7179.6779999999999</v>
      </c>
      <c r="U37" s="22">
        <f t="shared" si="29"/>
        <v>7179.7</v>
      </c>
      <c r="V37" s="22">
        <f t="shared" si="29"/>
        <v>5794.6360000000004</v>
      </c>
      <c r="W37" s="22">
        <f t="shared" si="29"/>
        <v>0</v>
      </c>
      <c r="X37" s="22">
        <f t="shared" si="29"/>
        <v>4065.0120000000002</v>
      </c>
      <c r="Y37" s="22">
        <f t="shared" si="29"/>
        <v>0</v>
      </c>
      <c r="Z37" s="22">
        <f t="shared" si="29"/>
        <v>4481.7860000000001</v>
      </c>
      <c r="AA37" s="22">
        <f t="shared" si="29"/>
        <v>0</v>
      </c>
      <c r="AB37" s="22">
        <f t="shared" si="29"/>
        <v>4053.7890000000002</v>
      </c>
      <c r="AC37" s="22">
        <f t="shared" si="29"/>
        <v>0</v>
      </c>
      <c r="AD37" s="22">
        <f t="shared" si="29"/>
        <v>3962.2829999999999</v>
      </c>
      <c r="AE37" s="22">
        <f t="shared" si="29"/>
        <v>0</v>
      </c>
      <c r="AF37" s="32"/>
    </row>
    <row r="38" spans="1:32" ht="18.75" customHeight="1" x14ac:dyDescent="0.25">
      <c r="A38" s="35" t="s">
        <v>21</v>
      </c>
      <c r="B38" s="22">
        <f t="shared" si="27"/>
        <v>0</v>
      </c>
      <c r="C38" s="22">
        <f t="shared" si="27"/>
        <v>0</v>
      </c>
      <c r="D38" s="22">
        <f t="shared" si="27"/>
        <v>0</v>
      </c>
      <c r="E38" s="22">
        <f t="shared" si="27"/>
        <v>0</v>
      </c>
      <c r="F38" s="21">
        <v>0</v>
      </c>
      <c r="G38" s="21">
        <v>0</v>
      </c>
      <c r="H38" s="22">
        <f t="shared" ref="H38:AE38" si="30">H43+H48</f>
        <v>0</v>
      </c>
      <c r="I38" s="22">
        <f t="shared" si="30"/>
        <v>0</v>
      </c>
      <c r="J38" s="22">
        <f t="shared" si="30"/>
        <v>0</v>
      </c>
      <c r="K38" s="22">
        <f t="shared" si="30"/>
        <v>0</v>
      </c>
      <c r="L38" s="22">
        <f t="shared" si="30"/>
        <v>0</v>
      </c>
      <c r="M38" s="22">
        <f t="shared" si="30"/>
        <v>0</v>
      </c>
      <c r="N38" s="22">
        <f t="shared" si="30"/>
        <v>0</v>
      </c>
      <c r="O38" s="22">
        <f t="shared" si="30"/>
        <v>0</v>
      </c>
      <c r="P38" s="22">
        <f t="shared" si="30"/>
        <v>0</v>
      </c>
      <c r="Q38" s="22">
        <f t="shared" si="30"/>
        <v>0</v>
      </c>
      <c r="R38" s="22">
        <f t="shared" si="30"/>
        <v>0</v>
      </c>
      <c r="S38" s="22">
        <f t="shared" si="30"/>
        <v>0</v>
      </c>
      <c r="T38" s="22">
        <f t="shared" si="30"/>
        <v>0</v>
      </c>
      <c r="U38" s="22">
        <f t="shared" si="30"/>
        <v>0</v>
      </c>
      <c r="V38" s="22">
        <f t="shared" si="30"/>
        <v>0</v>
      </c>
      <c r="W38" s="22">
        <f t="shared" si="30"/>
        <v>0</v>
      </c>
      <c r="X38" s="22">
        <f t="shared" si="30"/>
        <v>0</v>
      </c>
      <c r="Y38" s="22">
        <f t="shared" si="30"/>
        <v>0</v>
      </c>
      <c r="Z38" s="22">
        <f t="shared" si="30"/>
        <v>0</v>
      </c>
      <c r="AA38" s="22">
        <f t="shared" si="30"/>
        <v>0</v>
      </c>
      <c r="AB38" s="22">
        <f t="shared" si="30"/>
        <v>0</v>
      </c>
      <c r="AC38" s="22">
        <f t="shared" si="30"/>
        <v>0</v>
      </c>
      <c r="AD38" s="22">
        <f t="shared" si="30"/>
        <v>0</v>
      </c>
      <c r="AE38" s="22">
        <f t="shared" si="30"/>
        <v>0</v>
      </c>
      <c r="AF38" s="33"/>
    </row>
    <row r="39" spans="1:32" ht="18.75" customHeight="1" x14ac:dyDescent="0.25">
      <c r="A39" s="35" t="s">
        <v>22</v>
      </c>
      <c r="B39" s="22">
        <f t="shared" si="27"/>
        <v>0</v>
      </c>
      <c r="C39" s="22">
        <f t="shared" si="27"/>
        <v>0</v>
      </c>
      <c r="D39" s="22">
        <f t="shared" si="27"/>
        <v>0</v>
      </c>
      <c r="E39" s="22">
        <f t="shared" si="27"/>
        <v>0</v>
      </c>
      <c r="F39" s="21">
        <v>0</v>
      </c>
      <c r="G39" s="21">
        <v>0</v>
      </c>
      <c r="H39" s="22">
        <f t="shared" ref="H39:AE39" si="31">H44+H49</f>
        <v>0</v>
      </c>
      <c r="I39" s="22">
        <f t="shared" si="31"/>
        <v>0</v>
      </c>
      <c r="J39" s="22">
        <f t="shared" si="31"/>
        <v>0</v>
      </c>
      <c r="K39" s="22">
        <f t="shared" si="31"/>
        <v>0</v>
      </c>
      <c r="L39" s="22">
        <f t="shared" si="31"/>
        <v>0</v>
      </c>
      <c r="M39" s="22">
        <f t="shared" si="31"/>
        <v>0</v>
      </c>
      <c r="N39" s="22">
        <f t="shared" si="31"/>
        <v>0</v>
      </c>
      <c r="O39" s="22">
        <f t="shared" si="31"/>
        <v>0</v>
      </c>
      <c r="P39" s="22">
        <f t="shared" si="31"/>
        <v>0</v>
      </c>
      <c r="Q39" s="22">
        <f t="shared" si="31"/>
        <v>0</v>
      </c>
      <c r="R39" s="22">
        <f t="shared" si="31"/>
        <v>0</v>
      </c>
      <c r="S39" s="22">
        <f t="shared" si="31"/>
        <v>0</v>
      </c>
      <c r="T39" s="22">
        <f t="shared" si="31"/>
        <v>0</v>
      </c>
      <c r="U39" s="22">
        <f t="shared" si="31"/>
        <v>0</v>
      </c>
      <c r="V39" s="22">
        <f t="shared" si="31"/>
        <v>0</v>
      </c>
      <c r="W39" s="22">
        <f t="shared" si="31"/>
        <v>0</v>
      </c>
      <c r="X39" s="22">
        <f t="shared" si="31"/>
        <v>0</v>
      </c>
      <c r="Y39" s="22">
        <f t="shared" si="31"/>
        <v>0</v>
      </c>
      <c r="Z39" s="22">
        <f t="shared" si="31"/>
        <v>0</v>
      </c>
      <c r="AA39" s="22">
        <f t="shared" si="31"/>
        <v>0</v>
      </c>
      <c r="AB39" s="22">
        <f t="shared" si="31"/>
        <v>0</v>
      </c>
      <c r="AC39" s="22">
        <f t="shared" si="31"/>
        <v>0</v>
      </c>
      <c r="AD39" s="22">
        <f t="shared" si="31"/>
        <v>0</v>
      </c>
      <c r="AE39" s="22">
        <f t="shared" si="31"/>
        <v>0</v>
      </c>
      <c r="AF39" s="33"/>
    </row>
    <row r="40" spans="1:32" s="46" customFormat="1" ht="108" customHeight="1" x14ac:dyDescent="0.3">
      <c r="A40" s="38" t="s">
        <v>32</v>
      </c>
      <c r="B40" s="39">
        <f>SUM(B41:B44)</f>
        <v>72576.123000000007</v>
      </c>
      <c r="C40" s="39">
        <f>SUM(C41:C44)</f>
        <v>43260.842000000004</v>
      </c>
      <c r="D40" s="39">
        <f>SUM(D41:D44)</f>
        <v>72576.123000000007</v>
      </c>
      <c r="E40" s="39">
        <f>SUM(E41:E44)</f>
        <v>42876.736000000004</v>
      </c>
      <c r="F40" s="40">
        <f>E40/B40*100</f>
        <v>59.078294937303276</v>
      </c>
      <c r="G40" s="40">
        <f>E40/C40*100</f>
        <v>99.112116218172545</v>
      </c>
      <c r="H40" s="39">
        <f>H41+H42+H43+H44</f>
        <v>6314.9089999999997</v>
      </c>
      <c r="I40" s="39">
        <f t="shared" ref="I40:AE40" si="32">I41+I42+I43+I44</f>
        <v>2608.6190000000001</v>
      </c>
      <c r="J40" s="39">
        <f t="shared" si="32"/>
        <v>7521.5320000000002</v>
      </c>
      <c r="K40" s="39">
        <f t="shared" si="32"/>
        <v>6145.4139999999998</v>
      </c>
      <c r="L40" s="39">
        <f t="shared" si="32"/>
        <v>7441.7529999999997</v>
      </c>
      <c r="M40" s="39">
        <f t="shared" si="32"/>
        <v>5074.2550000000001</v>
      </c>
      <c r="N40" s="39">
        <f t="shared" si="32"/>
        <v>7547.3959999999997</v>
      </c>
      <c r="O40" s="39">
        <f t="shared" si="32"/>
        <v>7547.3959999999997</v>
      </c>
      <c r="P40" s="39">
        <f t="shared" si="32"/>
        <v>7121.2060000000001</v>
      </c>
      <c r="Q40" s="39">
        <f t="shared" si="32"/>
        <v>7121.2060000000001</v>
      </c>
      <c r="R40" s="39">
        <f t="shared" si="32"/>
        <v>7314.0460000000003</v>
      </c>
      <c r="S40" s="39">
        <f t="shared" si="32"/>
        <v>7314.0460000000003</v>
      </c>
      <c r="T40" s="39">
        <f t="shared" si="32"/>
        <v>7065.82</v>
      </c>
      <c r="U40" s="39">
        <f t="shared" si="32"/>
        <v>7065.8</v>
      </c>
      <c r="V40" s="39">
        <f t="shared" si="32"/>
        <v>5737.7070000000003</v>
      </c>
      <c r="W40" s="39">
        <f t="shared" si="32"/>
        <v>0</v>
      </c>
      <c r="X40" s="39">
        <f t="shared" si="32"/>
        <v>4013.8960000000002</v>
      </c>
      <c r="Y40" s="39">
        <f t="shared" si="32"/>
        <v>0</v>
      </c>
      <c r="Z40" s="39">
        <f t="shared" si="32"/>
        <v>4481.7860000000001</v>
      </c>
      <c r="AA40" s="39">
        <f t="shared" si="32"/>
        <v>0</v>
      </c>
      <c r="AB40" s="39">
        <f t="shared" si="32"/>
        <v>4053.7890000000002</v>
      </c>
      <c r="AC40" s="39">
        <f t="shared" si="32"/>
        <v>0</v>
      </c>
      <c r="AD40" s="39">
        <f t="shared" si="32"/>
        <v>3962.2829999999999</v>
      </c>
      <c r="AE40" s="39">
        <f t="shared" si="32"/>
        <v>0</v>
      </c>
      <c r="AF40" s="45"/>
    </row>
    <row r="41" spans="1:32" ht="156" customHeight="1" x14ac:dyDescent="0.25">
      <c r="A41" s="35" t="s">
        <v>19</v>
      </c>
      <c r="B41" s="22">
        <f>H41+J41+L41+N41+P41+R41+T41+V41+X41+Z41+AB41+AD41</f>
        <v>0</v>
      </c>
      <c r="C41" s="22">
        <f t="shared" ref="C41:C49" si="33">H41+J41+L41+N41+P41+R41+T41+V41+X41+Z41</f>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60" t="s">
        <v>45</v>
      </c>
    </row>
    <row r="42" spans="1:32" ht="156" customHeight="1" x14ac:dyDescent="0.25">
      <c r="A42" s="41" t="s">
        <v>20</v>
      </c>
      <c r="B42" s="22">
        <f>H42+J42+L42+N42+P42+R42+T42+V42+X42+Z42+AB42+AD42</f>
        <v>72576.123000000007</v>
      </c>
      <c r="C42" s="22">
        <f>H42+J42+L42+N42+P42+R42</f>
        <v>43260.842000000004</v>
      </c>
      <c r="D42" s="29">
        <f>B42</f>
        <v>72576.123000000007</v>
      </c>
      <c r="E42" s="22">
        <f>I42+K42+M42+O42+Q42+S42+U42+W42+Y42+AA42+AC42+AE42</f>
        <v>42876.736000000004</v>
      </c>
      <c r="F42" s="21">
        <f>E42/B42*100</f>
        <v>59.078294937303276</v>
      </c>
      <c r="G42" s="21">
        <f>E42/C42*100</f>
        <v>99.112116218172545</v>
      </c>
      <c r="H42" s="22">
        <f>6278.909+36</f>
        <v>6314.9089999999997</v>
      </c>
      <c r="I42" s="22">
        <v>2608.6190000000001</v>
      </c>
      <c r="J42" s="22">
        <f>7497.532+24</f>
        <v>7521.5320000000002</v>
      </c>
      <c r="K42" s="22">
        <v>6145.4139999999998</v>
      </c>
      <c r="L42" s="22">
        <v>7441.7529999999997</v>
      </c>
      <c r="M42" s="22">
        <v>5074.2550000000001</v>
      </c>
      <c r="N42" s="22">
        <v>7547.3959999999997</v>
      </c>
      <c r="O42" s="22">
        <v>7547.3959999999997</v>
      </c>
      <c r="P42" s="22">
        <v>7121.2060000000001</v>
      </c>
      <c r="Q42" s="22">
        <v>7121.2060000000001</v>
      </c>
      <c r="R42" s="22">
        <v>7314.0460000000003</v>
      </c>
      <c r="S42" s="22">
        <v>7314.0460000000003</v>
      </c>
      <c r="T42" s="22">
        <v>7065.82</v>
      </c>
      <c r="U42" s="22">
        <v>7065.8</v>
      </c>
      <c r="V42" s="22">
        <v>5737.7070000000003</v>
      </c>
      <c r="W42" s="22">
        <v>0</v>
      </c>
      <c r="X42" s="22">
        <v>4013.8960000000002</v>
      </c>
      <c r="Y42" s="22">
        <v>0</v>
      </c>
      <c r="Z42" s="22">
        <v>4481.7860000000001</v>
      </c>
      <c r="AA42" s="22">
        <v>0</v>
      </c>
      <c r="AB42" s="22">
        <v>4053.7890000000002</v>
      </c>
      <c r="AC42" s="22">
        <v>0</v>
      </c>
      <c r="AD42" s="22">
        <v>3962.2829999999999</v>
      </c>
      <c r="AE42" s="22">
        <v>0</v>
      </c>
      <c r="AF42" s="61"/>
    </row>
    <row r="43" spans="1:32" ht="156" customHeight="1" x14ac:dyDescent="0.25">
      <c r="A43" s="35" t="s">
        <v>21</v>
      </c>
      <c r="B43" s="22">
        <v>0</v>
      </c>
      <c r="C43" s="22">
        <f t="shared" si="33"/>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61"/>
    </row>
    <row r="44" spans="1:32" ht="156" customHeight="1" x14ac:dyDescent="0.25">
      <c r="A44" s="35" t="s">
        <v>22</v>
      </c>
      <c r="B44" s="22">
        <f>H44+J44+L44+N44+P44+R44+T44+V44+X44+Z44+AB44+AD44</f>
        <v>0</v>
      </c>
      <c r="C44" s="22">
        <f t="shared" si="33"/>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62"/>
    </row>
    <row r="45" spans="1:32" s="44" customFormat="1" ht="123" customHeight="1" x14ac:dyDescent="0.25">
      <c r="A45" s="38" t="s">
        <v>33</v>
      </c>
      <c r="B45" s="39">
        <f>SUM(B46:B49)</f>
        <v>905.10199999999998</v>
      </c>
      <c r="C45" s="39">
        <f>SUM(C46:C49)</f>
        <v>683.19900000000007</v>
      </c>
      <c r="D45" s="39">
        <f>SUM(D46:D49)</f>
        <v>905.10199999999998</v>
      </c>
      <c r="E45" s="39">
        <f>SUM(E46:E49)</f>
        <v>797.10199999999998</v>
      </c>
      <c r="F45" s="40">
        <f>E45/B45*100</f>
        <v>88.067643204854264</v>
      </c>
      <c r="G45" s="40">
        <f>E45/C45*100</f>
        <v>116.67200918034129</v>
      </c>
      <c r="H45" s="39">
        <f>H46+H47+H48+H49</f>
        <v>113.907</v>
      </c>
      <c r="I45" s="39">
        <f t="shared" ref="I45:AE45" si="34">I46+I47+I48+I49</f>
        <v>113.9</v>
      </c>
      <c r="J45" s="39">
        <f t="shared" si="34"/>
        <v>113.858</v>
      </c>
      <c r="K45" s="39">
        <f t="shared" si="34"/>
        <v>113.858</v>
      </c>
      <c r="L45" s="39">
        <f t="shared" si="34"/>
        <v>113.858</v>
      </c>
      <c r="M45" s="39">
        <f t="shared" si="34"/>
        <v>113.744</v>
      </c>
      <c r="N45" s="39">
        <f t="shared" si="34"/>
        <v>113.86</v>
      </c>
      <c r="O45" s="39">
        <f t="shared" si="34"/>
        <v>113.9</v>
      </c>
      <c r="P45" s="39">
        <f t="shared" si="34"/>
        <v>113.858</v>
      </c>
      <c r="Q45" s="39">
        <f t="shared" si="34"/>
        <v>113.9</v>
      </c>
      <c r="R45" s="39">
        <f t="shared" si="34"/>
        <v>113.858</v>
      </c>
      <c r="S45" s="39">
        <f t="shared" si="34"/>
        <v>113.9</v>
      </c>
      <c r="T45" s="39">
        <f t="shared" si="34"/>
        <v>113.858</v>
      </c>
      <c r="U45" s="39">
        <f t="shared" si="34"/>
        <v>113.9</v>
      </c>
      <c r="V45" s="39">
        <f t="shared" si="34"/>
        <v>56.929000000000002</v>
      </c>
      <c r="W45" s="39">
        <f t="shared" si="34"/>
        <v>0</v>
      </c>
      <c r="X45" s="39">
        <f t="shared" si="34"/>
        <v>51.116</v>
      </c>
      <c r="Y45" s="39">
        <f t="shared" si="34"/>
        <v>0</v>
      </c>
      <c r="Z45" s="39">
        <f t="shared" si="34"/>
        <v>0</v>
      </c>
      <c r="AA45" s="39">
        <f t="shared" si="34"/>
        <v>0</v>
      </c>
      <c r="AB45" s="39">
        <f t="shared" si="34"/>
        <v>0</v>
      </c>
      <c r="AC45" s="39">
        <f t="shared" si="34"/>
        <v>0</v>
      </c>
      <c r="AD45" s="39">
        <f t="shared" si="34"/>
        <v>0</v>
      </c>
      <c r="AE45" s="39">
        <f t="shared" si="34"/>
        <v>0</v>
      </c>
      <c r="AF45" s="47"/>
    </row>
    <row r="46" spans="1:32" ht="18.75" customHeight="1" x14ac:dyDescent="0.25">
      <c r="A46" s="35" t="s">
        <v>19</v>
      </c>
      <c r="B46" s="22">
        <f>H46+J46+L46+N46+P46+R46+T46+V46+X46+Z46+AB46+AD46</f>
        <v>0</v>
      </c>
      <c r="C46" s="22">
        <f t="shared" si="33"/>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31"/>
    </row>
    <row r="47" spans="1:32" ht="18.75" customHeight="1" x14ac:dyDescent="0.25">
      <c r="A47" s="41" t="s">
        <v>20</v>
      </c>
      <c r="B47" s="22">
        <f>H47+J47+L47+N47+P47+R47+T47+V47+X47+Z47+AB47+AD47</f>
        <v>905.10199999999998</v>
      </c>
      <c r="C47" s="22">
        <f>H47+J47+L47+N47+P47+R47</f>
        <v>683.19900000000007</v>
      </c>
      <c r="D47" s="29">
        <f>B47</f>
        <v>905.10199999999998</v>
      </c>
      <c r="E47" s="22">
        <f>I47+K47+M47+O47+Q47+S47+U47+W47+Y47+AA47+AC47+AE47</f>
        <v>797.10199999999998</v>
      </c>
      <c r="F47" s="21">
        <f>E47/B47*100</f>
        <v>88.067643204854264</v>
      </c>
      <c r="G47" s="21">
        <f>E47/C47*100</f>
        <v>116.67200918034129</v>
      </c>
      <c r="H47" s="22">
        <v>113.907</v>
      </c>
      <c r="I47" s="22">
        <v>113.9</v>
      </c>
      <c r="J47" s="22">
        <v>113.858</v>
      </c>
      <c r="K47" s="22">
        <v>113.858</v>
      </c>
      <c r="L47" s="22">
        <v>113.858</v>
      </c>
      <c r="M47" s="22">
        <v>113.744</v>
      </c>
      <c r="N47" s="22">
        <v>113.86</v>
      </c>
      <c r="O47" s="22">
        <v>113.9</v>
      </c>
      <c r="P47" s="22">
        <v>113.858</v>
      </c>
      <c r="Q47" s="22">
        <v>113.9</v>
      </c>
      <c r="R47" s="22">
        <v>113.858</v>
      </c>
      <c r="S47" s="22">
        <v>113.9</v>
      </c>
      <c r="T47" s="22">
        <v>113.858</v>
      </c>
      <c r="U47" s="22">
        <v>113.9</v>
      </c>
      <c r="V47" s="22">
        <v>56.929000000000002</v>
      </c>
      <c r="W47" s="22">
        <v>0</v>
      </c>
      <c r="X47" s="22">
        <v>51.116</v>
      </c>
      <c r="Y47" s="22">
        <v>0</v>
      </c>
      <c r="Z47" s="22">
        <v>0</v>
      </c>
      <c r="AA47" s="22">
        <v>0</v>
      </c>
      <c r="AB47" s="22">
        <v>0</v>
      </c>
      <c r="AC47" s="22">
        <v>0</v>
      </c>
      <c r="AD47" s="22">
        <v>0</v>
      </c>
      <c r="AE47" s="22">
        <v>0</v>
      </c>
      <c r="AF47" s="32"/>
    </row>
    <row r="48" spans="1:32" ht="18.75" customHeight="1" x14ac:dyDescent="0.25">
      <c r="A48" s="35" t="s">
        <v>21</v>
      </c>
      <c r="B48" s="22">
        <v>0</v>
      </c>
      <c r="C48" s="22">
        <f t="shared" si="33"/>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33"/>
    </row>
    <row r="49" spans="1:32" ht="18.75" customHeight="1" x14ac:dyDescent="0.25">
      <c r="A49" s="35" t="s">
        <v>22</v>
      </c>
      <c r="B49" s="22">
        <f>H49+J49+L49+N49+P49+R49+T49+V49+X49+Z49+AB49+AD49</f>
        <v>0</v>
      </c>
      <c r="C49" s="22">
        <f t="shared" si="33"/>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33"/>
    </row>
    <row r="50" spans="1:32" ht="69" customHeight="1" x14ac:dyDescent="0.25">
      <c r="A50" s="36" t="s">
        <v>28</v>
      </c>
      <c r="B50" s="27">
        <f>SUM(B51:B54)</f>
        <v>151580.65499999997</v>
      </c>
      <c r="C50" s="27">
        <f>SUM(C51:C54)</f>
        <v>77250.353000000003</v>
      </c>
      <c r="D50" s="27">
        <f>SUM(D51:D54)</f>
        <v>151580.65499999997</v>
      </c>
      <c r="E50" s="27">
        <f>SUM(E51:E54)</f>
        <v>82832.848000000013</v>
      </c>
      <c r="F50" s="28">
        <f>E50/B50*100</f>
        <v>54.646054933592971</v>
      </c>
      <c r="G50" s="28">
        <f>E50/C50*100</f>
        <v>107.22649772228226</v>
      </c>
      <c r="H50" s="27">
        <f>H51+H52+H53+H54</f>
        <v>9918.9220000000005</v>
      </c>
      <c r="I50" s="27">
        <f t="shared" ref="I50:AE50" si="35">I51+I52+I53+I54</f>
        <v>8477.8950000000004</v>
      </c>
      <c r="J50" s="27">
        <f t="shared" si="35"/>
        <v>16212.329</v>
      </c>
      <c r="K50" s="27">
        <f t="shared" si="35"/>
        <v>16048.829</v>
      </c>
      <c r="L50" s="27">
        <f t="shared" si="35"/>
        <v>8610.2810000000009</v>
      </c>
      <c r="M50" s="27">
        <f t="shared" si="35"/>
        <v>8204.6769999999997</v>
      </c>
      <c r="N50" s="27">
        <f t="shared" si="35"/>
        <v>16068.763999999999</v>
      </c>
      <c r="O50" s="27">
        <f t="shared" si="35"/>
        <v>12890.536</v>
      </c>
      <c r="P50" s="27">
        <f t="shared" si="35"/>
        <v>9219.0550000000003</v>
      </c>
      <c r="Q50" s="27">
        <f t="shared" si="35"/>
        <v>9861.1630000000005</v>
      </c>
      <c r="R50" s="27">
        <f t="shared" si="35"/>
        <v>17221.002</v>
      </c>
      <c r="S50" s="27">
        <f t="shared" si="35"/>
        <v>11192.589</v>
      </c>
      <c r="T50" s="27">
        <f t="shared" si="35"/>
        <v>18676.374</v>
      </c>
      <c r="U50" s="27">
        <f t="shared" si="35"/>
        <v>16157.159</v>
      </c>
      <c r="V50" s="27">
        <f t="shared" si="35"/>
        <v>10803.089</v>
      </c>
      <c r="W50" s="27">
        <f t="shared" si="35"/>
        <v>0</v>
      </c>
      <c r="X50" s="27">
        <f t="shared" si="35"/>
        <v>8134.2820000000002</v>
      </c>
      <c r="Y50" s="27">
        <f t="shared" si="35"/>
        <v>0</v>
      </c>
      <c r="Z50" s="27">
        <f t="shared" si="35"/>
        <v>17193.745999999999</v>
      </c>
      <c r="AA50" s="27">
        <f t="shared" si="35"/>
        <v>0</v>
      </c>
      <c r="AB50" s="27">
        <f t="shared" si="35"/>
        <v>8599.4189999999999</v>
      </c>
      <c r="AC50" s="27">
        <f t="shared" si="35"/>
        <v>0</v>
      </c>
      <c r="AD50" s="27">
        <f t="shared" si="35"/>
        <v>10923.392</v>
      </c>
      <c r="AE50" s="27">
        <f t="shared" si="35"/>
        <v>0</v>
      </c>
      <c r="AF50" s="60" t="s">
        <v>46</v>
      </c>
    </row>
    <row r="51" spans="1:32" ht="53.25" customHeight="1" x14ac:dyDescent="0.25">
      <c r="A51" s="35" t="s">
        <v>19</v>
      </c>
      <c r="B51" s="22">
        <f>H51+J51+L51+N51+P51+R51+T51+V51+X51+Z51+AB51+AD51</f>
        <v>0</v>
      </c>
      <c r="C51" s="22">
        <f>H51+J51+L51+N51+P51+R51+T51+V51+X51+Z51</f>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3"/>
    </row>
    <row r="52" spans="1:32" ht="53.25" customHeight="1" x14ac:dyDescent="0.25">
      <c r="A52" s="41" t="s">
        <v>20</v>
      </c>
      <c r="B52" s="22">
        <f>H52+J52+L52+N52+P52+R52+T52+V52+X52+Z52+AB52+AD52</f>
        <v>151580.65499999997</v>
      </c>
      <c r="C52" s="22">
        <f>H52+J52+L52+N52+P52+R52</f>
        <v>77250.353000000003</v>
      </c>
      <c r="D52" s="29">
        <f>B52</f>
        <v>151580.65499999997</v>
      </c>
      <c r="E52" s="22">
        <f>I52+K52+M52+O52+Q52+S52+U52+W52+Y52+AA52+AC52+AE52</f>
        <v>82832.848000000013</v>
      </c>
      <c r="F52" s="21">
        <f>E52/B52*100</f>
        <v>54.646054933592971</v>
      </c>
      <c r="G52" s="21">
        <f>E52/C52*100</f>
        <v>107.22649772228226</v>
      </c>
      <c r="H52" s="22">
        <v>9918.9220000000005</v>
      </c>
      <c r="I52" s="22">
        <v>8477.8950000000004</v>
      </c>
      <c r="J52" s="22">
        <v>16212.329</v>
      </c>
      <c r="K52" s="22">
        <v>16048.829</v>
      </c>
      <c r="L52" s="22">
        <v>8610.2810000000009</v>
      </c>
      <c r="M52" s="22">
        <v>8204.6769999999997</v>
      </c>
      <c r="N52" s="22">
        <v>16068.763999999999</v>
      </c>
      <c r="O52" s="22">
        <v>12890.536</v>
      </c>
      <c r="P52" s="22">
        <v>9219.0550000000003</v>
      </c>
      <c r="Q52" s="22">
        <v>9861.1630000000005</v>
      </c>
      <c r="R52" s="22">
        <v>17221.002</v>
      </c>
      <c r="S52" s="22">
        <v>11192.589</v>
      </c>
      <c r="T52" s="22">
        <v>18676.374</v>
      </c>
      <c r="U52" s="22">
        <v>16157.159</v>
      </c>
      <c r="V52" s="22">
        <v>10803.089</v>
      </c>
      <c r="W52" s="22">
        <v>0</v>
      </c>
      <c r="X52" s="22">
        <v>8134.2820000000002</v>
      </c>
      <c r="Y52" s="22">
        <v>0</v>
      </c>
      <c r="Z52" s="22">
        <v>17193.745999999999</v>
      </c>
      <c r="AA52" s="22">
        <v>0</v>
      </c>
      <c r="AB52" s="22">
        <v>8599.4189999999999</v>
      </c>
      <c r="AC52" s="22">
        <v>0</v>
      </c>
      <c r="AD52" s="22">
        <v>10923.392</v>
      </c>
      <c r="AE52" s="22">
        <v>0</v>
      </c>
      <c r="AF52" s="63"/>
    </row>
    <row r="53" spans="1:32" ht="53.25" customHeight="1" x14ac:dyDescent="0.25">
      <c r="A53" s="35" t="s">
        <v>21</v>
      </c>
      <c r="B53" s="22">
        <v>0</v>
      </c>
      <c r="C53" s="22">
        <f t="shared" ref="C53:C59" si="36">H53+J53+L53+N53+P53+R53+T53+V53+X53+Z53</f>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3"/>
    </row>
    <row r="54" spans="1:32" ht="53.25" customHeight="1" x14ac:dyDescent="0.25">
      <c r="A54" s="35" t="s">
        <v>22</v>
      </c>
      <c r="B54" s="22">
        <f>H54+J54+L54+N54+P54+R54+T54+V54+X54+Z54+AB54+AD54</f>
        <v>0</v>
      </c>
      <c r="C54" s="22">
        <f t="shared" si="36"/>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64"/>
    </row>
    <row r="55" spans="1:32" ht="72.75" customHeight="1" x14ac:dyDescent="0.25">
      <c r="A55" s="36" t="s">
        <v>29</v>
      </c>
      <c r="B55" s="27">
        <f>SUM(B56:B59)</f>
        <v>22722.441999999999</v>
      </c>
      <c r="C55" s="27">
        <f>SUM(C56:C59)</f>
        <v>11011.615</v>
      </c>
      <c r="D55" s="27">
        <f>SUM(D56:D59)</f>
        <v>22722.441999999999</v>
      </c>
      <c r="E55" s="27">
        <f>SUM(E56:E59)</f>
        <v>11799.261999999999</v>
      </c>
      <c r="F55" s="28">
        <f>E55/B55*100</f>
        <v>51.927790155653163</v>
      </c>
      <c r="G55" s="28">
        <f>E55/C55*100</f>
        <v>107.15287448752974</v>
      </c>
      <c r="H55" s="27">
        <f>H56+H57+H58+H59</f>
        <v>1373.2529999999999</v>
      </c>
      <c r="I55" s="27">
        <f t="shared" ref="I55:AE55" si="37">I56+I57+I58+I59</f>
        <v>484.22500000000002</v>
      </c>
      <c r="J55" s="27">
        <f t="shared" si="37"/>
        <v>1734.066</v>
      </c>
      <c r="K55" s="27">
        <f t="shared" si="37"/>
        <v>1927.711</v>
      </c>
      <c r="L55" s="27">
        <f t="shared" si="37"/>
        <v>2014.3430000000001</v>
      </c>
      <c r="M55" s="27">
        <f t="shared" si="37"/>
        <v>1310.857</v>
      </c>
      <c r="N55" s="27">
        <f t="shared" si="37"/>
        <v>1802.1579999999999</v>
      </c>
      <c r="O55" s="27">
        <f t="shared" si="37"/>
        <v>1887.2819999999999</v>
      </c>
      <c r="P55" s="27">
        <f t="shared" si="37"/>
        <v>2041.5450000000001</v>
      </c>
      <c r="Q55" s="27">
        <f t="shared" si="37"/>
        <v>1707.279</v>
      </c>
      <c r="R55" s="27">
        <f t="shared" si="37"/>
        <v>2046.25</v>
      </c>
      <c r="S55" s="27">
        <f t="shared" si="37"/>
        <v>2327.5740000000001</v>
      </c>
      <c r="T55" s="27">
        <f t="shared" si="37"/>
        <v>1804.7470000000001</v>
      </c>
      <c r="U55" s="27">
        <f t="shared" si="37"/>
        <v>2154.3339999999998</v>
      </c>
      <c r="V55" s="27">
        <f t="shared" si="37"/>
        <v>1745.8209999999999</v>
      </c>
      <c r="W55" s="27">
        <f t="shared" si="37"/>
        <v>0</v>
      </c>
      <c r="X55" s="27">
        <f t="shared" si="37"/>
        <v>1735.241</v>
      </c>
      <c r="Y55" s="27">
        <f t="shared" si="37"/>
        <v>0</v>
      </c>
      <c r="Z55" s="27">
        <f t="shared" si="37"/>
        <v>1686.5530000000001</v>
      </c>
      <c r="AA55" s="27">
        <f t="shared" si="37"/>
        <v>0</v>
      </c>
      <c r="AB55" s="27">
        <f t="shared" si="37"/>
        <v>1769.8040000000001</v>
      </c>
      <c r="AC55" s="27">
        <f t="shared" si="37"/>
        <v>0</v>
      </c>
      <c r="AD55" s="27">
        <f t="shared" si="37"/>
        <v>2968.6610000000001</v>
      </c>
      <c r="AE55" s="27">
        <f t="shared" si="37"/>
        <v>0</v>
      </c>
      <c r="AF55" s="60" t="s">
        <v>43</v>
      </c>
    </row>
    <row r="56" spans="1:32" ht="21.75" customHeight="1" x14ac:dyDescent="0.25">
      <c r="A56" s="35" t="s">
        <v>19</v>
      </c>
      <c r="B56" s="22">
        <f>H56+J56+L56+N56+P56+R56+T56+V56+X56+Z56+AB56+AD56</f>
        <v>0</v>
      </c>
      <c r="C56" s="22">
        <f t="shared" si="36"/>
        <v>0</v>
      </c>
      <c r="D56" s="22">
        <v>0</v>
      </c>
      <c r="E56" s="22">
        <f>I56+K56+M56+O56+Q56+S56+U56+W56+Y56+AA56+AC56+AE56</f>
        <v>0</v>
      </c>
      <c r="F56" s="21">
        <v>0</v>
      </c>
      <c r="G56" s="21">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61"/>
    </row>
    <row r="57" spans="1:32" ht="21.75" customHeight="1" x14ac:dyDescent="0.25">
      <c r="A57" s="41" t="s">
        <v>20</v>
      </c>
      <c r="B57" s="22">
        <f>H57+J57+L57+N57+P57+R57+T57+V57+X57+Z57+AB57+AD57</f>
        <v>22722.441999999999</v>
      </c>
      <c r="C57" s="22">
        <f>H57+J57+L57+N57+P57+R57</f>
        <v>11011.615</v>
      </c>
      <c r="D57" s="29">
        <f>B57</f>
        <v>22722.441999999999</v>
      </c>
      <c r="E57" s="22">
        <f>I57+K57+M57+O57+Q57+S57+U57+W57+Y57+AA57+AC57+AE57</f>
        <v>11799.261999999999</v>
      </c>
      <c r="F57" s="21">
        <f>E57/B57*100</f>
        <v>51.927790155653163</v>
      </c>
      <c r="G57" s="21">
        <f>E57/C57*100</f>
        <v>107.15287448752974</v>
      </c>
      <c r="H57" s="22">
        <v>1373.2529999999999</v>
      </c>
      <c r="I57" s="22">
        <v>484.22500000000002</v>
      </c>
      <c r="J57" s="22">
        <v>1734.066</v>
      </c>
      <c r="K57" s="22">
        <v>1927.711</v>
      </c>
      <c r="L57" s="22">
        <v>2014.3430000000001</v>
      </c>
      <c r="M57" s="22">
        <v>1310.857</v>
      </c>
      <c r="N57" s="22">
        <v>1802.1579999999999</v>
      </c>
      <c r="O57" s="22">
        <v>1887.2819999999999</v>
      </c>
      <c r="P57" s="22">
        <v>2041.5450000000001</v>
      </c>
      <c r="Q57" s="22">
        <v>1707.279</v>
      </c>
      <c r="R57" s="22">
        <v>2046.25</v>
      </c>
      <c r="S57" s="22">
        <v>2327.5740000000001</v>
      </c>
      <c r="T57" s="22">
        <v>1804.7470000000001</v>
      </c>
      <c r="U57" s="22">
        <v>2154.3339999999998</v>
      </c>
      <c r="V57" s="22">
        <v>1745.8209999999999</v>
      </c>
      <c r="W57" s="22">
        <v>0</v>
      </c>
      <c r="X57" s="22">
        <v>1735.241</v>
      </c>
      <c r="Y57" s="22">
        <v>0</v>
      </c>
      <c r="Z57" s="22">
        <v>1686.5530000000001</v>
      </c>
      <c r="AA57" s="22">
        <v>0</v>
      </c>
      <c r="AB57" s="22">
        <v>1769.8040000000001</v>
      </c>
      <c r="AC57" s="22">
        <v>0</v>
      </c>
      <c r="AD57" s="22">
        <v>2968.6610000000001</v>
      </c>
      <c r="AE57" s="22">
        <v>0</v>
      </c>
      <c r="AF57" s="61"/>
    </row>
    <row r="58" spans="1:32" ht="21.75" customHeight="1" x14ac:dyDescent="0.25">
      <c r="A58" s="35" t="s">
        <v>21</v>
      </c>
      <c r="B58" s="22">
        <v>0</v>
      </c>
      <c r="C58" s="22">
        <f t="shared" si="36"/>
        <v>0</v>
      </c>
      <c r="D58" s="22">
        <v>0</v>
      </c>
      <c r="E58" s="22">
        <f>I58+K58+M58+O58+Q58+S58+U58+W58+Y58+AA58+AC58+AE58</f>
        <v>0</v>
      </c>
      <c r="F58" s="21">
        <v>0</v>
      </c>
      <c r="G58" s="21">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61"/>
    </row>
    <row r="59" spans="1:32" ht="21.75" customHeight="1" x14ac:dyDescent="0.25">
      <c r="A59" s="35" t="s">
        <v>22</v>
      </c>
      <c r="B59" s="22">
        <f>H59+J59+L59+N59+P59+R59+T59+V59+X59+Z59+AB59+AD59</f>
        <v>0</v>
      </c>
      <c r="C59" s="22">
        <f t="shared" si="36"/>
        <v>0</v>
      </c>
      <c r="D59" s="22">
        <v>0</v>
      </c>
      <c r="E59" s="22">
        <f>I59+K59+M59+O59+Q59+S59+U59+W59+Y59+AA59+AC59+AE59</f>
        <v>0</v>
      </c>
      <c r="F59" s="21">
        <v>0</v>
      </c>
      <c r="G59" s="21">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62"/>
    </row>
    <row r="60" spans="1:32" s="52" customFormat="1" ht="21.75" customHeight="1" x14ac:dyDescent="0.3">
      <c r="A60" s="25" t="s">
        <v>40</v>
      </c>
      <c r="B60" s="26">
        <f>SUM(B61:B64)</f>
        <v>283845.87399999995</v>
      </c>
      <c r="C60" s="26">
        <f>SUM(C61:C64)</f>
        <v>147862.11499999999</v>
      </c>
      <c r="D60" s="26">
        <f>SUM(D61:D64)</f>
        <v>283845.87399999995</v>
      </c>
      <c r="E60" s="26">
        <f>SUM(E61:E64)</f>
        <v>156296.47899999999</v>
      </c>
      <c r="F60" s="26">
        <f>F55</f>
        <v>51.927790155653163</v>
      </c>
      <c r="G60" s="26">
        <f>G55</f>
        <v>107.15287448752974</v>
      </c>
      <c r="H60" s="26">
        <f t="shared" ref="H60:AE60" si="38">SUM(H61:H64)</f>
        <v>21432.799999999999</v>
      </c>
      <c r="I60" s="26">
        <f t="shared" si="38"/>
        <v>14949.604000000001</v>
      </c>
      <c r="J60" s="26">
        <f t="shared" si="38"/>
        <v>28757.473999999998</v>
      </c>
      <c r="K60" s="26">
        <f t="shared" si="38"/>
        <v>27542.120999999999</v>
      </c>
      <c r="L60" s="26">
        <f t="shared" si="38"/>
        <v>19861.507000000001</v>
      </c>
      <c r="M60" s="26">
        <f t="shared" si="38"/>
        <v>16020.484</v>
      </c>
      <c r="N60" s="26">
        <f t="shared" si="38"/>
        <v>28508.882999999998</v>
      </c>
      <c r="O60" s="26">
        <f t="shared" si="38"/>
        <v>24217.862999999998</v>
      </c>
      <c r="P60" s="26">
        <f t="shared" si="38"/>
        <v>20462.360999999997</v>
      </c>
      <c r="Q60" s="26">
        <f t="shared" si="38"/>
        <v>21297.589</v>
      </c>
      <c r="R60" s="26">
        <f t="shared" si="38"/>
        <v>28839.09</v>
      </c>
      <c r="S60" s="26">
        <f t="shared" si="38"/>
        <v>23475.019</v>
      </c>
      <c r="T60" s="26">
        <f t="shared" si="38"/>
        <v>31005.704999999998</v>
      </c>
      <c r="U60" s="26">
        <f t="shared" si="38"/>
        <v>28793.798999999999</v>
      </c>
      <c r="V60" s="26">
        <f t="shared" si="38"/>
        <v>20380.242999999999</v>
      </c>
      <c r="W60" s="26">
        <f t="shared" si="38"/>
        <v>0</v>
      </c>
      <c r="X60" s="26">
        <f t="shared" si="38"/>
        <v>15559.968999999999</v>
      </c>
      <c r="Y60" s="26">
        <f t="shared" si="38"/>
        <v>0</v>
      </c>
      <c r="Z60" s="26">
        <f t="shared" si="38"/>
        <v>26617.177</v>
      </c>
      <c r="AA60" s="26">
        <f t="shared" si="38"/>
        <v>0</v>
      </c>
      <c r="AB60" s="26">
        <f t="shared" si="38"/>
        <v>16389.708999999999</v>
      </c>
      <c r="AC60" s="26">
        <f t="shared" si="38"/>
        <v>0</v>
      </c>
      <c r="AD60" s="26">
        <f t="shared" si="38"/>
        <v>26030.955999999998</v>
      </c>
      <c r="AE60" s="26">
        <f t="shared" si="38"/>
        <v>0</v>
      </c>
      <c r="AF60" s="43"/>
    </row>
    <row r="61" spans="1:32" ht="18.75" customHeight="1" x14ac:dyDescent="0.25">
      <c r="A61" s="35" t="s">
        <v>19</v>
      </c>
      <c r="B61" s="22">
        <f>B26</f>
        <v>0</v>
      </c>
      <c r="C61" s="22">
        <f>C26</f>
        <v>0</v>
      </c>
      <c r="D61" s="22">
        <f>D26</f>
        <v>0</v>
      </c>
      <c r="E61" s="22">
        <f>E26</f>
        <v>0</v>
      </c>
      <c r="F61" s="22">
        <f>F56</f>
        <v>0</v>
      </c>
      <c r="G61" s="22">
        <f>G56</f>
        <v>0</v>
      </c>
      <c r="H61" s="22">
        <f>H26</f>
        <v>0</v>
      </c>
      <c r="I61" s="22">
        <f t="shared" ref="I61:AE61" si="39">I26</f>
        <v>0</v>
      </c>
      <c r="J61" s="22">
        <f t="shared" si="39"/>
        <v>0</v>
      </c>
      <c r="K61" s="22">
        <f t="shared" si="39"/>
        <v>0</v>
      </c>
      <c r="L61" s="22">
        <f t="shared" si="39"/>
        <v>0</v>
      </c>
      <c r="M61" s="22">
        <f t="shared" si="39"/>
        <v>0</v>
      </c>
      <c r="N61" s="22">
        <f t="shared" si="39"/>
        <v>0</v>
      </c>
      <c r="O61" s="22">
        <f t="shared" si="39"/>
        <v>0</v>
      </c>
      <c r="P61" s="22">
        <f t="shared" si="39"/>
        <v>0</v>
      </c>
      <c r="Q61" s="22">
        <f t="shared" si="39"/>
        <v>0</v>
      </c>
      <c r="R61" s="22">
        <f t="shared" si="39"/>
        <v>0</v>
      </c>
      <c r="S61" s="22">
        <f t="shared" si="39"/>
        <v>0</v>
      </c>
      <c r="T61" s="22">
        <f t="shared" si="39"/>
        <v>0</v>
      </c>
      <c r="U61" s="22">
        <f t="shared" si="39"/>
        <v>0</v>
      </c>
      <c r="V61" s="22">
        <f t="shared" si="39"/>
        <v>0</v>
      </c>
      <c r="W61" s="22">
        <f t="shared" si="39"/>
        <v>0</v>
      </c>
      <c r="X61" s="22">
        <f t="shared" si="39"/>
        <v>0</v>
      </c>
      <c r="Y61" s="22">
        <f t="shared" si="39"/>
        <v>0</v>
      </c>
      <c r="Z61" s="22">
        <f t="shared" si="39"/>
        <v>0</v>
      </c>
      <c r="AA61" s="22">
        <f t="shared" si="39"/>
        <v>0</v>
      </c>
      <c r="AB61" s="22">
        <f t="shared" si="39"/>
        <v>0</v>
      </c>
      <c r="AC61" s="22">
        <f t="shared" si="39"/>
        <v>0</v>
      </c>
      <c r="AD61" s="22">
        <f t="shared" si="39"/>
        <v>0</v>
      </c>
      <c r="AE61" s="22">
        <f t="shared" si="39"/>
        <v>0</v>
      </c>
      <c r="AF61" s="37"/>
    </row>
    <row r="62" spans="1:32" ht="18.75" customHeight="1" x14ac:dyDescent="0.25">
      <c r="A62" s="35" t="s">
        <v>20</v>
      </c>
      <c r="B62" s="22">
        <f t="shared" ref="B62:E64" si="40">B27</f>
        <v>283845.87399999995</v>
      </c>
      <c r="C62" s="22">
        <f>C27</f>
        <v>147862.11499999999</v>
      </c>
      <c r="D62" s="22">
        <f t="shared" si="40"/>
        <v>283845.87399999995</v>
      </c>
      <c r="E62" s="22">
        <f t="shared" si="40"/>
        <v>156296.47899999999</v>
      </c>
      <c r="F62" s="22">
        <f>E62/B62*100</f>
        <v>55.063854477588784</v>
      </c>
      <c r="G62" s="22">
        <f>E62/C62*100</f>
        <v>105.70420895169801</v>
      </c>
      <c r="H62" s="22">
        <f t="shared" ref="H62:AE62" si="41">H27</f>
        <v>21432.799999999999</v>
      </c>
      <c r="I62" s="22">
        <f t="shared" si="41"/>
        <v>14949.604000000001</v>
      </c>
      <c r="J62" s="22">
        <f t="shared" si="41"/>
        <v>28757.473999999998</v>
      </c>
      <c r="K62" s="22">
        <f>K27</f>
        <v>27542.120999999999</v>
      </c>
      <c r="L62" s="22">
        <f t="shared" si="41"/>
        <v>19861.507000000001</v>
      </c>
      <c r="M62" s="22">
        <f t="shared" si="41"/>
        <v>16020.484</v>
      </c>
      <c r="N62" s="22">
        <f t="shared" si="41"/>
        <v>28508.882999999998</v>
      </c>
      <c r="O62" s="22">
        <f t="shared" si="41"/>
        <v>24217.862999999998</v>
      </c>
      <c r="P62" s="22">
        <f t="shared" si="41"/>
        <v>20462.360999999997</v>
      </c>
      <c r="Q62" s="22">
        <f t="shared" si="41"/>
        <v>21297.589</v>
      </c>
      <c r="R62" s="22">
        <f t="shared" si="41"/>
        <v>28839.09</v>
      </c>
      <c r="S62" s="22">
        <f t="shared" si="41"/>
        <v>23475.019</v>
      </c>
      <c r="T62" s="22">
        <f t="shared" si="41"/>
        <v>31005.704999999998</v>
      </c>
      <c r="U62" s="22">
        <f t="shared" si="41"/>
        <v>28793.798999999999</v>
      </c>
      <c r="V62" s="22">
        <f t="shared" si="41"/>
        <v>20380.242999999999</v>
      </c>
      <c r="W62" s="22">
        <f t="shared" si="41"/>
        <v>0</v>
      </c>
      <c r="X62" s="22">
        <f t="shared" si="41"/>
        <v>15559.968999999999</v>
      </c>
      <c r="Y62" s="22">
        <f t="shared" si="41"/>
        <v>0</v>
      </c>
      <c r="Z62" s="22">
        <f t="shared" si="41"/>
        <v>26617.177</v>
      </c>
      <c r="AA62" s="22">
        <f t="shared" si="41"/>
        <v>0</v>
      </c>
      <c r="AB62" s="22">
        <f t="shared" si="41"/>
        <v>16389.708999999999</v>
      </c>
      <c r="AC62" s="22">
        <f t="shared" si="41"/>
        <v>0</v>
      </c>
      <c r="AD62" s="22">
        <f t="shared" si="41"/>
        <v>26030.955999999998</v>
      </c>
      <c r="AE62" s="22">
        <f t="shared" si="41"/>
        <v>0</v>
      </c>
      <c r="AF62" s="37"/>
    </row>
    <row r="63" spans="1:32" ht="18.75" customHeight="1" x14ac:dyDescent="0.25">
      <c r="A63" s="35" t="s">
        <v>21</v>
      </c>
      <c r="B63" s="22">
        <f t="shared" si="40"/>
        <v>0</v>
      </c>
      <c r="C63" s="22">
        <f t="shared" si="40"/>
        <v>0</v>
      </c>
      <c r="D63" s="22">
        <f t="shared" si="40"/>
        <v>0</v>
      </c>
      <c r="E63" s="22">
        <f t="shared" si="40"/>
        <v>0</v>
      </c>
      <c r="F63" s="22">
        <f>F58</f>
        <v>0</v>
      </c>
      <c r="G63" s="22">
        <f>G58</f>
        <v>0</v>
      </c>
      <c r="H63" s="22">
        <f t="shared" ref="H63:AE63" si="42">H28</f>
        <v>0</v>
      </c>
      <c r="I63" s="22">
        <f t="shared" si="42"/>
        <v>0</v>
      </c>
      <c r="J63" s="22">
        <f t="shared" si="42"/>
        <v>0</v>
      </c>
      <c r="K63" s="22">
        <f t="shared" si="42"/>
        <v>0</v>
      </c>
      <c r="L63" s="22">
        <f t="shared" si="42"/>
        <v>0</v>
      </c>
      <c r="M63" s="22">
        <f t="shared" si="42"/>
        <v>0</v>
      </c>
      <c r="N63" s="22">
        <f t="shared" si="42"/>
        <v>0</v>
      </c>
      <c r="O63" s="22">
        <f t="shared" si="42"/>
        <v>0</v>
      </c>
      <c r="P63" s="22">
        <f t="shared" si="42"/>
        <v>0</v>
      </c>
      <c r="Q63" s="22">
        <f t="shared" si="42"/>
        <v>0</v>
      </c>
      <c r="R63" s="22">
        <f t="shared" si="42"/>
        <v>0</v>
      </c>
      <c r="S63" s="22">
        <f t="shared" si="42"/>
        <v>0</v>
      </c>
      <c r="T63" s="22">
        <f t="shared" si="42"/>
        <v>0</v>
      </c>
      <c r="U63" s="22">
        <f t="shared" si="42"/>
        <v>0</v>
      </c>
      <c r="V63" s="22">
        <f t="shared" si="42"/>
        <v>0</v>
      </c>
      <c r="W63" s="22">
        <f t="shared" si="42"/>
        <v>0</v>
      </c>
      <c r="X63" s="22">
        <f t="shared" si="42"/>
        <v>0</v>
      </c>
      <c r="Y63" s="22">
        <f t="shared" si="42"/>
        <v>0</v>
      </c>
      <c r="Z63" s="22">
        <f t="shared" si="42"/>
        <v>0</v>
      </c>
      <c r="AA63" s="22">
        <f t="shared" si="42"/>
        <v>0</v>
      </c>
      <c r="AB63" s="22">
        <f t="shared" si="42"/>
        <v>0</v>
      </c>
      <c r="AC63" s="22">
        <f t="shared" si="42"/>
        <v>0</v>
      </c>
      <c r="AD63" s="22">
        <f t="shared" si="42"/>
        <v>0</v>
      </c>
      <c r="AE63" s="22">
        <f t="shared" si="42"/>
        <v>0</v>
      </c>
      <c r="AF63" s="37"/>
    </row>
    <row r="64" spans="1:32" ht="18.75" customHeight="1" x14ac:dyDescent="0.25">
      <c r="A64" s="35" t="s">
        <v>22</v>
      </c>
      <c r="B64" s="22">
        <f t="shared" si="40"/>
        <v>0</v>
      </c>
      <c r="C64" s="22">
        <f t="shared" si="40"/>
        <v>0</v>
      </c>
      <c r="D64" s="22">
        <f t="shared" si="40"/>
        <v>0</v>
      </c>
      <c r="E64" s="22">
        <f t="shared" si="40"/>
        <v>0</v>
      </c>
      <c r="F64" s="22">
        <f>F59</f>
        <v>0</v>
      </c>
      <c r="G64" s="22">
        <f>G59</f>
        <v>0</v>
      </c>
      <c r="H64" s="22">
        <f t="shared" ref="H64:AE64" si="43">H29</f>
        <v>0</v>
      </c>
      <c r="I64" s="22">
        <f t="shared" si="43"/>
        <v>0</v>
      </c>
      <c r="J64" s="22">
        <f t="shared" si="43"/>
        <v>0</v>
      </c>
      <c r="K64" s="22">
        <f t="shared" si="43"/>
        <v>0</v>
      </c>
      <c r="L64" s="22">
        <f t="shared" si="43"/>
        <v>0</v>
      </c>
      <c r="M64" s="22">
        <f t="shared" si="43"/>
        <v>0</v>
      </c>
      <c r="N64" s="22">
        <f t="shared" si="43"/>
        <v>0</v>
      </c>
      <c r="O64" s="22">
        <f t="shared" si="43"/>
        <v>0</v>
      </c>
      <c r="P64" s="22">
        <f t="shared" si="43"/>
        <v>0</v>
      </c>
      <c r="Q64" s="22">
        <f t="shared" si="43"/>
        <v>0</v>
      </c>
      <c r="R64" s="22">
        <f t="shared" si="43"/>
        <v>0</v>
      </c>
      <c r="S64" s="22">
        <f t="shared" si="43"/>
        <v>0</v>
      </c>
      <c r="T64" s="22">
        <f t="shared" si="43"/>
        <v>0</v>
      </c>
      <c r="U64" s="22">
        <f t="shared" si="43"/>
        <v>0</v>
      </c>
      <c r="V64" s="22">
        <f t="shared" si="43"/>
        <v>0</v>
      </c>
      <c r="W64" s="22">
        <f t="shared" si="43"/>
        <v>0</v>
      </c>
      <c r="X64" s="22">
        <f t="shared" si="43"/>
        <v>0</v>
      </c>
      <c r="Y64" s="22">
        <f t="shared" si="43"/>
        <v>0</v>
      </c>
      <c r="Z64" s="22">
        <f t="shared" si="43"/>
        <v>0</v>
      </c>
      <c r="AA64" s="22">
        <f t="shared" si="43"/>
        <v>0</v>
      </c>
      <c r="AB64" s="22">
        <f t="shared" si="43"/>
        <v>0</v>
      </c>
      <c r="AC64" s="22">
        <f t="shared" si="43"/>
        <v>0</v>
      </c>
      <c r="AD64" s="22">
        <f t="shared" si="43"/>
        <v>0</v>
      </c>
      <c r="AE64" s="22">
        <f t="shared" si="43"/>
        <v>0</v>
      </c>
      <c r="AF64" s="37"/>
    </row>
    <row r="65" spans="1:32" ht="21.75" customHeight="1" x14ac:dyDescent="0.25">
      <c r="A65" s="65" t="s">
        <v>38</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row>
    <row r="66" spans="1:32" ht="21.75" customHeight="1" x14ac:dyDescent="0.25">
      <c r="A66" s="68" t="s">
        <v>34</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70"/>
    </row>
    <row r="67" spans="1:32" ht="158.25" customHeight="1" x14ac:dyDescent="0.25">
      <c r="A67" s="36" t="s">
        <v>30</v>
      </c>
      <c r="B67" s="27">
        <f>SUM(B68:B71)</f>
        <v>167391.33597000001</v>
      </c>
      <c r="C67" s="27">
        <f>SUM(C68:C71)</f>
        <v>71037.467260000005</v>
      </c>
      <c r="D67" s="27">
        <f>SUM(D68:D71)</f>
        <v>87405.135970000003</v>
      </c>
      <c r="E67" s="27">
        <f>SUM(E68:E71)</f>
        <v>36680.953999999998</v>
      </c>
      <c r="F67" s="28">
        <f>E67/B67*100</f>
        <v>21.913293055128005</v>
      </c>
      <c r="G67" s="28">
        <f>E67/C67*100</f>
        <v>51.636066733272202</v>
      </c>
      <c r="H67" s="27">
        <f>H68+H69+H70+H71</f>
        <v>0</v>
      </c>
      <c r="I67" s="27">
        <f t="shared" ref="I67:AE67" si="44">I68+I69+I70+I71</f>
        <v>0</v>
      </c>
      <c r="J67" s="27">
        <f t="shared" si="44"/>
        <v>76.712999999999994</v>
      </c>
      <c r="K67" s="27">
        <f t="shared" si="44"/>
        <v>0</v>
      </c>
      <c r="L67" s="27">
        <f t="shared" si="44"/>
        <v>259.73</v>
      </c>
      <c r="M67" s="27">
        <f t="shared" si="44"/>
        <v>259.73</v>
      </c>
      <c r="N67" s="27">
        <f t="shared" si="44"/>
        <v>34279.800260000004</v>
      </c>
      <c r="O67" s="27">
        <f t="shared" si="44"/>
        <v>0</v>
      </c>
      <c r="P67" s="27">
        <f t="shared" si="44"/>
        <v>34279.800000000003</v>
      </c>
      <c r="Q67" s="27">
        <f t="shared" si="44"/>
        <v>34279.800000000003</v>
      </c>
      <c r="R67" s="27">
        <f t="shared" si="44"/>
        <v>2141.424</v>
      </c>
      <c r="S67" s="27">
        <f t="shared" si="44"/>
        <v>2141.424</v>
      </c>
      <c r="T67" s="27">
        <f t="shared" si="44"/>
        <v>1.1299999999999999</v>
      </c>
      <c r="U67" s="27">
        <f t="shared" si="44"/>
        <v>0</v>
      </c>
      <c r="V67" s="27">
        <f t="shared" si="44"/>
        <v>5607.375</v>
      </c>
      <c r="W67" s="27">
        <f t="shared" si="44"/>
        <v>0</v>
      </c>
      <c r="X67" s="27">
        <f t="shared" si="44"/>
        <v>13438.7</v>
      </c>
      <c r="Y67" s="27">
        <f t="shared" si="44"/>
        <v>0</v>
      </c>
      <c r="Z67" s="27">
        <f t="shared" si="44"/>
        <v>46250</v>
      </c>
      <c r="AA67" s="27">
        <f t="shared" si="44"/>
        <v>0</v>
      </c>
      <c r="AB67" s="27">
        <f t="shared" si="44"/>
        <v>28486.2</v>
      </c>
      <c r="AC67" s="27">
        <f t="shared" si="44"/>
        <v>0</v>
      </c>
      <c r="AD67" s="27">
        <f t="shared" si="44"/>
        <v>2570.46371</v>
      </c>
      <c r="AE67" s="27">
        <f t="shared" si="44"/>
        <v>0</v>
      </c>
      <c r="AF67" s="60" t="s">
        <v>47</v>
      </c>
    </row>
    <row r="68" spans="1:32" ht="22.5" customHeight="1" x14ac:dyDescent="0.25">
      <c r="A68" s="35" t="s">
        <v>19</v>
      </c>
      <c r="B68" s="22">
        <f>H68+J68+L68+N68+P68+R68+T68+V68+X68+Z68+AB68+AD68</f>
        <v>0</v>
      </c>
      <c r="C68" s="22">
        <f>H68+J68+L68+N68+P68+R68+T68+V68+X68+Z68</f>
        <v>0</v>
      </c>
      <c r="D68" s="22">
        <v>0</v>
      </c>
      <c r="E68" s="22">
        <f>I68+K68+M68+O68+Q68+S68+U68+W68+Y68+AA68+AC68+AE68</f>
        <v>0</v>
      </c>
      <c r="F68" s="21">
        <v>0</v>
      </c>
      <c r="G68" s="21">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63"/>
    </row>
    <row r="69" spans="1:32" ht="22.5" customHeight="1" x14ac:dyDescent="0.25">
      <c r="A69" s="41" t="s">
        <v>20</v>
      </c>
      <c r="B69" s="22">
        <f>H69+J69+L69+N69+P69+R69+T69+V69+X69+Z69+AB69+AD69</f>
        <v>23268.822970000001</v>
      </c>
      <c r="C69" s="22">
        <f>H69+J69+L69+N69+P69+R69</f>
        <v>6901.1542600000002</v>
      </c>
      <c r="D69" s="29">
        <f>B69</f>
        <v>23268.822970000001</v>
      </c>
      <c r="E69" s="22">
        <f>I69+K69+M69+O69+Q69+S69+U69+W69+Y69+AA69+AC69+AE69</f>
        <v>6901.1539999999995</v>
      </c>
      <c r="F69" s="21">
        <f>E69/B69*100</f>
        <v>29.658371671388412</v>
      </c>
      <c r="G69" s="21">
        <v>0</v>
      </c>
      <c r="H69" s="22">
        <v>0</v>
      </c>
      <c r="I69" s="22">
        <v>0</v>
      </c>
      <c r="J69" s="22">
        <v>0</v>
      </c>
      <c r="K69" s="22">
        <v>0</v>
      </c>
      <c r="L69" s="22">
        <v>259.73</v>
      </c>
      <c r="M69" s="22">
        <v>259.73</v>
      </c>
      <c r="N69" s="22">
        <v>2.5999999999999998E-4</v>
      </c>
      <c r="O69" s="22">
        <v>0</v>
      </c>
      <c r="P69" s="22">
        <v>4500</v>
      </c>
      <c r="Q69" s="22">
        <v>4500</v>
      </c>
      <c r="R69" s="22">
        <v>2141.424</v>
      </c>
      <c r="S69" s="22">
        <v>2141.424</v>
      </c>
      <c r="T69" s="22">
        <v>1.1299999999999999</v>
      </c>
      <c r="U69" s="22">
        <v>0</v>
      </c>
      <c r="V69" s="22">
        <v>5607.375</v>
      </c>
      <c r="W69" s="22">
        <v>0</v>
      </c>
      <c r="X69" s="22">
        <v>8188.7</v>
      </c>
      <c r="Y69" s="22">
        <v>0</v>
      </c>
      <c r="Z69" s="22">
        <v>0</v>
      </c>
      <c r="AA69" s="22">
        <v>0</v>
      </c>
      <c r="AB69" s="22">
        <v>0</v>
      </c>
      <c r="AC69" s="22">
        <v>0</v>
      </c>
      <c r="AD69" s="22">
        <v>2570.46371</v>
      </c>
      <c r="AE69" s="22">
        <v>0</v>
      </c>
      <c r="AF69" s="63"/>
    </row>
    <row r="70" spans="1:32" ht="22.5" customHeight="1" x14ac:dyDescent="0.25">
      <c r="A70" s="35" t="s">
        <v>21</v>
      </c>
      <c r="B70" s="22">
        <v>0</v>
      </c>
      <c r="C70" s="22">
        <f>H70+J70+L70+N70+P70+R70+T70+V70+X70+Z70</f>
        <v>0</v>
      </c>
      <c r="D70" s="22">
        <v>0</v>
      </c>
      <c r="E70" s="22">
        <f>I70+K70+M70+O70+Q70+S70+U70+W70+Y70+AA70+AC70+AE70</f>
        <v>0</v>
      </c>
      <c r="F70" s="21">
        <v>0</v>
      </c>
      <c r="G70" s="21">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22">
        <v>0</v>
      </c>
      <c r="AE70" s="22">
        <v>0</v>
      </c>
      <c r="AF70" s="63"/>
    </row>
    <row r="71" spans="1:32" ht="22.5" customHeight="1" x14ac:dyDescent="0.25">
      <c r="A71" s="35" t="s">
        <v>22</v>
      </c>
      <c r="B71" s="22">
        <f>H71+J71+L71+N71+P71+R71+T71+V71+X71+Z71+AB71+AD71</f>
        <v>144122.51300000001</v>
      </c>
      <c r="C71" s="22">
        <f>H71+J71+L71+N71+P71+R71</f>
        <v>64136.313000000009</v>
      </c>
      <c r="D71" s="22">
        <f>C71</f>
        <v>64136.313000000009</v>
      </c>
      <c r="E71" s="22">
        <f>I71+K71+M71+O71+Q71+S71+U71+W71+Y71+AA71+AC71+AE71</f>
        <v>29779.8</v>
      </c>
      <c r="F71" s="21">
        <f>E71/B71*100</f>
        <v>20.662837040594759</v>
      </c>
      <c r="G71" s="21">
        <f>E71/C71*100</f>
        <v>46.432042328345247</v>
      </c>
      <c r="H71" s="22">
        <v>0</v>
      </c>
      <c r="I71" s="22">
        <v>0</v>
      </c>
      <c r="J71" s="22">
        <v>76.712999999999994</v>
      </c>
      <c r="K71" s="22">
        <v>0</v>
      </c>
      <c r="L71" s="22">
        <v>0</v>
      </c>
      <c r="M71" s="22">
        <v>0</v>
      </c>
      <c r="N71" s="22">
        <v>34279.800000000003</v>
      </c>
      <c r="O71" s="22">
        <v>0</v>
      </c>
      <c r="P71" s="22">
        <v>29779.8</v>
      </c>
      <c r="Q71" s="22">
        <v>29779.8</v>
      </c>
      <c r="R71" s="22">
        <v>0</v>
      </c>
      <c r="S71" s="22">
        <v>0</v>
      </c>
      <c r="T71" s="22">
        <v>0</v>
      </c>
      <c r="U71" s="22">
        <v>0</v>
      </c>
      <c r="V71" s="22">
        <v>0</v>
      </c>
      <c r="W71" s="22">
        <v>0</v>
      </c>
      <c r="X71" s="22">
        <v>5250</v>
      </c>
      <c r="Y71" s="22">
        <v>0</v>
      </c>
      <c r="Z71" s="22">
        <v>46250</v>
      </c>
      <c r="AA71" s="22">
        <v>0</v>
      </c>
      <c r="AB71" s="22">
        <v>28486.2</v>
      </c>
      <c r="AC71" s="22">
        <v>0</v>
      </c>
      <c r="AD71" s="22">
        <v>0</v>
      </c>
      <c r="AE71" s="22">
        <v>0</v>
      </c>
      <c r="AF71" s="64"/>
    </row>
    <row r="72" spans="1:32" s="52" customFormat="1" ht="21.75" customHeight="1" x14ac:dyDescent="0.3">
      <c r="A72" s="25" t="s">
        <v>41</v>
      </c>
      <c r="B72" s="26">
        <f>SUM(B73:B76)</f>
        <v>167391.33597000001</v>
      </c>
      <c r="C72" s="26">
        <f>SUM(C73:C76)</f>
        <v>71037.467260000005</v>
      </c>
      <c r="D72" s="26">
        <f>SUM(D73:D76)</f>
        <v>87405.135970000003</v>
      </c>
      <c r="E72" s="26">
        <f>SUM(E73:E76)</f>
        <v>36680.953999999998</v>
      </c>
      <c r="F72" s="26">
        <f>F67</f>
        <v>21.913293055128005</v>
      </c>
      <c r="G72" s="26">
        <f>G67</f>
        <v>51.636066733272202</v>
      </c>
      <c r="H72" s="26">
        <f t="shared" ref="H72:AE72" si="45">SUM(H73:H76)</f>
        <v>0</v>
      </c>
      <c r="I72" s="26">
        <f t="shared" si="45"/>
        <v>0</v>
      </c>
      <c r="J72" s="26">
        <f t="shared" si="45"/>
        <v>76.712999999999994</v>
      </c>
      <c r="K72" s="26">
        <f t="shared" si="45"/>
        <v>0</v>
      </c>
      <c r="L72" s="26">
        <f t="shared" si="45"/>
        <v>259.73</v>
      </c>
      <c r="M72" s="26">
        <f t="shared" si="45"/>
        <v>259.73</v>
      </c>
      <c r="N72" s="26">
        <f t="shared" si="45"/>
        <v>2.5999999999999998E-4</v>
      </c>
      <c r="O72" s="26">
        <f t="shared" si="45"/>
        <v>0</v>
      </c>
      <c r="P72" s="26">
        <f t="shared" si="45"/>
        <v>34279.800000000003</v>
      </c>
      <c r="Q72" s="26">
        <f t="shared" si="45"/>
        <v>34279.800000000003</v>
      </c>
      <c r="R72" s="26">
        <f t="shared" si="45"/>
        <v>2141.424</v>
      </c>
      <c r="S72" s="26">
        <f t="shared" si="45"/>
        <v>2141.424</v>
      </c>
      <c r="T72" s="26">
        <f t="shared" si="45"/>
        <v>4426.7309999999998</v>
      </c>
      <c r="U72" s="26">
        <f t="shared" si="45"/>
        <v>4425.6000000000004</v>
      </c>
      <c r="V72" s="26">
        <f t="shared" si="45"/>
        <v>5607.375</v>
      </c>
      <c r="W72" s="26">
        <f t="shared" si="45"/>
        <v>0</v>
      </c>
      <c r="X72" s="26">
        <f t="shared" si="45"/>
        <v>13438.7</v>
      </c>
      <c r="Y72" s="26">
        <f t="shared" si="45"/>
        <v>0</v>
      </c>
      <c r="Z72" s="26">
        <f t="shared" si="45"/>
        <v>46250</v>
      </c>
      <c r="AA72" s="26">
        <f t="shared" si="45"/>
        <v>0</v>
      </c>
      <c r="AB72" s="26">
        <f t="shared" si="45"/>
        <v>28486.2</v>
      </c>
      <c r="AC72" s="26">
        <f t="shared" si="45"/>
        <v>0</v>
      </c>
      <c r="AD72" s="26">
        <f t="shared" si="45"/>
        <v>2570.46371</v>
      </c>
      <c r="AE72" s="26">
        <f t="shared" si="45"/>
        <v>0</v>
      </c>
      <c r="AF72" s="43"/>
    </row>
    <row r="73" spans="1:32" ht="18.75" customHeight="1" x14ac:dyDescent="0.25">
      <c r="A73" s="35" t="s">
        <v>19</v>
      </c>
      <c r="B73" s="22">
        <f t="shared" ref="B73:E76" si="46">B68</f>
        <v>0</v>
      </c>
      <c r="C73" s="22">
        <f t="shared" si="46"/>
        <v>0</v>
      </c>
      <c r="D73" s="22">
        <f t="shared" si="46"/>
        <v>0</v>
      </c>
      <c r="E73" s="22">
        <f t="shared" si="46"/>
        <v>0</v>
      </c>
      <c r="F73" s="22">
        <f>F68</f>
        <v>0</v>
      </c>
      <c r="G73" s="22">
        <f>G68</f>
        <v>0</v>
      </c>
      <c r="H73" s="22">
        <f>H68</f>
        <v>0</v>
      </c>
      <c r="I73" s="22">
        <f t="shared" ref="I73:AE73" si="47">I68</f>
        <v>0</v>
      </c>
      <c r="J73" s="22">
        <f t="shared" si="47"/>
        <v>0</v>
      </c>
      <c r="K73" s="22">
        <f t="shared" si="47"/>
        <v>0</v>
      </c>
      <c r="L73" s="22">
        <f t="shared" si="47"/>
        <v>0</v>
      </c>
      <c r="M73" s="22">
        <f t="shared" si="47"/>
        <v>0</v>
      </c>
      <c r="N73" s="22">
        <f t="shared" si="47"/>
        <v>0</v>
      </c>
      <c r="O73" s="22">
        <f t="shared" si="47"/>
        <v>0</v>
      </c>
      <c r="P73" s="22">
        <f t="shared" si="47"/>
        <v>0</v>
      </c>
      <c r="Q73" s="22">
        <f t="shared" si="47"/>
        <v>0</v>
      </c>
      <c r="R73" s="22">
        <f t="shared" si="47"/>
        <v>0</v>
      </c>
      <c r="S73" s="22">
        <f t="shared" si="47"/>
        <v>0</v>
      </c>
      <c r="T73" s="22">
        <f t="shared" si="47"/>
        <v>0</v>
      </c>
      <c r="U73" s="22">
        <f t="shared" si="47"/>
        <v>0</v>
      </c>
      <c r="V73" s="22">
        <f t="shared" si="47"/>
        <v>0</v>
      </c>
      <c r="W73" s="22">
        <f t="shared" si="47"/>
        <v>0</v>
      </c>
      <c r="X73" s="22">
        <f t="shared" si="47"/>
        <v>0</v>
      </c>
      <c r="Y73" s="22">
        <f t="shared" si="47"/>
        <v>0</v>
      </c>
      <c r="Z73" s="22">
        <f t="shared" si="47"/>
        <v>0</v>
      </c>
      <c r="AA73" s="22">
        <f t="shared" si="47"/>
        <v>0</v>
      </c>
      <c r="AB73" s="22">
        <f t="shared" si="47"/>
        <v>0</v>
      </c>
      <c r="AC73" s="22">
        <f t="shared" si="47"/>
        <v>0</v>
      </c>
      <c r="AD73" s="22">
        <f t="shared" si="47"/>
        <v>0</v>
      </c>
      <c r="AE73" s="22">
        <f t="shared" si="47"/>
        <v>0</v>
      </c>
      <c r="AF73" s="37"/>
    </row>
    <row r="74" spans="1:32" ht="18.75" customHeight="1" x14ac:dyDescent="0.25">
      <c r="A74" s="35" t="s">
        <v>20</v>
      </c>
      <c r="B74" s="22">
        <f t="shared" si="46"/>
        <v>23268.822970000001</v>
      </c>
      <c r="C74" s="22">
        <f t="shared" si="46"/>
        <v>6901.1542600000002</v>
      </c>
      <c r="D74" s="22">
        <f t="shared" si="46"/>
        <v>23268.822970000001</v>
      </c>
      <c r="E74" s="22">
        <f t="shared" si="46"/>
        <v>6901.1539999999995</v>
      </c>
      <c r="F74" s="22">
        <f>E74/B74*100</f>
        <v>29.658371671388412</v>
      </c>
      <c r="G74" s="22">
        <v>0</v>
      </c>
      <c r="H74" s="22">
        <f t="shared" ref="H74:AE74" si="48">H69</f>
        <v>0</v>
      </c>
      <c r="I74" s="22">
        <f t="shared" si="48"/>
        <v>0</v>
      </c>
      <c r="J74" s="22">
        <f t="shared" si="48"/>
        <v>0</v>
      </c>
      <c r="K74" s="22">
        <f t="shared" si="48"/>
        <v>0</v>
      </c>
      <c r="L74" s="22">
        <f t="shared" si="48"/>
        <v>259.73</v>
      </c>
      <c r="M74" s="22">
        <f t="shared" si="48"/>
        <v>259.73</v>
      </c>
      <c r="N74" s="22">
        <f t="shared" si="48"/>
        <v>2.5999999999999998E-4</v>
      </c>
      <c r="O74" s="22">
        <f t="shared" si="48"/>
        <v>0</v>
      </c>
      <c r="P74" s="22">
        <f t="shared" si="48"/>
        <v>4500</v>
      </c>
      <c r="Q74" s="22">
        <f t="shared" si="48"/>
        <v>4500</v>
      </c>
      <c r="R74" s="22">
        <f t="shared" si="48"/>
        <v>2141.424</v>
      </c>
      <c r="S74" s="22">
        <f t="shared" si="48"/>
        <v>2141.424</v>
      </c>
      <c r="T74" s="22">
        <v>4426.7309999999998</v>
      </c>
      <c r="U74" s="22">
        <v>4425.6000000000004</v>
      </c>
      <c r="V74" s="22">
        <f t="shared" si="48"/>
        <v>5607.375</v>
      </c>
      <c r="W74" s="22">
        <f t="shared" si="48"/>
        <v>0</v>
      </c>
      <c r="X74" s="22">
        <f t="shared" si="48"/>
        <v>8188.7</v>
      </c>
      <c r="Y74" s="22">
        <f t="shared" si="48"/>
        <v>0</v>
      </c>
      <c r="Z74" s="22">
        <f t="shared" si="48"/>
        <v>0</v>
      </c>
      <c r="AA74" s="22">
        <f t="shared" si="48"/>
        <v>0</v>
      </c>
      <c r="AB74" s="22">
        <f t="shared" si="48"/>
        <v>0</v>
      </c>
      <c r="AC74" s="22">
        <f t="shared" si="48"/>
        <v>0</v>
      </c>
      <c r="AD74" s="22">
        <f t="shared" si="48"/>
        <v>2570.46371</v>
      </c>
      <c r="AE74" s="22">
        <f t="shared" si="48"/>
        <v>0</v>
      </c>
      <c r="AF74" s="37"/>
    </row>
    <row r="75" spans="1:32" ht="18.75" customHeight="1" x14ac:dyDescent="0.25">
      <c r="A75" s="35" t="s">
        <v>21</v>
      </c>
      <c r="B75" s="22">
        <f t="shared" si="46"/>
        <v>0</v>
      </c>
      <c r="C75" s="22">
        <f t="shared" si="46"/>
        <v>0</v>
      </c>
      <c r="D75" s="22">
        <f t="shared" si="46"/>
        <v>0</v>
      </c>
      <c r="E75" s="22">
        <f t="shared" si="46"/>
        <v>0</v>
      </c>
      <c r="F75" s="22">
        <f>F70</f>
        <v>0</v>
      </c>
      <c r="G75" s="22">
        <f>G70</f>
        <v>0</v>
      </c>
      <c r="H75" s="22">
        <f>H70</f>
        <v>0</v>
      </c>
      <c r="I75" s="22">
        <f t="shared" ref="I75:AE75" si="49">I70</f>
        <v>0</v>
      </c>
      <c r="J75" s="22">
        <f t="shared" si="49"/>
        <v>0</v>
      </c>
      <c r="K75" s="22">
        <f t="shared" si="49"/>
        <v>0</v>
      </c>
      <c r="L75" s="22">
        <f t="shared" si="49"/>
        <v>0</v>
      </c>
      <c r="M75" s="22">
        <f t="shared" si="49"/>
        <v>0</v>
      </c>
      <c r="N75" s="22">
        <f t="shared" si="49"/>
        <v>0</v>
      </c>
      <c r="O75" s="22">
        <f t="shared" si="49"/>
        <v>0</v>
      </c>
      <c r="P75" s="22">
        <f t="shared" si="49"/>
        <v>0</v>
      </c>
      <c r="Q75" s="22">
        <f t="shared" si="49"/>
        <v>0</v>
      </c>
      <c r="R75" s="22">
        <f t="shared" si="49"/>
        <v>0</v>
      </c>
      <c r="S75" s="22">
        <f t="shared" si="49"/>
        <v>0</v>
      </c>
      <c r="T75" s="22">
        <f t="shared" si="49"/>
        <v>0</v>
      </c>
      <c r="U75" s="22">
        <f t="shared" si="49"/>
        <v>0</v>
      </c>
      <c r="V75" s="22">
        <f t="shared" si="49"/>
        <v>0</v>
      </c>
      <c r="W75" s="22">
        <f t="shared" si="49"/>
        <v>0</v>
      </c>
      <c r="X75" s="22">
        <f t="shared" si="49"/>
        <v>0</v>
      </c>
      <c r="Y75" s="22">
        <f t="shared" si="49"/>
        <v>0</v>
      </c>
      <c r="Z75" s="22">
        <f t="shared" si="49"/>
        <v>0</v>
      </c>
      <c r="AA75" s="22">
        <f t="shared" si="49"/>
        <v>0</v>
      </c>
      <c r="AB75" s="22">
        <f t="shared" si="49"/>
        <v>0</v>
      </c>
      <c r="AC75" s="22">
        <f t="shared" si="49"/>
        <v>0</v>
      </c>
      <c r="AD75" s="22">
        <f t="shared" si="49"/>
        <v>0</v>
      </c>
      <c r="AE75" s="22">
        <f t="shared" si="49"/>
        <v>0</v>
      </c>
      <c r="AF75" s="37"/>
    </row>
    <row r="76" spans="1:32" ht="18.75" customHeight="1" x14ac:dyDescent="0.25">
      <c r="A76" s="35" t="s">
        <v>22</v>
      </c>
      <c r="B76" s="22">
        <f t="shared" si="46"/>
        <v>144122.51300000001</v>
      </c>
      <c r="C76" s="22">
        <f t="shared" si="46"/>
        <v>64136.313000000009</v>
      </c>
      <c r="D76" s="22">
        <f t="shared" si="46"/>
        <v>64136.313000000009</v>
      </c>
      <c r="E76" s="22">
        <f t="shared" si="46"/>
        <v>29779.8</v>
      </c>
      <c r="F76" s="22">
        <f>E76/B76*100</f>
        <v>20.662837040594759</v>
      </c>
      <c r="G76" s="22">
        <f>E76/C76*100</f>
        <v>46.432042328345247</v>
      </c>
      <c r="H76" s="22">
        <f>H71</f>
        <v>0</v>
      </c>
      <c r="I76" s="22">
        <f t="shared" ref="I76:AE76" si="50">I71</f>
        <v>0</v>
      </c>
      <c r="J76" s="22">
        <f t="shared" si="50"/>
        <v>76.712999999999994</v>
      </c>
      <c r="K76" s="22">
        <f t="shared" si="50"/>
        <v>0</v>
      </c>
      <c r="L76" s="22">
        <f t="shared" si="50"/>
        <v>0</v>
      </c>
      <c r="M76" s="22">
        <f t="shared" si="50"/>
        <v>0</v>
      </c>
      <c r="N76" s="22">
        <v>0</v>
      </c>
      <c r="O76" s="22">
        <f t="shared" si="50"/>
        <v>0</v>
      </c>
      <c r="P76" s="22">
        <f>P71</f>
        <v>29779.8</v>
      </c>
      <c r="Q76" s="22">
        <f t="shared" si="50"/>
        <v>29779.8</v>
      </c>
      <c r="R76" s="22">
        <f t="shared" si="50"/>
        <v>0</v>
      </c>
      <c r="S76" s="22">
        <f t="shared" si="50"/>
        <v>0</v>
      </c>
      <c r="T76" s="22">
        <f t="shared" si="50"/>
        <v>0</v>
      </c>
      <c r="U76" s="22">
        <f t="shared" si="50"/>
        <v>0</v>
      </c>
      <c r="V76" s="22">
        <f t="shared" si="50"/>
        <v>0</v>
      </c>
      <c r="W76" s="22">
        <f t="shared" si="50"/>
        <v>0</v>
      </c>
      <c r="X76" s="22">
        <f t="shared" si="50"/>
        <v>5250</v>
      </c>
      <c r="Y76" s="22">
        <f t="shared" si="50"/>
        <v>0</v>
      </c>
      <c r="Z76" s="22">
        <f t="shared" si="50"/>
        <v>46250</v>
      </c>
      <c r="AA76" s="22">
        <f t="shared" si="50"/>
        <v>0</v>
      </c>
      <c r="AB76" s="22">
        <f t="shared" si="50"/>
        <v>28486.2</v>
      </c>
      <c r="AC76" s="22">
        <f t="shared" si="50"/>
        <v>0</v>
      </c>
      <c r="AD76" s="22">
        <f t="shared" si="50"/>
        <v>0</v>
      </c>
      <c r="AE76" s="22">
        <f t="shared" si="50"/>
        <v>0</v>
      </c>
      <c r="AF76" s="37"/>
    </row>
    <row r="77" spans="1:32" ht="21.75" customHeight="1" x14ac:dyDescent="0.25">
      <c r="A77" s="65" t="s">
        <v>39</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7"/>
    </row>
    <row r="78" spans="1:32" ht="21.75" customHeight="1" x14ac:dyDescent="0.25">
      <c r="A78" s="68" t="s">
        <v>34</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70"/>
    </row>
    <row r="79" spans="1:32" ht="109.5" customHeight="1" x14ac:dyDescent="0.25">
      <c r="A79" s="36" t="s">
        <v>31</v>
      </c>
      <c r="B79" s="27">
        <f>SUM(B80:B83)</f>
        <v>360.9</v>
      </c>
      <c r="C79" s="27">
        <f>SUM(C80:C83)</f>
        <v>0</v>
      </c>
      <c r="D79" s="27">
        <f>SUM(D80:D83)</f>
        <v>360.9</v>
      </c>
      <c r="E79" s="27">
        <f>SUM(E80:E83)</f>
        <v>0</v>
      </c>
      <c r="F79" s="28">
        <f>E79/B79*100</f>
        <v>0</v>
      </c>
      <c r="G79" s="28">
        <v>0</v>
      </c>
      <c r="H79" s="27">
        <f>H80+H81+H82+H83</f>
        <v>0</v>
      </c>
      <c r="I79" s="27">
        <f t="shared" ref="I79:AE79" si="51">I80+I81+I82+I83</f>
        <v>0</v>
      </c>
      <c r="J79" s="27">
        <f t="shared" si="51"/>
        <v>0</v>
      </c>
      <c r="K79" s="27">
        <f t="shared" si="51"/>
        <v>0</v>
      </c>
      <c r="L79" s="27">
        <f t="shared" si="51"/>
        <v>0</v>
      </c>
      <c r="M79" s="27">
        <f t="shared" si="51"/>
        <v>0</v>
      </c>
      <c r="N79" s="27">
        <f t="shared" si="51"/>
        <v>0</v>
      </c>
      <c r="O79" s="27">
        <f t="shared" si="51"/>
        <v>0</v>
      </c>
      <c r="P79" s="27">
        <f t="shared" si="51"/>
        <v>0</v>
      </c>
      <c r="Q79" s="27">
        <f t="shared" si="51"/>
        <v>0</v>
      </c>
      <c r="R79" s="27">
        <f t="shared" si="51"/>
        <v>0</v>
      </c>
      <c r="S79" s="27">
        <f t="shared" si="51"/>
        <v>0</v>
      </c>
      <c r="T79" s="27">
        <f t="shared" si="51"/>
        <v>0</v>
      </c>
      <c r="U79" s="27">
        <f t="shared" si="51"/>
        <v>0</v>
      </c>
      <c r="V79" s="27">
        <f t="shared" si="51"/>
        <v>0</v>
      </c>
      <c r="W79" s="27">
        <f t="shared" si="51"/>
        <v>0</v>
      </c>
      <c r="X79" s="27">
        <f t="shared" si="51"/>
        <v>0</v>
      </c>
      <c r="Y79" s="27">
        <f t="shared" si="51"/>
        <v>0</v>
      </c>
      <c r="Z79" s="27">
        <f t="shared" si="51"/>
        <v>0</v>
      </c>
      <c r="AA79" s="27">
        <f t="shared" si="51"/>
        <v>0</v>
      </c>
      <c r="AB79" s="27">
        <f t="shared" si="51"/>
        <v>0</v>
      </c>
      <c r="AC79" s="27">
        <f t="shared" si="51"/>
        <v>0</v>
      </c>
      <c r="AD79" s="27">
        <f t="shared" si="51"/>
        <v>360.9</v>
      </c>
      <c r="AE79" s="27">
        <f t="shared" si="51"/>
        <v>0</v>
      </c>
      <c r="AF79" s="30"/>
    </row>
    <row r="80" spans="1:32" ht="19.5" customHeight="1" x14ac:dyDescent="0.25">
      <c r="A80" s="35" t="s">
        <v>19</v>
      </c>
      <c r="B80" s="22">
        <f>H80+J80+L80+N80+P80+R80+T80+V80+X80+Z80+AB80+AD80</f>
        <v>0</v>
      </c>
      <c r="C80" s="22">
        <f>H80+J80+L80+N80+P80+R80+T80+V80</f>
        <v>0</v>
      </c>
      <c r="D80" s="22">
        <v>0</v>
      </c>
      <c r="E80" s="22">
        <f>I80+K80+M80+O80+Q80+S80+U80+W80+Y80+AA80+AC80+AE80</f>
        <v>0</v>
      </c>
      <c r="F80" s="21">
        <v>0</v>
      </c>
      <c r="G80" s="21">
        <v>0</v>
      </c>
      <c r="H80" s="22">
        <v>0</v>
      </c>
      <c r="I80" s="22">
        <v>0</v>
      </c>
      <c r="J80" s="22">
        <v>0</v>
      </c>
      <c r="K80" s="22">
        <v>0</v>
      </c>
      <c r="L80" s="22">
        <v>0</v>
      </c>
      <c r="M80" s="22">
        <v>0</v>
      </c>
      <c r="N80" s="22">
        <v>0</v>
      </c>
      <c r="O80" s="22">
        <v>0</v>
      </c>
      <c r="P80" s="22">
        <v>0</v>
      </c>
      <c r="Q80" s="22">
        <v>0</v>
      </c>
      <c r="R80" s="22">
        <v>0</v>
      </c>
      <c r="S80" s="22">
        <v>0</v>
      </c>
      <c r="T80" s="22">
        <v>0</v>
      </c>
      <c r="U80" s="22">
        <v>0</v>
      </c>
      <c r="V80" s="22">
        <v>0</v>
      </c>
      <c r="W80" s="22">
        <v>0</v>
      </c>
      <c r="X80" s="22">
        <v>0</v>
      </c>
      <c r="Y80" s="22">
        <v>0</v>
      </c>
      <c r="Z80" s="22">
        <v>0</v>
      </c>
      <c r="AA80" s="22">
        <v>0</v>
      </c>
      <c r="AB80" s="22">
        <v>0</v>
      </c>
      <c r="AC80" s="22">
        <v>0</v>
      </c>
      <c r="AD80" s="22">
        <v>0</v>
      </c>
      <c r="AE80" s="22">
        <v>0</v>
      </c>
      <c r="AF80" s="73"/>
    </row>
    <row r="81" spans="1:32" ht="19.5" customHeight="1" x14ac:dyDescent="0.25">
      <c r="A81" s="41" t="s">
        <v>20</v>
      </c>
      <c r="B81" s="22">
        <f>H81+J81+L81+N81+P81+R81+T81+V81+X81+Z81+AB81+AD81</f>
        <v>360.9</v>
      </c>
      <c r="C81" s="22">
        <f>H81+J81+L81+N81+P81+R81+T81+V81</f>
        <v>0</v>
      </c>
      <c r="D81" s="29">
        <f>B81</f>
        <v>360.9</v>
      </c>
      <c r="E81" s="22">
        <f>I81+K81+M81+O81+Q81+S81+U81+W81+Y81+AA81+AC81+AE81</f>
        <v>0</v>
      </c>
      <c r="F81" s="21">
        <f>E81/B81*100</f>
        <v>0</v>
      </c>
      <c r="G81" s="21">
        <v>0</v>
      </c>
      <c r="H81" s="22">
        <v>0</v>
      </c>
      <c r="I81" s="22">
        <v>0</v>
      </c>
      <c r="J81" s="22">
        <v>0</v>
      </c>
      <c r="K81" s="22">
        <v>0</v>
      </c>
      <c r="L81" s="22">
        <v>0</v>
      </c>
      <c r="M81" s="22">
        <v>0</v>
      </c>
      <c r="N81" s="22">
        <v>0</v>
      </c>
      <c r="O81" s="22">
        <v>0</v>
      </c>
      <c r="P81" s="22">
        <v>0</v>
      </c>
      <c r="Q81" s="22">
        <v>0</v>
      </c>
      <c r="R81" s="22">
        <v>0</v>
      </c>
      <c r="S81" s="22">
        <v>0</v>
      </c>
      <c r="T81" s="22">
        <v>0</v>
      </c>
      <c r="U81" s="22">
        <v>0</v>
      </c>
      <c r="V81" s="22">
        <v>0</v>
      </c>
      <c r="W81" s="22">
        <v>0</v>
      </c>
      <c r="X81" s="22">
        <v>0</v>
      </c>
      <c r="Y81" s="22">
        <v>0</v>
      </c>
      <c r="Z81" s="22">
        <v>0</v>
      </c>
      <c r="AA81" s="22">
        <v>0</v>
      </c>
      <c r="AB81" s="22">
        <v>0</v>
      </c>
      <c r="AC81" s="22">
        <v>0</v>
      </c>
      <c r="AD81" s="22">
        <v>360.9</v>
      </c>
      <c r="AE81" s="22">
        <v>0</v>
      </c>
      <c r="AF81" s="74"/>
    </row>
    <row r="82" spans="1:32" ht="19.5" customHeight="1" x14ac:dyDescent="0.25">
      <c r="A82" s="35" t="s">
        <v>21</v>
      </c>
      <c r="B82" s="22">
        <v>0</v>
      </c>
      <c r="C82" s="22">
        <f>H82+J82+L82+N82+P82+R82+T82+V82</f>
        <v>0</v>
      </c>
      <c r="D82" s="22">
        <v>0</v>
      </c>
      <c r="E82" s="22">
        <f>I82+K82+M82+O82+Q82+S82+U82+W82+Y82+AA82+AC82+AE82</f>
        <v>0</v>
      </c>
      <c r="F82" s="21">
        <v>0</v>
      </c>
      <c r="G82" s="21">
        <v>0</v>
      </c>
      <c r="H82" s="22">
        <v>0</v>
      </c>
      <c r="I82" s="22">
        <v>0</v>
      </c>
      <c r="J82" s="22">
        <v>0</v>
      </c>
      <c r="K82" s="22">
        <v>0</v>
      </c>
      <c r="L82" s="22">
        <v>0</v>
      </c>
      <c r="M82" s="22">
        <v>0</v>
      </c>
      <c r="N82" s="22">
        <v>0</v>
      </c>
      <c r="O82" s="22">
        <v>0</v>
      </c>
      <c r="P82" s="22">
        <v>0</v>
      </c>
      <c r="Q82" s="22">
        <v>0</v>
      </c>
      <c r="R82" s="22">
        <v>0</v>
      </c>
      <c r="S82" s="22">
        <v>0</v>
      </c>
      <c r="T82" s="22">
        <v>0</v>
      </c>
      <c r="U82" s="22">
        <v>0</v>
      </c>
      <c r="V82" s="22">
        <v>0</v>
      </c>
      <c r="W82" s="22">
        <v>0</v>
      </c>
      <c r="X82" s="22">
        <v>0</v>
      </c>
      <c r="Y82" s="22">
        <v>0</v>
      </c>
      <c r="Z82" s="22">
        <v>0</v>
      </c>
      <c r="AA82" s="22">
        <v>0</v>
      </c>
      <c r="AB82" s="22">
        <v>0</v>
      </c>
      <c r="AC82" s="22">
        <v>0</v>
      </c>
      <c r="AD82" s="22">
        <v>0</v>
      </c>
      <c r="AE82" s="22">
        <v>0</v>
      </c>
      <c r="AF82" s="74"/>
    </row>
    <row r="83" spans="1:32" ht="19.5" customHeight="1" x14ac:dyDescent="0.25">
      <c r="A83" s="35" t="s">
        <v>22</v>
      </c>
      <c r="B83" s="22">
        <f>H83+J83+L83+N83+P83+R83+T83+V83+X83+Z83+AB83+AD83</f>
        <v>0</v>
      </c>
      <c r="C83" s="22">
        <f>H83+J83+L83+N83+P83+R83+T83+V83</f>
        <v>0</v>
      </c>
      <c r="D83" s="22">
        <v>0</v>
      </c>
      <c r="E83" s="22">
        <f>I83+K83+M83+O83+Q83+S83+U83+W83+Y83+AA83+AC83+AE83</f>
        <v>0</v>
      </c>
      <c r="F83" s="21">
        <v>0</v>
      </c>
      <c r="G83" s="21">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75"/>
    </row>
    <row r="84" spans="1:32" s="52" customFormat="1" ht="21.75" customHeight="1" x14ac:dyDescent="0.3">
      <c r="A84" s="25" t="s">
        <v>41</v>
      </c>
      <c r="B84" s="26">
        <f>SUM(B85:B88)</f>
        <v>360.9</v>
      </c>
      <c r="C84" s="26">
        <f>SUM(C85:C88)</f>
        <v>0</v>
      </c>
      <c r="D84" s="26">
        <f>SUM(D85:D88)</f>
        <v>360.9</v>
      </c>
      <c r="E84" s="26">
        <f>SUM(E85:E88)</f>
        <v>0</v>
      </c>
      <c r="F84" s="26">
        <f>F79</f>
        <v>0</v>
      </c>
      <c r="G84" s="26">
        <f>G79</f>
        <v>0</v>
      </c>
      <c r="H84" s="26">
        <f t="shared" ref="H84:AE84" si="52">SUM(H85:H88)</f>
        <v>0</v>
      </c>
      <c r="I84" s="26">
        <f t="shared" si="52"/>
        <v>0</v>
      </c>
      <c r="J84" s="26">
        <f t="shared" si="52"/>
        <v>0</v>
      </c>
      <c r="K84" s="26">
        <f t="shared" si="52"/>
        <v>0</v>
      </c>
      <c r="L84" s="26">
        <f t="shared" si="52"/>
        <v>0</v>
      </c>
      <c r="M84" s="26">
        <f t="shared" si="52"/>
        <v>0</v>
      </c>
      <c r="N84" s="26">
        <f t="shared" si="52"/>
        <v>0</v>
      </c>
      <c r="O84" s="26">
        <f t="shared" si="52"/>
        <v>0</v>
      </c>
      <c r="P84" s="26">
        <f t="shared" si="52"/>
        <v>0</v>
      </c>
      <c r="Q84" s="26">
        <f t="shared" si="52"/>
        <v>0</v>
      </c>
      <c r="R84" s="26">
        <f t="shared" si="52"/>
        <v>0</v>
      </c>
      <c r="S84" s="26">
        <f t="shared" si="52"/>
        <v>0</v>
      </c>
      <c r="T84" s="26">
        <f t="shared" si="52"/>
        <v>0</v>
      </c>
      <c r="U84" s="26">
        <f t="shared" si="52"/>
        <v>0</v>
      </c>
      <c r="V84" s="26">
        <f t="shared" si="52"/>
        <v>0</v>
      </c>
      <c r="W84" s="26">
        <f t="shared" si="52"/>
        <v>0</v>
      </c>
      <c r="X84" s="26">
        <f t="shared" si="52"/>
        <v>0</v>
      </c>
      <c r="Y84" s="26">
        <f t="shared" si="52"/>
        <v>0</v>
      </c>
      <c r="Z84" s="26">
        <f t="shared" si="52"/>
        <v>0</v>
      </c>
      <c r="AA84" s="26">
        <f t="shared" si="52"/>
        <v>0</v>
      </c>
      <c r="AB84" s="26">
        <f t="shared" si="52"/>
        <v>0</v>
      </c>
      <c r="AC84" s="26">
        <f t="shared" si="52"/>
        <v>0</v>
      </c>
      <c r="AD84" s="26">
        <f t="shared" si="52"/>
        <v>360.9</v>
      </c>
      <c r="AE84" s="26">
        <f t="shared" si="52"/>
        <v>0</v>
      </c>
      <c r="AF84" s="43"/>
    </row>
    <row r="85" spans="1:32" ht="18.75" customHeight="1" x14ac:dyDescent="0.25">
      <c r="A85" s="35" t="s">
        <v>19</v>
      </c>
      <c r="B85" s="22">
        <f>B80</f>
        <v>0</v>
      </c>
      <c r="C85" s="22">
        <f>C80</f>
        <v>0</v>
      </c>
      <c r="D85" s="22">
        <f>D80</f>
        <v>0</v>
      </c>
      <c r="E85" s="22">
        <f>E80</f>
        <v>0</v>
      </c>
      <c r="F85" s="22">
        <f>F80</f>
        <v>0</v>
      </c>
      <c r="G85" s="22">
        <f>G80</f>
        <v>0</v>
      </c>
      <c r="H85" s="22">
        <f>H80</f>
        <v>0</v>
      </c>
      <c r="I85" s="22">
        <f t="shared" ref="I85:AE85" si="53">I80</f>
        <v>0</v>
      </c>
      <c r="J85" s="22">
        <f t="shared" si="53"/>
        <v>0</v>
      </c>
      <c r="K85" s="22">
        <f t="shared" si="53"/>
        <v>0</v>
      </c>
      <c r="L85" s="22">
        <f t="shared" si="53"/>
        <v>0</v>
      </c>
      <c r="M85" s="22">
        <f t="shared" si="53"/>
        <v>0</v>
      </c>
      <c r="N85" s="22">
        <f t="shared" si="53"/>
        <v>0</v>
      </c>
      <c r="O85" s="22">
        <f t="shared" si="53"/>
        <v>0</v>
      </c>
      <c r="P85" s="22">
        <f t="shared" si="53"/>
        <v>0</v>
      </c>
      <c r="Q85" s="22">
        <f t="shared" si="53"/>
        <v>0</v>
      </c>
      <c r="R85" s="22">
        <f t="shared" si="53"/>
        <v>0</v>
      </c>
      <c r="S85" s="22">
        <f t="shared" si="53"/>
        <v>0</v>
      </c>
      <c r="T85" s="22">
        <f t="shared" si="53"/>
        <v>0</v>
      </c>
      <c r="U85" s="22">
        <f t="shared" si="53"/>
        <v>0</v>
      </c>
      <c r="V85" s="22">
        <f t="shared" si="53"/>
        <v>0</v>
      </c>
      <c r="W85" s="22">
        <f t="shared" si="53"/>
        <v>0</v>
      </c>
      <c r="X85" s="22">
        <f t="shared" si="53"/>
        <v>0</v>
      </c>
      <c r="Y85" s="22">
        <f t="shared" si="53"/>
        <v>0</v>
      </c>
      <c r="Z85" s="22">
        <f t="shared" si="53"/>
        <v>0</v>
      </c>
      <c r="AA85" s="22">
        <f t="shared" si="53"/>
        <v>0</v>
      </c>
      <c r="AB85" s="22">
        <f t="shared" si="53"/>
        <v>0</v>
      </c>
      <c r="AC85" s="22">
        <f t="shared" si="53"/>
        <v>0</v>
      </c>
      <c r="AD85" s="22">
        <f t="shared" si="53"/>
        <v>0</v>
      </c>
      <c r="AE85" s="22">
        <f t="shared" si="53"/>
        <v>0</v>
      </c>
      <c r="AF85" s="37"/>
    </row>
    <row r="86" spans="1:32" ht="18.75" customHeight="1" x14ac:dyDescent="0.25">
      <c r="A86" s="35" t="s">
        <v>20</v>
      </c>
      <c r="B86" s="22">
        <f t="shared" ref="B86:E88" si="54">B81</f>
        <v>360.9</v>
      </c>
      <c r="C86" s="22">
        <f t="shared" si="54"/>
        <v>0</v>
      </c>
      <c r="D86" s="22">
        <f t="shared" si="54"/>
        <v>360.9</v>
      </c>
      <c r="E86" s="22">
        <f t="shared" si="54"/>
        <v>0</v>
      </c>
      <c r="F86" s="22">
        <f>E86/B86*100</f>
        <v>0</v>
      </c>
      <c r="G86" s="22">
        <v>0</v>
      </c>
      <c r="H86" s="22">
        <f t="shared" ref="H86:AE86" si="55">H81</f>
        <v>0</v>
      </c>
      <c r="I86" s="22">
        <f t="shared" si="55"/>
        <v>0</v>
      </c>
      <c r="J86" s="22">
        <f t="shared" si="55"/>
        <v>0</v>
      </c>
      <c r="K86" s="22">
        <f t="shared" si="55"/>
        <v>0</v>
      </c>
      <c r="L86" s="22">
        <f t="shared" si="55"/>
        <v>0</v>
      </c>
      <c r="M86" s="22">
        <f t="shared" si="55"/>
        <v>0</v>
      </c>
      <c r="N86" s="22">
        <f t="shared" si="55"/>
        <v>0</v>
      </c>
      <c r="O86" s="22">
        <f t="shared" si="55"/>
        <v>0</v>
      </c>
      <c r="P86" s="22">
        <f t="shared" si="55"/>
        <v>0</v>
      </c>
      <c r="Q86" s="22">
        <f t="shared" si="55"/>
        <v>0</v>
      </c>
      <c r="R86" s="22">
        <f t="shared" si="55"/>
        <v>0</v>
      </c>
      <c r="S86" s="22">
        <f t="shared" si="55"/>
        <v>0</v>
      </c>
      <c r="T86" s="22">
        <f t="shared" si="55"/>
        <v>0</v>
      </c>
      <c r="U86" s="22">
        <f t="shared" si="55"/>
        <v>0</v>
      </c>
      <c r="V86" s="22">
        <f t="shared" si="55"/>
        <v>0</v>
      </c>
      <c r="W86" s="22">
        <f t="shared" si="55"/>
        <v>0</v>
      </c>
      <c r="X86" s="22">
        <f t="shared" si="55"/>
        <v>0</v>
      </c>
      <c r="Y86" s="22">
        <f t="shared" si="55"/>
        <v>0</v>
      </c>
      <c r="Z86" s="22">
        <f t="shared" si="55"/>
        <v>0</v>
      </c>
      <c r="AA86" s="22">
        <f t="shared" si="55"/>
        <v>0</v>
      </c>
      <c r="AB86" s="22">
        <f t="shared" si="55"/>
        <v>0</v>
      </c>
      <c r="AC86" s="22">
        <f t="shared" si="55"/>
        <v>0</v>
      </c>
      <c r="AD86" s="22">
        <f t="shared" si="55"/>
        <v>360.9</v>
      </c>
      <c r="AE86" s="22">
        <f t="shared" si="55"/>
        <v>0</v>
      </c>
      <c r="AF86" s="37"/>
    </row>
    <row r="87" spans="1:32" ht="18.75" customHeight="1" x14ac:dyDescent="0.25">
      <c r="A87" s="35" t="s">
        <v>21</v>
      </c>
      <c r="B87" s="22">
        <f t="shared" si="54"/>
        <v>0</v>
      </c>
      <c r="C87" s="22">
        <f t="shared" si="54"/>
        <v>0</v>
      </c>
      <c r="D87" s="22">
        <f t="shared" si="54"/>
        <v>0</v>
      </c>
      <c r="E87" s="22">
        <f t="shared" si="54"/>
        <v>0</v>
      </c>
      <c r="F87" s="22">
        <f>F82</f>
        <v>0</v>
      </c>
      <c r="G87" s="22">
        <f>G82</f>
        <v>0</v>
      </c>
      <c r="H87" s="22">
        <f>H82</f>
        <v>0</v>
      </c>
      <c r="I87" s="22">
        <f t="shared" ref="I87:AE87" si="56">I82</f>
        <v>0</v>
      </c>
      <c r="J87" s="22">
        <f t="shared" si="56"/>
        <v>0</v>
      </c>
      <c r="K87" s="22">
        <f t="shared" si="56"/>
        <v>0</v>
      </c>
      <c r="L87" s="22">
        <f t="shared" si="56"/>
        <v>0</v>
      </c>
      <c r="M87" s="22">
        <f t="shared" si="56"/>
        <v>0</v>
      </c>
      <c r="N87" s="22">
        <f t="shared" si="56"/>
        <v>0</v>
      </c>
      <c r="O87" s="22">
        <f t="shared" si="56"/>
        <v>0</v>
      </c>
      <c r="P87" s="22">
        <f t="shared" si="56"/>
        <v>0</v>
      </c>
      <c r="Q87" s="22">
        <f t="shared" si="56"/>
        <v>0</v>
      </c>
      <c r="R87" s="22">
        <f t="shared" si="56"/>
        <v>0</v>
      </c>
      <c r="S87" s="22">
        <f t="shared" si="56"/>
        <v>0</v>
      </c>
      <c r="T87" s="22">
        <f t="shared" si="56"/>
        <v>0</v>
      </c>
      <c r="U87" s="22">
        <f t="shared" si="56"/>
        <v>0</v>
      </c>
      <c r="V87" s="22">
        <f t="shared" si="56"/>
        <v>0</v>
      </c>
      <c r="W87" s="22">
        <f t="shared" si="56"/>
        <v>0</v>
      </c>
      <c r="X87" s="22">
        <f t="shared" si="56"/>
        <v>0</v>
      </c>
      <c r="Y87" s="22">
        <f t="shared" si="56"/>
        <v>0</v>
      </c>
      <c r="Z87" s="22">
        <f t="shared" si="56"/>
        <v>0</v>
      </c>
      <c r="AA87" s="22">
        <f t="shared" si="56"/>
        <v>0</v>
      </c>
      <c r="AB87" s="22">
        <f t="shared" si="56"/>
        <v>0</v>
      </c>
      <c r="AC87" s="22">
        <f t="shared" si="56"/>
        <v>0</v>
      </c>
      <c r="AD87" s="22">
        <f t="shared" si="56"/>
        <v>0</v>
      </c>
      <c r="AE87" s="22">
        <f t="shared" si="56"/>
        <v>0</v>
      </c>
      <c r="AF87" s="37"/>
    </row>
    <row r="88" spans="1:32" ht="18.75" customHeight="1" x14ac:dyDescent="0.25">
      <c r="A88" s="35" t="s">
        <v>22</v>
      </c>
      <c r="B88" s="22">
        <f t="shared" si="54"/>
        <v>0</v>
      </c>
      <c r="C88" s="22">
        <f>C83</f>
        <v>0</v>
      </c>
      <c r="D88" s="22">
        <f t="shared" si="54"/>
        <v>0</v>
      </c>
      <c r="E88" s="22">
        <f t="shared" si="54"/>
        <v>0</v>
      </c>
      <c r="F88" s="22">
        <v>0</v>
      </c>
      <c r="G88" s="22">
        <v>0</v>
      </c>
      <c r="H88" s="22">
        <f t="shared" ref="H88:AE88" si="57">H83</f>
        <v>0</v>
      </c>
      <c r="I88" s="22">
        <f t="shared" si="57"/>
        <v>0</v>
      </c>
      <c r="J88" s="22">
        <f t="shared" si="57"/>
        <v>0</v>
      </c>
      <c r="K88" s="22">
        <f t="shared" si="57"/>
        <v>0</v>
      </c>
      <c r="L88" s="22">
        <f t="shared" si="57"/>
        <v>0</v>
      </c>
      <c r="M88" s="22">
        <f t="shared" si="57"/>
        <v>0</v>
      </c>
      <c r="N88" s="22">
        <f t="shared" si="57"/>
        <v>0</v>
      </c>
      <c r="O88" s="22">
        <f t="shared" si="57"/>
        <v>0</v>
      </c>
      <c r="P88" s="22">
        <f t="shared" si="57"/>
        <v>0</v>
      </c>
      <c r="Q88" s="22">
        <f t="shared" si="57"/>
        <v>0</v>
      </c>
      <c r="R88" s="22">
        <f t="shared" si="57"/>
        <v>0</v>
      </c>
      <c r="S88" s="22">
        <f t="shared" si="57"/>
        <v>0</v>
      </c>
      <c r="T88" s="22">
        <f t="shared" si="57"/>
        <v>0</v>
      </c>
      <c r="U88" s="22">
        <f t="shared" si="57"/>
        <v>0</v>
      </c>
      <c r="V88" s="22">
        <f t="shared" si="57"/>
        <v>0</v>
      </c>
      <c r="W88" s="22">
        <f t="shared" si="57"/>
        <v>0</v>
      </c>
      <c r="X88" s="22">
        <f t="shared" si="57"/>
        <v>0</v>
      </c>
      <c r="Y88" s="22">
        <f t="shared" si="57"/>
        <v>0</v>
      </c>
      <c r="Z88" s="22">
        <f t="shared" si="57"/>
        <v>0</v>
      </c>
      <c r="AA88" s="22">
        <f t="shared" si="57"/>
        <v>0</v>
      </c>
      <c r="AB88" s="22">
        <f t="shared" si="57"/>
        <v>0</v>
      </c>
      <c r="AC88" s="22">
        <f t="shared" si="57"/>
        <v>0</v>
      </c>
      <c r="AD88" s="22">
        <f t="shared" si="57"/>
        <v>0</v>
      </c>
      <c r="AE88" s="22">
        <f t="shared" si="57"/>
        <v>0</v>
      </c>
      <c r="AF88" s="37"/>
    </row>
    <row r="89" spans="1:32" s="5" customFormat="1" ht="27" customHeight="1" x14ac:dyDescent="0.25">
      <c r="A89" s="53" t="s">
        <v>42</v>
      </c>
      <c r="B89" s="51">
        <f>SUM(B90:B93)</f>
        <v>503116.01896999998</v>
      </c>
      <c r="C89" s="51">
        <f>SUM(C90:C93)</f>
        <v>248532.22826</v>
      </c>
      <c r="D89" s="51">
        <f>SUM(D90:D93)</f>
        <v>423129.81896999996</v>
      </c>
      <c r="E89" s="51">
        <f>SUM(E90:E93)</f>
        <v>222903.83099999998</v>
      </c>
      <c r="F89" s="51">
        <f>F84</f>
        <v>0</v>
      </c>
      <c r="G89" s="51">
        <f>G84</f>
        <v>0</v>
      </c>
      <c r="H89" s="51">
        <f t="shared" ref="H89:AE89" si="58">SUM(H90:H93)</f>
        <v>27541.576999999997</v>
      </c>
      <c r="I89" s="51">
        <f t="shared" si="58"/>
        <v>19414.534</v>
      </c>
      <c r="J89" s="51">
        <f t="shared" si="58"/>
        <v>33520.539000000004</v>
      </c>
      <c r="K89" s="51">
        <f t="shared" si="58"/>
        <v>31074.48</v>
      </c>
      <c r="L89" s="51">
        <f t="shared" si="58"/>
        <v>25586.492000000002</v>
      </c>
      <c r="M89" s="51">
        <f t="shared" si="58"/>
        <v>22306.319</v>
      </c>
      <c r="N89" s="51">
        <f t="shared" si="58"/>
        <v>34725.631259999995</v>
      </c>
      <c r="O89" s="51">
        <f t="shared" si="58"/>
        <v>29152.830999999998</v>
      </c>
      <c r="P89" s="51">
        <f t="shared" si="58"/>
        <v>58216.167999999998</v>
      </c>
      <c r="Q89" s="51">
        <f t="shared" si="58"/>
        <v>59658.625</v>
      </c>
      <c r="R89" s="51">
        <f t="shared" si="58"/>
        <v>34662.021000000001</v>
      </c>
      <c r="S89" s="51">
        <f t="shared" si="58"/>
        <v>29443.784</v>
      </c>
      <c r="T89" s="51">
        <f t="shared" si="58"/>
        <v>39337.01</v>
      </c>
      <c r="U89" s="51">
        <f t="shared" si="58"/>
        <v>36278.858</v>
      </c>
      <c r="V89" s="51">
        <f t="shared" si="58"/>
        <v>27706.447</v>
      </c>
      <c r="W89" s="51">
        <f t="shared" si="58"/>
        <v>0</v>
      </c>
      <c r="X89" s="51">
        <f t="shared" si="58"/>
        <v>30860.822999999997</v>
      </c>
      <c r="Y89" s="51">
        <f t="shared" si="58"/>
        <v>0</v>
      </c>
      <c r="Z89" s="51">
        <f t="shared" si="58"/>
        <v>77324.796999999991</v>
      </c>
      <c r="AA89" s="51">
        <f t="shared" si="58"/>
        <v>0</v>
      </c>
      <c r="AB89" s="51">
        <f t="shared" si="58"/>
        <v>48532.649999999994</v>
      </c>
      <c r="AC89" s="51">
        <f t="shared" si="58"/>
        <v>0</v>
      </c>
      <c r="AD89" s="51">
        <f t="shared" si="58"/>
        <v>35247.664709999997</v>
      </c>
      <c r="AE89" s="51">
        <f t="shared" si="58"/>
        <v>0</v>
      </c>
      <c r="AF89" s="54"/>
    </row>
    <row r="90" spans="1:32" ht="27" customHeight="1" x14ac:dyDescent="0.25">
      <c r="A90" s="35" t="s">
        <v>19</v>
      </c>
      <c r="B90" s="22">
        <f>B19+B61+B73+B85</f>
        <v>144.6</v>
      </c>
      <c r="C90" s="22">
        <f>C19+C61+C73+C85</f>
        <v>0</v>
      </c>
      <c r="D90" s="22">
        <f>D19+D61+D73+D85</f>
        <v>144.6</v>
      </c>
      <c r="E90" s="22">
        <f>E19+E61+E73+E85</f>
        <v>0</v>
      </c>
      <c r="F90" s="22">
        <f t="shared" ref="F90:G90" si="59">F85</f>
        <v>0</v>
      </c>
      <c r="G90" s="22">
        <f t="shared" si="59"/>
        <v>0</v>
      </c>
      <c r="H90" s="22">
        <f>H85+H73+H26+H19</f>
        <v>0</v>
      </c>
      <c r="I90" s="22">
        <f t="shared" ref="I90:AE90" si="60">I85+I73+I26+I19</f>
        <v>0</v>
      </c>
      <c r="J90" s="22">
        <f t="shared" si="60"/>
        <v>0</v>
      </c>
      <c r="K90" s="22">
        <f t="shared" si="60"/>
        <v>0</v>
      </c>
      <c r="L90" s="22">
        <f t="shared" si="60"/>
        <v>0</v>
      </c>
      <c r="M90" s="22">
        <f t="shared" si="60"/>
        <v>0</v>
      </c>
      <c r="N90" s="22">
        <f t="shared" si="60"/>
        <v>0</v>
      </c>
      <c r="O90" s="22">
        <f t="shared" si="60"/>
        <v>0</v>
      </c>
      <c r="P90" s="22">
        <f t="shared" si="60"/>
        <v>0</v>
      </c>
      <c r="Q90" s="22">
        <f t="shared" si="60"/>
        <v>0</v>
      </c>
      <c r="R90" s="22">
        <f t="shared" si="60"/>
        <v>0</v>
      </c>
      <c r="S90" s="22">
        <f t="shared" si="60"/>
        <v>0</v>
      </c>
      <c r="T90" s="22">
        <f t="shared" si="60"/>
        <v>0</v>
      </c>
      <c r="U90" s="22">
        <f t="shared" si="60"/>
        <v>0</v>
      </c>
      <c r="V90" s="22">
        <f t="shared" si="60"/>
        <v>0</v>
      </c>
      <c r="W90" s="22">
        <f t="shared" si="60"/>
        <v>0</v>
      </c>
      <c r="X90" s="22">
        <f t="shared" si="60"/>
        <v>0</v>
      </c>
      <c r="Y90" s="22">
        <f t="shared" si="60"/>
        <v>0</v>
      </c>
      <c r="Z90" s="22">
        <f t="shared" si="60"/>
        <v>0</v>
      </c>
      <c r="AA90" s="22">
        <f t="shared" si="60"/>
        <v>0</v>
      </c>
      <c r="AB90" s="22">
        <f t="shared" si="60"/>
        <v>0</v>
      </c>
      <c r="AC90" s="22">
        <f t="shared" si="60"/>
        <v>0</v>
      </c>
      <c r="AD90" s="22">
        <f t="shared" si="60"/>
        <v>144.6</v>
      </c>
      <c r="AE90" s="22">
        <f t="shared" si="60"/>
        <v>0</v>
      </c>
      <c r="AF90" s="37"/>
    </row>
    <row r="91" spans="1:32" ht="27" customHeight="1" x14ac:dyDescent="0.25">
      <c r="A91" s="35" t="s">
        <v>20</v>
      </c>
      <c r="B91" s="22">
        <f>B20+B62+B74+B86</f>
        <v>358848.90596999996</v>
      </c>
      <c r="C91" s="22">
        <f t="shared" ref="B91:E93" si="61">C20+C62+C74+C86</f>
        <v>184395.91526000001</v>
      </c>
      <c r="D91" s="22">
        <f t="shared" si="61"/>
        <v>358848.90596999996</v>
      </c>
      <c r="E91" s="22">
        <f>E20+E62+E74+E86</f>
        <v>193124.03099999999</v>
      </c>
      <c r="F91" s="22">
        <f>E91/B91*100</f>
        <v>53.817645194700781</v>
      </c>
      <c r="G91" s="22">
        <f>E91/C91*100</f>
        <v>104.73335633693037</v>
      </c>
      <c r="H91" s="22">
        <f>H86+H74+H27+H20</f>
        <v>27541.576999999997</v>
      </c>
      <c r="I91" s="22">
        <f t="shared" ref="I91:AE93" si="62">I86+I74+I27+I20</f>
        <v>19414.534</v>
      </c>
      <c r="J91" s="22">
        <f t="shared" si="62"/>
        <v>33443.826000000001</v>
      </c>
      <c r="K91" s="22">
        <f t="shared" si="62"/>
        <v>31074.48</v>
      </c>
      <c r="L91" s="22">
        <f t="shared" si="62"/>
        <v>25586.492000000002</v>
      </c>
      <c r="M91" s="22">
        <f t="shared" si="62"/>
        <v>22306.319</v>
      </c>
      <c r="N91" s="22">
        <f t="shared" si="62"/>
        <v>34725.631259999995</v>
      </c>
      <c r="O91" s="22">
        <f t="shared" si="62"/>
        <v>29152.830999999998</v>
      </c>
      <c r="P91" s="22">
        <f t="shared" si="62"/>
        <v>28436.367999999999</v>
      </c>
      <c r="Q91" s="22">
        <f t="shared" si="62"/>
        <v>29878.825000000001</v>
      </c>
      <c r="R91" s="22">
        <f t="shared" si="62"/>
        <v>34662.021000000001</v>
      </c>
      <c r="S91" s="22">
        <f t="shared" si="62"/>
        <v>29443.784</v>
      </c>
      <c r="T91" s="22">
        <f t="shared" si="62"/>
        <v>39337.01</v>
      </c>
      <c r="U91" s="22">
        <f t="shared" si="62"/>
        <v>36278.858</v>
      </c>
      <c r="V91" s="22">
        <f t="shared" si="62"/>
        <v>27706.447</v>
      </c>
      <c r="W91" s="22">
        <f t="shared" si="62"/>
        <v>0</v>
      </c>
      <c r="X91" s="22">
        <f t="shared" si="62"/>
        <v>25610.822999999997</v>
      </c>
      <c r="Y91" s="22">
        <f t="shared" si="62"/>
        <v>0</v>
      </c>
      <c r="Z91" s="22">
        <f t="shared" si="62"/>
        <v>31074.796999999999</v>
      </c>
      <c r="AA91" s="22">
        <f t="shared" si="62"/>
        <v>0</v>
      </c>
      <c r="AB91" s="22">
        <f t="shared" si="62"/>
        <v>20046.449999999997</v>
      </c>
      <c r="AC91" s="22">
        <f t="shared" si="62"/>
        <v>0</v>
      </c>
      <c r="AD91" s="22">
        <f t="shared" si="62"/>
        <v>35103.064709999999</v>
      </c>
      <c r="AE91" s="22">
        <f t="shared" si="62"/>
        <v>0</v>
      </c>
      <c r="AF91" s="37"/>
    </row>
    <row r="92" spans="1:32" ht="27" customHeight="1" x14ac:dyDescent="0.25">
      <c r="A92" s="35" t="s">
        <v>21</v>
      </c>
      <c r="B92" s="22">
        <f t="shared" si="61"/>
        <v>0</v>
      </c>
      <c r="C92" s="22">
        <f t="shared" si="61"/>
        <v>0</v>
      </c>
      <c r="D92" s="22">
        <f t="shared" si="61"/>
        <v>0</v>
      </c>
      <c r="E92" s="22">
        <f t="shared" si="61"/>
        <v>0</v>
      </c>
      <c r="F92" s="22">
        <v>0</v>
      </c>
      <c r="G92" s="22">
        <v>0</v>
      </c>
      <c r="H92" s="22">
        <f t="shared" ref="H92:W93" si="63">H87+H75+H28+H21</f>
        <v>0</v>
      </c>
      <c r="I92" s="22">
        <f t="shared" si="63"/>
        <v>0</v>
      </c>
      <c r="J92" s="22">
        <f t="shared" si="63"/>
        <v>0</v>
      </c>
      <c r="K92" s="22">
        <f t="shared" si="63"/>
        <v>0</v>
      </c>
      <c r="L92" s="22">
        <f t="shared" si="63"/>
        <v>0</v>
      </c>
      <c r="M92" s="22">
        <f t="shared" si="63"/>
        <v>0</v>
      </c>
      <c r="N92" s="22">
        <f t="shared" si="63"/>
        <v>0</v>
      </c>
      <c r="O92" s="22">
        <f t="shared" si="63"/>
        <v>0</v>
      </c>
      <c r="P92" s="22">
        <f t="shared" si="63"/>
        <v>0</v>
      </c>
      <c r="Q92" s="22">
        <f t="shared" si="63"/>
        <v>0</v>
      </c>
      <c r="R92" s="22">
        <f t="shared" si="63"/>
        <v>0</v>
      </c>
      <c r="S92" s="22">
        <f t="shared" si="63"/>
        <v>0</v>
      </c>
      <c r="T92" s="22">
        <f t="shared" si="63"/>
        <v>0</v>
      </c>
      <c r="U92" s="22">
        <f t="shared" si="63"/>
        <v>0</v>
      </c>
      <c r="V92" s="22">
        <f t="shared" si="63"/>
        <v>0</v>
      </c>
      <c r="W92" s="22">
        <f t="shared" si="63"/>
        <v>0</v>
      </c>
      <c r="X92" s="22">
        <f t="shared" si="62"/>
        <v>0</v>
      </c>
      <c r="Y92" s="22">
        <f t="shared" si="62"/>
        <v>0</v>
      </c>
      <c r="Z92" s="22">
        <f t="shared" si="62"/>
        <v>0</v>
      </c>
      <c r="AA92" s="22">
        <f t="shared" si="62"/>
        <v>0</v>
      </c>
      <c r="AB92" s="22">
        <f t="shared" si="62"/>
        <v>0</v>
      </c>
      <c r="AC92" s="22">
        <f t="shared" si="62"/>
        <v>0</v>
      </c>
      <c r="AD92" s="22">
        <f t="shared" si="62"/>
        <v>0</v>
      </c>
      <c r="AE92" s="22">
        <f t="shared" si="62"/>
        <v>0</v>
      </c>
      <c r="AF92" s="37"/>
    </row>
    <row r="93" spans="1:32" ht="27" customHeight="1" x14ac:dyDescent="0.25">
      <c r="A93" s="35" t="s">
        <v>22</v>
      </c>
      <c r="B93" s="22">
        <f t="shared" si="61"/>
        <v>144122.51300000001</v>
      </c>
      <c r="C93" s="22">
        <f>C22+C64+C76+C88</f>
        <v>64136.313000000009</v>
      </c>
      <c r="D93" s="22">
        <f t="shared" si="61"/>
        <v>64136.313000000009</v>
      </c>
      <c r="E93" s="22">
        <f t="shared" si="61"/>
        <v>29779.8</v>
      </c>
      <c r="F93" s="22">
        <f t="shared" ref="F93" si="64">E93/B93*100</f>
        <v>20.662837040594759</v>
      </c>
      <c r="G93" s="22">
        <f>E93/C93*100</f>
        <v>46.432042328345247</v>
      </c>
      <c r="H93" s="22">
        <f t="shared" si="63"/>
        <v>0</v>
      </c>
      <c r="I93" s="22">
        <f t="shared" si="63"/>
        <v>0</v>
      </c>
      <c r="J93" s="22">
        <f t="shared" si="63"/>
        <v>76.712999999999994</v>
      </c>
      <c r="K93" s="22">
        <f t="shared" si="63"/>
        <v>0</v>
      </c>
      <c r="L93" s="22">
        <f t="shared" si="63"/>
        <v>0</v>
      </c>
      <c r="M93" s="22">
        <f t="shared" si="63"/>
        <v>0</v>
      </c>
      <c r="N93" s="22">
        <f t="shared" si="63"/>
        <v>0</v>
      </c>
      <c r="O93" s="22">
        <f t="shared" si="63"/>
        <v>0</v>
      </c>
      <c r="P93" s="22">
        <f t="shared" si="63"/>
        <v>29779.8</v>
      </c>
      <c r="Q93" s="22">
        <f t="shared" si="63"/>
        <v>29779.8</v>
      </c>
      <c r="R93" s="22">
        <f t="shared" si="63"/>
        <v>0</v>
      </c>
      <c r="S93" s="22">
        <f t="shared" si="63"/>
        <v>0</v>
      </c>
      <c r="T93" s="22">
        <f t="shared" si="63"/>
        <v>0</v>
      </c>
      <c r="U93" s="22">
        <f t="shared" si="63"/>
        <v>0</v>
      </c>
      <c r="V93" s="22">
        <f t="shared" si="63"/>
        <v>0</v>
      </c>
      <c r="W93" s="22">
        <f t="shared" si="63"/>
        <v>0</v>
      </c>
      <c r="X93" s="22">
        <f t="shared" si="62"/>
        <v>5250</v>
      </c>
      <c r="Y93" s="22">
        <f t="shared" si="62"/>
        <v>0</v>
      </c>
      <c r="Z93" s="22">
        <f t="shared" si="62"/>
        <v>46250</v>
      </c>
      <c r="AA93" s="22">
        <f t="shared" si="62"/>
        <v>0</v>
      </c>
      <c r="AB93" s="22">
        <f t="shared" si="62"/>
        <v>28486.2</v>
      </c>
      <c r="AC93" s="22">
        <f t="shared" si="62"/>
        <v>0</v>
      </c>
      <c r="AD93" s="22">
        <f t="shared" si="62"/>
        <v>0</v>
      </c>
      <c r="AE93" s="22">
        <f t="shared" si="62"/>
        <v>0</v>
      </c>
      <c r="AF93" s="37"/>
    </row>
    <row r="94" spans="1:32" ht="18.75" customHeight="1" x14ac:dyDescent="0.25">
      <c r="A94" s="4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50"/>
    </row>
    <row r="95" spans="1:32" ht="18.75" customHeight="1" x14ac:dyDescent="0.25">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50"/>
    </row>
    <row r="96" spans="1:32" x14ac:dyDescent="0.25">
      <c r="A96" s="1" t="s">
        <v>23</v>
      </c>
      <c r="B96" s="8"/>
      <c r="C96" s="8"/>
      <c r="D96" s="8"/>
      <c r="E96" s="8"/>
      <c r="F96" s="11"/>
      <c r="G96" s="11"/>
      <c r="H96" s="8"/>
      <c r="I96" s="8"/>
      <c r="J96" s="8"/>
      <c r="K96" s="8"/>
      <c r="L96" s="8"/>
      <c r="M96" s="8"/>
      <c r="N96" s="8"/>
      <c r="O96" s="8"/>
      <c r="P96" s="8"/>
      <c r="Q96" s="8"/>
      <c r="R96" s="8"/>
      <c r="S96" s="8"/>
      <c r="T96" s="8"/>
      <c r="U96" s="8"/>
      <c r="V96" s="8"/>
      <c r="W96" s="8"/>
      <c r="X96" s="8"/>
      <c r="Y96" s="8"/>
      <c r="Z96" s="8"/>
      <c r="AA96" s="8"/>
      <c r="AB96" s="8"/>
      <c r="AC96" s="8"/>
      <c r="AD96" s="8"/>
      <c r="AE96" s="8"/>
      <c r="AF96" s="14"/>
    </row>
    <row r="97" spans="1:32" x14ac:dyDescent="0.25">
      <c r="A97" s="1" t="s">
        <v>49</v>
      </c>
      <c r="B97" s="8"/>
      <c r="C97" s="8"/>
      <c r="D97" s="8"/>
      <c r="E97" s="8"/>
      <c r="F97" s="11"/>
      <c r="G97" s="11"/>
      <c r="H97" s="8"/>
      <c r="I97" s="8"/>
      <c r="J97" s="8"/>
      <c r="K97" s="8"/>
      <c r="L97" s="8"/>
      <c r="M97" s="8"/>
      <c r="N97" s="8"/>
      <c r="O97" s="8"/>
      <c r="P97" s="8"/>
      <c r="Q97" s="8"/>
      <c r="R97" s="8"/>
      <c r="S97" s="8"/>
      <c r="T97" s="8"/>
      <c r="U97" s="8"/>
      <c r="V97" s="8"/>
      <c r="W97" s="8"/>
      <c r="X97" s="8"/>
      <c r="Y97" s="8"/>
      <c r="Z97" s="8"/>
      <c r="AA97" s="8"/>
      <c r="AB97" s="8"/>
      <c r="AC97" s="8"/>
      <c r="AD97" s="8"/>
      <c r="AE97" s="8"/>
      <c r="AF97" s="14"/>
    </row>
    <row r="98" spans="1:32" x14ac:dyDescent="0.25">
      <c r="A98" s="1" t="s">
        <v>50</v>
      </c>
    </row>
    <row r="99" spans="1:32" x14ac:dyDescent="0.25">
      <c r="A99" s="1" t="s">
        <v>51</v>
      </c>
    </row>
  </sheetData>
  <mergeCells count="36">
    <mergeCell ref="AF80:AF83"/>
    <mergeCell ref="A77:AF77"/>
    <mergeCell ref="A78:AF78"/>
    <mergeCell ref="AF9:AF12"/>
    <mergeCell ref="AF41:AF44"/>
    <mergeCell ref="AF13:AF17"/>
    <mergeCell ref="AF3:AF4"/>
    <mergeCell ref="AF30:AF34"/>
    <mergeCell ref="AF67:AF71"/>
    <mergeCell ref="AF50:AF54"/>
    <mergeCell ref="A6:AF6"/>
    <mergeCell ref="A7:AF7"/>
    <mergeCell ref="A23:AF23"/>
    <mergeCell ref="A24:AF24"/>
    <mergeCell ref="AF55:AF59"/>
    <mergeCell ref="A65:AF65"/>
    <mergeCell ref="A66:AF66"/>
    <mergeCell ref="Z3:AA3"/>
    <mergeCell ref="AB3:AC3"/>
    <mergeCell ref="AD3:AE3"/>
    <mergeCell ref="P3:Q3"/>
    <mergeCell ref="R3:S3"/>
    <mergeCell ref="T3:U3"/>
    <mergeCell ref="V3:W3"/>
    <mergeCell ref="X3:Y3"/>
    <mergeCell ref="B1:O1"/>
    <mergeCell ref="A3:A4"/>
    <mergeCell ref="B3:B4"/>
    <mergeCell ref="C3:C4"/>
    <mergeCell ref="D3:D4"/>
    <mergeCell ref="E3:E4"/>
    <mergeCell ref="F3:G3"/>
    <mergeCell ref="H3:I3"/>
    <mergeCell ref="J3:K3"/>
    <mergeCell ref="L3:M3"/>
    <mergeCell ref="N3:O3"/>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июль</vt:lpstr>
      <vt:lpstr>июль!Заголовки_для_печати</vt:lpstr>
      <vt:lpstr>июль!Область_печати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Хамадуллина Анастасия Олеговна</cp:lastModifiedBy>
  <cp:lastPrinted>2022-09-08T11:37:42Z</cp:lastPrinted>
  <dcterms:created xsi:type="dcterms:W3CDTF">2018-02-01T04:45:33Z</dcterms:created>
  <dcterms:modified xsi:type="dcterms:W3CDTF">2024-02-26T12:57:21Z</dcterms:modified>
</cp:coreProperties>
</file>