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<sst xmlns="http://schemas.openxmlformats.org/spreadsheetml/2006/main" count="307" uniqueCount="78">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</sst>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0\ &quot;₽&quot;"/>
    <numFmt numFmtId="188" formatCode="#,##0.00\ _₽"/>
    <numFmt numFmtId="189" formatCode="0.000"/>
    <numFmt numFmtId="190" formatCode="#,##0.000\ _₽"/>
    <numFmt numFmtId="191" formatCode="#,##0.000"/>
    <numFmt numFmtId="192" formatCode="_-* #,##0.000\ _₽_-;\-* #,##0.000\ _₽_-;_-* &quot;-&quot;???\ _₽_-;_-@_-"/>
    <numFmt numFmtId="193" formatCode="_(* #,##0.0000_);_(* \(#,##0.0000\);_(* &quot;-&quot;??_);_(@_)"/>
    <numFmt numFmtId="194" formatCode="#,##0.000_ ;[Red]\-#,##0.000\ "/>
    <numFmt numFmtId="195" formatCode="#,##0.0\ _₽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5" fillId="33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left" vertical="top" wrapText="1"/>
    </xf>
    <xf numFmtId="190" fontId="4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wrapText="1"/>
    </xf>
    <xf numFmtId="190" fontId="5" fillId="0" borderId="10" xfId="0" applyNumberFormat="1" applyFont="1" applyFill="1" applyBorder="1" applyAlignment="1">
      <alignment horizontal="right" vertical="top" wrapText="1"/>
    </xf>
    <xf numFmtId="190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90" fontId="5" fillId="7" borderId="10" xfId="0" applyNumberFormat="1" applyFont="1" applyFill="1" applyBorder="1" applyAlignment="1">
      <alignment horizontal="left" vertical="center" wrapText="1"/>
    </xf>
    <xf numFmtId="190" fontId="4" fillId="34" borderId="10" xfId="0" applyNumberFormat="1" applyFont="1" applyFill="1" applyBorder="1" applyAlignment="1">
      <alignment horizontal="left" vertical="top" wrapText="1"/>
    </xf>
    <xf numFmtId="190" fontId="5" fillId="34" borderId="10" xfId="0" applyNumberFormat="1" applyFont="1" applyFill="1" applyBorder="1" applyAlignment="1">
      <alignment horizontal="right" wrapText="1"/>
    </xf>
    <xf numFmtId="190" fontId="5" fillId="34" borderId="10" xfId="0" applyNumberFormat="1" applyFont="1" applyFill="1" applyBorder="1" applyAlignment="1" applyProtection="1">
      <alignment vertical="center" wrapText="1"/>
      <protection/>
    </xf>
    <xf numFmtId="190" fontId="4" fillId="34" borderId="10" xfId="0" applyNumberFormat="1" applyFont="1" applyFill="1" applyBorder="1" applyAlignment="1">
      <alignment horizontal="left" wrapText="1"/>
    </xf>
    <xf numFmtId="190" fontId="4" fillId="34" borderId="10" xfId="0" applyNumberFormat="1" applyFont="1" applyFill="1" applyBorder="1" applyAlignment="1">
      <alignment horizontal="right" wrapText="1"/>
    </xf>
    <xf numFmtId="190" fontId="4" fillId="34" borderId="10" xfId="0" applyNumberFormat="1" applyFont="1" applyFill="1" applyBorder="1" applyAlignment="1" applyProtection="1">
      <alignment vertical="center" wrapText="1"/>
      <protection/>
    </xf>
    <xf numFmtId="190" fontId="5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90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vertical="center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90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3" xfId="0" applyNumberFormat="1" applyFont="1" applyFill="1" applyBorder="1" applyAlignment="1" applyProtection="1">
      <alignment vertical="center" wrapText="1"/>
      <protection/>
    </xf>
    <xf numFmtId="188" fontId="5" fillId="0" borderId="13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5" fillId="0" borderId="14" xfId="0" applyNumberFormat="1" applyFont="1" applyFill="1" applyBorder="1" applyAlignment="1" applyProtection="1">
      <alignment vertical="center" wrapText="1"/>
      <protection/>
    </xf>
    <xf numFmtId="188" fontId="5" fillId="33" borderId="10" xfId="0" applyNumberFormat="1" applyFont="1" applyFill="1" applyBorder="1" applyAlignment="1" applyProtection="1">
      <alignment horizontal="right" wrapText="1"/>
      <protection/>
    </xf>
    <xf numFmtId="188" fontId="4" fillId="19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center" wrapText="1"/>
    </xf>
    <xf numFmtId="188" fontId="5" fillId="12" borderId="14" xfId="0" applyNumberFormat="1" applyFont="1" applyFill="1" applyBorder="1" applyAlignment="1" applyProtection="1">
      <alignment vertical="center" wrapText="1"/>
      <protection/>
    </xf>
    <xf numFmtId="190" fontId="4" fillId="12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90" fontId="4" fillId="13" borderId="0" xfId="0" applyNumberFormat="1" applyFont="1" applyFill="1" applyBorder="1" applyAlignment="1" applyProtection="1">
      <alignment vertical="top" wrapText="1"/>
      <protection/>
    </xf>
    <xf numFmtId="190" fontId="4" fillId="13" borderId="15" xfId="0" applyNumberFormat="1" applyFont="1" applyFill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174" fontId="4" fillId="33" borderId="10" xfId="60" applyNumberFormat="1" applyFont="1" applyFill="1" applyBorder="1" applyAlignment="1" applyProtection="1">
      <alignment horizontal="center" vertical="center" wrapText="1"/>
      <protection/>
    </xf>
    <xf numFmtId="188" fontId="5" fillId="12" borderId="10" xfId="0" applyNumberFormat="1" applyFont="1" applyFill="1" applyBorder="1" applyAlignment="1">
      <alignment horizontal="right" wrapText="1"/>
    </xf>
    <xf numFmtId="174" fontId="4" fillId="12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justify" vertical="top" wrapText="1"/>
    </xf>
    <xf numFmtId="190" fontId="5" fillId="33" borderId="10" xfId="0" applyNumberFormat="1" applyFont="1" applyFill="1" applyBorder="1" applyAlignment="1">
      <alignment horizontal="left" wrapText="1"/>
    </xf>
    <xf numFmtId="174" fontId="5" fillId="33" borderId="10" xfId="60" applyNumberFormat="1" applyFont="1" applyFill="1" applyBorder="1" applyAlignment="1" applyProtection="1">
      <alignment horizontal="center" vertical="center" wrapText="1"/>
      <protection/>
    </xf>
    <xf numFmtId="174" fontId="5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4" fontId="4" fillId="0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vertical="center" wrapText="1"/>
      <protection/>
    </xf>
    <xf numFmtId="190" fontId="4" fillId="0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74" fontId="4" fillId="35" borderId="10" xfId="6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>
      <alignment horizontal="right" vertical="center" wrapText="1"/>
    </xf>
    <xf numFmtId="188" fontId="5" fillId="35" borderId="13" xfId="0" applyNumberFormat="1" applyFont="1" applyFill="1" applyBorder="1" applyAlignment="1" applyProtection="1">
      <alignment vertical="center" wrapText="1"/>
      <protection/>
    </xf>
    <xf numFmtId="188" fontId="4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4" xfId="0" applyNumberFormat="1" applyFont="1" applyFill="1" applyBorder="1" applyAlignment="1" applyProtection="1">
      <alignment vertical="center" wrapText="1"/>
      <protection/>
    </xf>
    <xf numFmtId="190" fontId="5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>
      <alignment horizontal="right" vertical="center" wrapText="1"/>
    </xf>
    <xf numFmtId="190" fontId="4" fillId="35" borderId="10" xfId="0" applyNumberFormat="1" applyFont="1" applyFill="1" applyBorder="1" applyAlignment="1" applyProtection="1">
      <alignment vertical="center" wrapText="1"/>
      <protection/>
    </xf>
    <xf numFmtId="175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5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8" fontId="5" fillId="33" borderId="10" xfId="0" applyNumberFormat="1" applyFont="1" applyFill="1" applyBorder="1" applyAlignment="1" applyProtection="1">
      <alignment horizontal="right" vertical="center" wrapText="1"/>
      <protection/>
    </xf>
    <xf numFmtId="174" fontId="5" fillId="33" borderId="10" xfId="60" applyNumberFormat="1" applyFont="1" applyFill="1" applyBorder="1" applyAlignment="1" applyProtection="1">
      <alignment horizontal="right" vertical="center" wrapText="1"/>
      <protection/>
    </xf>
    <xf numFmtId="174" fontId="5" fillId="12" borderId="10" xfId="60" applyNumberFormat="1" applyFont="1" applyFill="1" applyBorder="1" applyAlignment="1" applyProtection="1">
      <alignment horizontal="right" vertical="center" wrapText="1"/>
      <protection/>
    </xf>
    <xf numFmtId="174" fontId="5" fillId="0" borderId="10" xfId="0" applyNumberFormat="1" applyFont="1" applyFill="1" applyBorder="1" applyAlignment="1" applyProtection="1">
      <alignment vertical="center" wrapText="1"/>
      <protection/>
    </xf>
    <xf numFmtId="174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 applyProtection="1">
      <alignment vertical="center" wrapText="1"/>
      <protection/>
    </xf>
    <xf numFmtId="188" fontId="4" fillId="10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>
      <alignment horizontal="right" wrapText="1"/>
    </xf>
    <xf numFmtId="188" fontId="4" fillId="10" borderId="10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>
      <alignment horizontal="right"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188" fontId="4" fillId="34" borderId="10" xfId="0" applyNumberFormat="1" applyFont="1" applyFill="1" applyBorder="1" applyAlignment="1">
      <alignment horizontal="right"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8" fontId="4" fillId="19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3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3" xfId="0" applyNumberFormat="1" applyFont="1" applyFill="1" applyBorder="1" applyAlignment="1" applyProtection="1">
      <alignment horizontal="right" vertical="top" wrapText="1"/>
      <protection/>
    </xf>
    <xf numFmtId="188" fontId="5" fillId="0" borderId="14" xfId="0" applyNumberFormat="1" applyFont="1" applyFill="1" applyBorder="1" applyAlignment="1" applyProtection="1">
      <alignment horizontal="right" vertical="top" wrapText="1"/>
      <protection/>
    </xf>
    <xf numFmtId="190" fontId="5" fillId="34" borderId="10" xfId="0" applyNumberFormat="1" applyFont="1" applyFill="1" applyBorder="1" applyAlignment="1" applyProtection="1">
      <alignment horizontal="right" vertical="top" wrapText="1"/>
      <protection/>
    </xf>
    <xf numFmtId="190" fontId="4" fillId="34" borderId="10" xfId="0" applyNumberFormat="1" applyFont="1" applyFill="1" applyBorder="1" applyAlignment="1" applyProtection="1">
      <alignment horizontal="right" vertical="top" wrapText="1"/>
      <protection/>
    </xf>
    <xf numFmtId="175" fontId="4" fillId="0" borderId="0" xfId="0" applyNumberFormat="1" applyFont="1" applyFill="1" applyBorder="1" applyAlignment="1" applyProtection="1">
      <alignment horizontal="right" vertical="top" wrapText="1"/>
      <protection/>
    </xf>
    <xf numFmtId="175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60" applyNumberFormat="1" applyFont="1" applyFill="1" applyBorder="1" applyAlignment="1" applyProtection="1">
      <alignment vertical="top" wrapText="1"/>
      <protection/>
    </xf>
    <xf numFmtId="4" fontId="5" fillId="33" borderId="10" xfId="60" applyNumberFormat="1" applyFont="1" applyFill="1" applyBorder="1" applyAlignment="1" applyProtection="1">
      <alignment vertical="center" wrapText="1"/>
      <protection/>
    </xf>
    <xf numFmtId="4" fontId="5" fillId="12" borderId="10" xfId="60" applyNumberFormat="1" applyFont="1" applyFill="1" applyBorder="1" applyAlignment="1" applyProtection="1">
      <alignment horizontal="right" vertical="center" wrapText="1"/>
      <protection/>
    </xf>
    <xf numFmtId="4" fontId="5" fillId="16" borderId="10" xfId="0" applyNumberFormat="1" applyFont="1" applyFill="1" applyBorder="1" applyAlignment="1">
      <alignment horizontal="right" vertical="center" wrapText="1"/>
    </xf>
    <xf numFmtId="175" fontId="7" fillId="35" borderId="11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60" applyNumberFormat="1" applyFont="1" applyFill="1" applyBorder="1" applyAlignment="1" applyProtection="1">
      <alignment horizontal="right" vertical="center" wrapText="1"/>
      <protection/>
    </xf>
    <xf numFmtId="2" fontId="5" fillId="35" borderId="10" xfId="60" applyNumberFormat="1" applyFont="1" applyFill="1" applyBorder="1" applyAlignment="1" applyProtection="1">
      <alignment horizontal="right" vertical="center" wrapText="1"/>
      <protection/>
    </xf>
    <xf numFmtId="2" fontId="5" fillId="12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90" fontId="4" fillId="13" borderId="14" xfId="0" applyNumberFormat="1" applyFont="1" applyFill="1" applyBorder="1" applyAlignment="1" applyProtection="1">
      <alignment horizontal="left" vertical="top" wrapText="1"/>
      <protection/>
    </xf>
    <xf numFmtId="190" fontId="4" fillId="13" borderId="12" xfId="0" applyNumberFormat="1" applyFont="1" applyFill="1" applyBorder="1" applyAlignment="1" applyProtection="1">
      <alignment horizontal="left" vertical="top" wrapText="1"/>
      <protection/>
    </xf>
    <xf numFmtId="190" fontId="4" fillId="13" borderId="16" xfId="0" applyNumberFormat="1" applyFont="1" applyFill="1" applyBorder="1" applyAlignment="1" applyProtection="1">
      <alignment horizontal="left" vertical="top" wrapText="1"/>
      <protection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0" fontId="4" fillId="13" borderId="15" xfId="0" applyNumberFormat="1" applyFont="1" applyFill="1" applyBorder="1" applyAlignment="1" applyProtection="1">
      <alignment horizontal="left" vertical="top" wrapText="1"/>
      <protection/>
    </xf>
    <xf numFmtId="190" fontId="4" fillId="13" borderId="11" xfId="0" applyNumberFormat="1" applyFont="1" applyFill="1" applyBorder="1" applyAlignment="1" applyProtection="1">
      <alignment horizontal="left" vertical="top" wrapText="1"/>
      <protection/>
    </xf>
    <xf numFmtId="190" fontId="4" fillId="13" borderId="18" xfId="0" applyNumberFormat="1" applyFont="1" applyFill="1" applyBorder="1" applyAlignment="1" applyProtection="1">
      <alignment horizontal="left" vertical="top" wrapText="1"/>
      <protection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75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75" zoomScaleNormal="70" zoomScaleSheetLayoutView="70" zoomScalePageLayoutView="75" workbookViewId="0" topLeftCell="A233">
      <selection activeCell="H236" sqref="H236"/>
    </sheetView>
  </sheetViews>
  <sheetFormatPr defaultColWidth="9.140625" defaultRowHeight="12.75"/>
  <cols>
    <col min="1" max="1" width="48.140625" style="2" customWidth="1"/>
    <col min="2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45" customWidth="1"/>
    <col min="14" max="15" width="15.7109375" style="1" customWidth="1"/>
    <col min="16" max="16" width="15.7109375" style="3" customWidth="1"/>
    <col min="17" max="17" width="15.7109375" style="123" customWidth="1"/>
    <col min="18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93" t="s">
        <v>24</v>
      </c>
      <c r="W1" s="193"/>
      <c r="X1" s="193"/>
      <c r="Y1" s="193"/>
      <c r="Z1" s="193"/>
      <c r="AA1" s="193"/>
    </row>
    <row r="2" spans="22:27" ht="15" customHeight="1">
      <c r="V2" s="193" t="s">
        <v>25</v>
      </c>
      <c r="W2" s="193"/>
      <c r="X2" s="193"/>
      <c r="Y2" s="193"/>
      <c r="Z2" s="193"/>
      <c r="AA2" s="193"/>
    </row>
    <row r="3" spans="22:27" ht="15" customHeight="1">
      <c r="V3" s="193" t="s">
        <v>47</v>
      </c>
      <c r="W3" s="193"/>
      <c r="X3" s="193"/>
      <c r="Y3" s="193"/>
      <c r="Z3" s="193"/>
      <c r="AA3" s="193"/>
    </row>
    <row r="4" spans="1:27" ht="28.5" customHeight="1">
      <c r="A4" s="194" t="s">
        <v>18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1:27" ht="27" customHeight="1">
      <c r="A5" s="195" t="s">
        <v>26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46"/>
      <c r="N6" s="13"/>
      <c r="O6" s="13"/>
      <c r="P6" s="13"/>
      <c r="Q6" s="169"/>
      <c r="R6" s="11"/>
      <c r="S6" s="11"/>
      <c r="T6" s="11"/>
      <c r="U6" s="11"/>
      <c r="V6" s="11"/>
      <c r="W6" s="11"/>
      <c r="X6" s="196" t="s">
        <v>19</v>
      </c>
      <c r="Y6" s="196"/>
      <c r="Z6" s="196"/>
      <c r="AA6" s="196"/>
    </row>
    <row r="7" spans="1:27" s="4" customFormat="1" ht="18.75" customHeight="1">
      <c r="A7" s="178" t="s">
        <v>17</v>
      </c>
      <c r="B7" s="179" t="s">
        <v>58</v>
      </c>
      <c r="C7" s="185" t="s">
        <v>75</v>
      </c>
      <c r="D7" s="176" t="s">
        <v>0</v>
      </c>
      <c r="E7" s="177"/>
      <c r="F7" s="176" t="s">
        <v>1</v>
      </c>
      <c r="G7" s="177"/>
      <c r="H7" s="176" t="s">
        <v>2</v>
      </c>
      <c r="I7" s="177"/>
      <c r="J7" s="176" t="s">
        <v>3</v>
      </c>
      <c r="K7" s="177"/>
      <c r="L7" s="176" t="s">
        <v>4</v>
      </c>
      <c r="M7" s="177"/>
      <c r="N7" s="176" t="s">
        <v>5</v>
      </c>
      <c r="O7" s="177"/>
      <c r="P7" s="176" t="s">
        <v>6</v>
      </c>
      <c r="Q7" s="177"/>
      <c r="R7" s="176" t="s">
        <v>7</v>
      </c>
      <c r="S7" s="177"/>
      <c r="T7" s="176" t="s">
        <v>8</v>
      </c>
      <c r="U7" s="177"/>
      <c r="V7" s="176" t="s">
        <v>9</v>
      </c>
      <c r="W7" s="177"/>
      <c r="X7" s="176" t="s">
        <v>10</v>
      </c>
      <c r="Y7" s="177"/>
      <c r="Z7" s="176" t="s">
        <v>11</v>
      </c>
      <c r="AA7" s="177"/>
    </row>
    <row r="8" spans="1:27" s="6" customFormat="1" ht="63.75" customHeight="1">
      <c r="A8" s="178"/>
      <c r="B8" s="179"/>
      <c r="C8" s="186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106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47"/>
      <c r="N9" s="7">
        <v>8</v>
      </c>
      <c r="O9" s="7"/>
      <c r="P9" s="7">
        <v>9</v>
      </c>
      <c r="Q9" s="10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90" t="s">
        <v>27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2"/>
    </row>
    <row r="11" spans="1:27" s="45" customFormat="1" ht="18.75" customHeight="1">
      <c r="A11" s="190" t="s">
        <v>50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2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130"/>
      <c r="I12" s="102"/>
      <c r="J12" s="48"/>
      <c r="K12" s="48"/>
      <c r="L12" s="48"/>
      <c r="M12" s="148"/>
      <c r="N12" s="48"/>
      <c r="O12" s="48"/>
      <c r="P12" s="48"/>
      <c r="Q12" s="108"/>
      <c r="R12" s="48"/>
      <c r="S12" s="48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65046.70100000001</v>
      </c>
      <c r="C13" s="65">
        <f>C14+C15+C16+C17</f>
        <v>34139.29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6151.066</v>
      </c>
      <c r="G13" s="61">
        <f t="shared" si="0"/>
        <v>4152.23</v>
      </c>
      <c r="H13" s="61">
        <f t="shared" si="0"/>
        <v>6360.066</v>
      </c>
      <c r="I13" s="52">
        <f t="shared" si="0"/>
        <v>4569.46</v>
      </c>
      <c r="J13" s="61">
        <f t="shared" si="0"/>
        <v>6017.535999999999</v>
      </c>
      <c r="K13" s="61">
        <f t="shared" si="0"/>
        <v>5260</v>
      </c>
      <c r="L13" s="61">
        <f t="shared" si="0"/>
        <v>7204.491</v>
      </c>
      <c r="M13" s="149">
        <f t="shared" si="0"/>
        <v>7111.58</v>
      </c>
      <c r="N13" s="61">
        <f t="shared" si="0"/>
        <v>7243.016</v>
      </c>
      <c r="O13" s="61">
        <f t="shared" si="0"/>
        <v>5853.870000000001</v>
      </c>
      <c r="P13" s="61">
        <f t="shared" si="0"/>
        <v>8381.815999999999</v>
      </c>
      <c r="Q13" s="109">
        <f t="shared" si="0"/>
        <v>5971.120000000001</v>
      </c>
      <c r="R13" s="61">
        <f t="shared" si="0"/>
        <v>2788.02</v>
      </c>
      <c r="S13" s="61">
        <f t="shared" si="0"/>
        <v>0</v>
      </c>
      <c r="T13" s="61">
        <f t="shared" si="0"/>
        <v>4221.02</v>
      </c>
      <c r="U13" s="61">
        <f t="shared" si="0"/>
        <v>0</v>
      </c>
      <c r="V13" s="61">
        <f t="shared" si="0"/>
        <v>5282.92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5280.229999999999</v>
      </c>
      <c r="AA13" s="52">
        <f t="shared" si="0"/>
        <v>0</v>
      </c>
      <c r="AB13" s="90">
        <f aca="true" t="shared" si="1" ref="AB13:AB20">D13+F13+H13+J13+L13+N13+P13+R13+T13+V13+X13+AA13</f>
        <v>59766.471</v>
      </c>
    </row>
    <row r="14" spans="1:28" s="17" customFormat="1" ht="18.75">
      <c r="A14" s="41" t="s">
        <v>15</v>
      </c>
      <c r="B14" s="66">
        <f aca="true" t="shared" si="2" ref="B14:C16">B20+B27+B33+B39+B46</f>
        <v>114.84</v>
      </c>
      <c r="C14" s="66">
        <f t="shared" si="2"/>
        <v>114.84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114.84</v>
      </c>
      <c r="M14" s="136">
        <f t="shared" si="3"/>
        <v>0</v>
      </c>
      <c r="N14" s="66">
        <f t="shared" si="3"/>
        <v>0</v>
      </c>
      <c r="O14" s="66">
        <f t="shared" si="3"/>
        <v>114.84</v>
      </c>
      <c r="P14" s="66">
        <f t="shared" si="3"/>
        <v>0</v>
      </c>
      <c r="Q14" s="110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114.84</v>
      </c>
    </row>
    <row r="15" spans="1:28" s="17" customFormat="1" ht="18.75">
      <c r="A15" s="41" t="s">
        <v>13</v>
      </c>
      <c r="B15" s="66">
        <f t="shared" si="2"/>
        <v>519.0600000000001</v>
      </c>
      <c r="C15" s="66">
        <f t="shared" si="2"/>
        <v>235.26000000000002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249.96</v>
      </c>
      <c r="M15" s="136">
        <f>M21+M28+M34+M40+M47</f>
        <v>109.6</v>
      </c>
      <c r="N15" s="66">
        <f t="shared" si="4"/>
        <v>24.8</v>
      </c>
      <c r="O15" s="66">
        <f>O21+O28+O34+O40+O47</f>
        <v>165.16000000000003</v>
      </c>
      <c r="P15" s="66">
        <f t="shared" si="4"/>
        <v>24.8</v>
      </c>
      <c r="Q15" s="110">
        <f>Q21+Q28+Q34+Q40+Q47</f>
        <v>24.8</v>
      </c>
      <c r="R15" s="66">
        <f t="shared" si="4"/>
        <v>24.8</v>
      </c>
      <c r="S15" s="66">
        <f>S21+S28+S34+S40+S47</f>
        <v>0</v>
      </c>
      <c r="T15" s="66">
        <f t="shared" si="4"/>
        <v>92</v>
      </c>
      <c r="U15" s="66">
        <f>U21+U28+U34+U40+U47</f>
        <v>0</v>
      </c>
      <c r="V15" s="66">
        <f t="shared" si="4"/>
        <v>24.8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481.6600000000001</v>
      </c>
    </row>
    <row r="16" spans="1:28" s="17" customFormat="1" ht="18.75">
      <c r="A16" s="41" t="s">
        <v>14</v>
      </c>
      <c r="B16" s="66">
        <f t="shared" si="2"/>
        <v>64412.80100000001</v>
      </c>
      <c r="C16" s="66">
        <f t="shared" si="2"/>
        <v>33789.19</v>
      </c>
      <c r="D16" s="66">
        <f>D22+D29+D35+D41+D48</f>
        <v>2339.5</v>
      </c>
      <c r="E16" s="66">
        <f>E22+E29+E35+E41+E48</f>
        <v>1337.01</v>
      </c>
      <c r="F16" s="66">
        <f>F22+F29+F35+F41+F48</f>
        <v>6151.066</v>
      </c>
      <c r="G16" s="66">
        <f t="shared" si="5"/>
        <v>4152.23</v>
      </c>
      <c r="H16" s="66">
        <f t="shared" si="5"/>
        <v>6360.066</v>
      </c>
      <c r="I16" s="70">
        <f t="shared" si="5"/>
        <v>4569.46</v>
      </c>
      <c r="J16" s="66">
        <f>J22+J29+J35+J41+J48</f>
        <v>6001.835999999999</v>
      </c>
      <c r="K16" s="66">
        <f>K22+K29+K35+K41+K48</f>
        <v>5244.3</v>
      </c>
      <c r="L16" s="66">
        <f>L22+L29+L35+L41+L48</f>
        <v>6839.691</v>
      </c>
      <c r="M16" s="136">
        <f>M22+M29+M35+M41+M48</f>
        <v>7001.98</v>
      </c>
      <c r="N16" s="66">
        <f>N22+N29+N35+N41+N48</f>
        <v>7218.215999999999</v>
      </c>
      <c r="O16" s="66">
        <f>O22+O29+O35+O41+O48</f>
        <v>5573.870000000001</v>
      </c>
      <c r="P16" s="66">
        <f>P22+P29+P35+P41+P48</f>
        <v>8357.016</v>
      </c>
      <c r="Q16" s="110">
        <f>Q22+Q29+Q35+Q41+Q48</f>
        <v>5946.320000000001</v>
      </c>
      <c r="R16" s="66">
        <f>R22+R29+R35+R41+R48</f>
        <v>2763.22</v>
      </c>
      <c r="S16" s="66">
        <f>S22+S29+S35+S41+S48</f>
        <v>0</v>
      </c>
      <c r="T16" s="66">
        <f>T22+T29+T35+T41+T48</f>
        <v>4129.02</v>
      </c>
      <c r="U16" s="66">
        <f>U22+U29+U35+U41+U48</f>
        <v>0</v>
      </c>
      <c r="V16" s="66">
        <f>V22+V29+V35+V41+V48</f>
        <v>5258.12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5242.829999999999</v>
      </c>
      <c r="AA16" s="70">
        <f t="shared" si="6"/>
        <v>0</v>
      </c>
      <c r="AB16" s="90">
        <f t="shared" si="1"/>
        <v>59169.971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3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110">
        <f>Q4+Q30+Q36+Q43</f>
        <v>0</v>
      </c>
      <c r="R17" s="66">
        <f t="shared" si="7"/>
        <v>0</v>
      </c>
      <c r="S17" s="66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52"/>
      <c r="J18" s="68"/>
      <c r="K18" s="68"/>
      <c r="L18" s="68"/>
      <c r="M18" s="150"/>
      <c r="N18" s="68"/>
      <c r="O18" s="68"/>
      <c r="P18" s="68"/>
      <c r="Q18" s="109"/>
      <c r="R18" s="68"/>
      <c r="S18" s="68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1026.5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51">
        <f>M20+M21+M22</f>
        <v>0</v>
      </c>
      <c r="N19" s="52">
        <f t="shared" si="8"/>
        <v>257.5</v>
      </c>
      <c r="O19" s="52">
        <f>O20+O21+O22</f>
        <v>576.5</v>
      </c>
      <c r="P19" s="102">
        <f t="shared" si="8"/>
        <v>0</v>
      </c>
      <c r="Q19" s="108">
        <v>0</v>
      </c>
      <c r="R19" s="52">
        <f t="shared" si="8"/>
        <v>0</v>
      </c>
      <c r="S19" s="52"/>
      <c r="T19" s="52">
        <f t="shared" si="8"/>
        <v>0</v>
      </c>
      <c r="U19" s="52"/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114.84</v>
      </c>
      <c r="C20" s="70">
        <f>E20+G20+I20+K20+M20+O20+Q20+S20+U20+W20+Y20+AA20</f>
        <v>114.84</v>
      </c>
      <c r="D20" s="55"/>
      <c r="E20" s="55"/>
      <c r="F20" s="57"/>
      <c r="G20" s="57"/>
      <c r="H20" s="57"/>
      <c r="I20" s="55"/>
      <c r="J20" s="57"/>
      <c r="K20" s="57"/>
      <c r="L20" s="125">
        <v>114.84</v>
      </c>
      <c r="M20" s="152"/>
      <c r="N20" s="57">
        <v>0</v>
      </c>
      <c r="O20" s="57">
        <v>114.84</v>
      </c>
      <c r="P20" s="170">
        <v>0</v>
      </c>
      <c r="Q20" s="171">
        <v>0</v>
      </c>
      <c r="R20" s="57"/>
      <c r="S20" s="57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114.84</v>
      </c>
    </row>
    <row r="21" spans="1:28" s="9" customFormat="1" ht="18.75">
      <c r="A21" s="23" t="s">
        <v>13</v>
      </c>
      <c r="B21" s="70">
        <f>F21+H21+J21+L21+N21+P21+R21+T21+V21+X21+Z21+D21</f>
        <v>140.36</v>
      </c>
      <c r="C21" s="70">
        <f>E21+G21+I21+K21+M21+O21+Q21+S21+U21+W21+Y21+AA21</f>
        <v>140.36</v>
      </c>
      <c r="D21" s="20"/>
      <c r="E21" s="20"/>
      <c r="F21" s="93"/>
      <c r="G21" s="93"/>
      <c r="H21" s="93"/>
      <c r="I21" s="128"/>
      <c r="J21" s="94"/>
      <c r="K21" s="94"/>
      <c r="L21" s="126">
        <v>140.36</v>
      </c>
      <c r="M21" s="165">
        <v>0</v>
      </c>
      <c r="N21" s="166">
        <v>0</v>
      </c>
      <c r="O21" s="126">
        <v>140.36</v>
      </c>
      <c r="P21" s="172">
        <v>0</v>
      </c>
      <c r="Q21" s="173">
        <v>0</v>
      </c>
      <c r="R21" s="94"/>
      <c r="S21" s="94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140.36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771.3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35">
        <v>0</v>
      </c>
      <c r="N22" s="126">
        <v>257.5</v>
      </c>
      <c r="O22" s="126">
        <v>321.3</v>
      </c>
      <c r="P22" s="172">
        <v>0</v>
      </c>
      <c r="Q22" s="173">
        <v>0</v>
      </c>
      <c r="R22" s="94"/>
      <c r="S22" s="94"/>
      <c r="T22" s="94"/>
      <c r="U22" s="94"/>
      <c r="V22" s="94"/>
      <c r="W22" s="94"/>
      <c r="X22" s="94"/>
      <c r="Y22" s="94"/>
      <c r="Z22" s="112"/>
      <c r="AA22" s="103"/>
      <c r="AB22" s="90">
        <f>SUM(D22:AA22)</f>
        <v>1542.6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321.3</v>
      </c>
      <c r="D23" s="50"/>
      <c r="E23" s="50"/>
      <c r="F23" s="100"/>
      <c r="G23" s="100"/>
      <c r="H23" s="100"/>
      <c r="I23" s="100"/>
      <c r="J23" s="100"/>
      <c r="K23" s="100"/>
      <c r="L23" s="127">
        <v>63.8</v>
      </c>
      <c r="M23" s="167">
        <v>0</v>
      </c>
      <c r="N23" s="167">
        <v>0</v>
      </c>
      <c r="O23" s="127">
        <v>321.3</v>
      </c>
      <c r="P23" s="174">
        <v>0</v>
      </c>
      <c r="Q23" s="173">
        <v>0</v>
      </c>
      <c r="R23" s="96"/>
      <c r="S23" s="96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385.1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55"/>
      <c r="O24" s="55"/>
      <c r="P24" s="55"/>
      <c r="Q24" s="111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51"/>
      <c r="N25" s="52"/>
      <c r="O25" s="52"/>
      <c r="P25" s="52"/>
      <c r="Q25" s="109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51">
        <f>M29</f>
        <v>0</v>
      </c>
      <c r="N26" s="52">
        <f t="shared" si="10"/>
        <v>0</v>
      </c>
      <c r="O26" s="52">
        <f>O29</f>
        <v>0</v>
      </c>
      <c r="P26" s="52">
        <f t="shared" si="10"/>
        <v>0</v>
      </c>
      <c r="Q26" s="109">
        <v>0</v>
      </c>
      <c r="R26" s="52">
        <f t="shared" si="10"/>
        <v>0</v>
      </c>
      <c r="S26" s="52"/>
      <c r="T26" s="52">
        <f t="shared" si="10"/>
        <v>0</v>
      </c>
      <c r="U26" s="52"/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55"/>
      <c r="O27" s="55"/>
      <c r="P27" s="55"/>
      <c r="Q27" s="111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55"/>
      <c r="O28" s="55"/>
      <c r="P28" s="55"/>
      <c r="Q28" s="111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53">
        <v>0</v>
      </c>
      <c r="N29" s="55">
        <v>0</v>
      </c>
      <c r="O29" s="55">
        <v>0</v>
      </c>
      <c r="P29" s="55">
        <v>0</v>
      </c>
      <c r="Q29" s="111">
        <v>0</v>
      </c>
      <c r="R29" s="55"/>
      <c r="S29" s="55"/>
      <c r="T29" s="55"/>
      <c r="U29" s="55"/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55"/>
      <c r="O30" s="55"/>
      <c r="P30" s="55"/>
      <c r="Q30" s="111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51"/>
      <c r="N31" s="52"/>
      <c r="O31" s="52"/>
      <c r="P31" s="52"/>
      <c r="Q31" s="109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63402.100000000006</v>
      </c>
      <c r="C32" s="69">
        <f>C33+C34+C35+C36</f>
        <v>32838.07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51">
        <f>M35+M36</f>
        <v>6979.5</v>
      </c>
      <c r="N32" s="52">
        <f>N33+N34+N35+N36</f>
        <v>6959.5</v>
      </c>
      <c r="O32" s="52">
        <f>O35+O36</f>
        <v>5251.35</v>
      </c>
      <c r="P32" s="52">
        <f>P34+P35+P33+P36</f>
        <v>8355.8</v>
      </c>
      <c r="Q32" s="109">
        <f>Q35+Q36</f>
        <v>5945.1</v>
      </c>
      <c r="R32" s="52">
        <f>R34+R35+R36</f>
        <v>2762</v>
      </c>
      <c r="S32" s="52">
        <f>S35+S36</f>
        <v>0</v>
      </c>
      <c r="T32" s="52">
        <f>T34+T35+T36</f>
        <v>4111</v>
      </c>
      <c r="U32" s="52">
        <f>U35+U36</f>
        <v>0</v>
      </c>
      <c r="V32" s="52">
        <f>V34+V35+V36</f>
        <v>5256.9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5240.9</v>
      </c>
      <c r="AA32" s="52">
        <f>AA34+AA35+AA36</f>
        <v>0</v>
      </c>
      <c r="AB32" s="90">
        <f t="shared" si="9"/>
        <v>58161.200000000004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55"/>
      <c r="O33" s="55"/>
      <c r="P33" s="55"/>
      <c r="Q33" s="111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55"/>
      <c r="O34" s="55"/>
      <c r="P34" s="55"/>
      <c r="Q34" s="111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63402.100000000006</v>
      </c>
      <c r="C35" s="70">
        <f>E35+G35+I35+K35+M35+O35+Q35+S35+U35+W35+Y35+AA35</f>
        <v>32838.07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53">
        <v>6979.5</v>
      </c>
      <c r="N35" s="55">
        <v>6959.5</v>
      </c>
      <c r="O35" s="55">
        <v>5251.35</v>
      </c>
      <c r="P35" s="55">
        <v>8355.8</v>
      </c>
      <c r="Q35" s="111">
        <v>5945.1</v>
      </c>
      <c r="R35" s="55">
        <v>2762</v>
      </c>
      <c r="S35" s="55"/>
      <c r="T35" s="55">
        <v>4111</v>
      </c>
      <c r="U35" s="55"/>
      <c r="V35" s="55">
        <v>5256.9</v>
      </c>
      <c r="W35" s="55"/>
      <c r="X35" s="55">
        <v>3751</v>
      </c>
      <c r="Y35" s="55"/>
      <c r="Z35" s="111">
        <v>5240.9</v>
      </c>
      <c r="AA35" s="55">
        <v>0</v>
      </c>
      <c r="AB35" s="90">
        <f t="shared" si="9"/>
        <v>58161.200000000004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55"/>
      <c r="O36" s="55"/>
      <c r="P36" s="55"/>
      <c r="Q36" s="111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55"/>
      <c r="O37" s="55"/>
      <c r="P37" s="55"/>
      <c r="Q37" s="111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130.12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37">
        <f>M39+M40+M41+M43</f>
        <v>82.7</v>
      </c>
      <c r="N38" s="69">
        <f>N40+N41+N39+N43</f>
        <v>12.7</v>
      </c>
      <c r="O38" s="69">
        <f>O39+O40+O41+O43</f>
        <v>12.7</v>
      </c>
      <c r="P38" s="69">
        <f>P40+P41+P39+P43</f>
        <v>12.7</v>
      </c>
      <c r="Q38" s="113">
        <f>Q39+Q40+Q41+Q43</f>
        <v>12.7</v>
      </c>
      <c r="R38" s="69">
        <f>R40+R41+R39+R43</f>
        <v>12.7</v>
      </c>
      <c r="S38" s="69">
        <f>S39+S40+S41+S43</f>
        <v>0</v>
      </c>
      <c r="T38" s="69">
        <f>T40+T41+T39+T43</f>
        <v>96.7</v>
      </c>
      <c r="U38" s="69">
        <f>U39+U40+U41+U43</f>
        <v>0</v>
      </c>
      <c r="V38" s="69">
        <f>V40+V41+V39+V43</f>
        <v>12.7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53"/>
      <c r="N39" s="55"/>
      <c r="O39" s="55"/>
      <c r="P39" s="55"/>
      <c r="Q39" s="111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94.9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53">
        <v>68</v>
      </c>
      <c r="N40" s="55">
        <v>12</v>
      </c>
      <c r="O40" s="55">
        <v>12</v>
      </c>
      <c r="P40" s="55">
        <v>12</v>
      </c>
      <c r="Q40" s="111">
        <v>12</v>
      </c>
      <c r="R40" s="55">
        <v>12</v>
      </c>
      <c r="S40" s="55"/>
      <c r="T40" s="55">
        <v>79.2</v>
      </c>
      <c r="U40" s="55"/>
      <c r="V40" s="55">
        <v>12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35.220000000000006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53">
        <v>14.7</v>
      </c>
      <c r="N41" s="55">
        <v>0.7</v>
      </c>
      <c r="O41" s="55">
        <v>0.7</v>
      </c>
      <c r="P41" s="55">
        <v>0.7</v>
      </c>
      <c r="Q41" s="111">
        <v>0.7</v>
      </c>
      <c r="R41" s="55">
        <v>0.7</v>
      </c>
      <c r="S41" s="55"/>
      <c r="T41" s="55">
        <v>17.5</v>
      </c>
      <c r="U41" s="55"/>
      <c r="V41" s="55">
        <v>0.7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35.220000000000006</v>
      </c>
      <c r="D42" s="85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63">
        <v>14.7</v>
      </c>
      <c r="N42" s="84">
        <v>0.7</v>
      </c>
      <c r="O42" s="84">
        <v>0.7</v>
      </c>
      <c r="P42" s="84">
        <v>0.7</v>
      </c>
      <c r="Q42" s="111">
        <v>0.7</v>
      </c>
      <c r="R42" s="84">
        <v>0.7</v>
      </c>
      <c r="S42" s="84"/>
      <c r="T42" s="84">
        <v>0.7</v>
      </c>
      <c r="U42" s="84"/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55"/>
      <c r="O43" s="55"/>
      <c r="P43" s="55"/>
      <c r="Q43" s="111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53"/>
      <c r="N44" s="55"/>
      <c r="O44" s="55"/>
      <c r="P44" s="55"/>
      <c r="Q44" s="111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195.881</v>
      </c>
      <c r="C45" s="69">
        <f>C46+C47+C48+C49</f>
        <v>0</v>
      </c>
      <c r="D45" s="69">
        <f>D47+D48+D46</f>
        <v>0</v>
      </c>
      <c r="E45" s="69"/>
      <c r="F45" s="69">
        <f>F47+F48+F46</f>
        <v>13.316</v>
      </c>
      <c r="G45" s="69">
        <f>G46+G47+G48</f>
        <v>13.32</v>
      </c>
      <c r="H45" s="69">
        <f>H47+H48+H46</f>
        <v>13.316</v>
      </c>
      <c r="I45" s="69">
        <f>I46+I47+I48</f>
        <v>13.32</v>
      </c>
      <c r="J45" s="69">
        <f>J47+J48+J46</f>
        <v>13.316</v>
      </c>
      <c r="K45" s="69">
        <f>K46+K47+K48</f>
        <v>13.32</v>
      </c>
      <c r="L45" s="69">
        <f>L47+L48+L46</f>
        <v>49.391000000000005</v>
      </c>
      <c r="M45" s="137">
        <f>M46+M47+M48</f>
        <v>49.38</v>
      </c>
      <c r="N45" s="69">
        <f>N47+N48+N46</f>
        <v>13.316</v>
      </c>
      <c r="O45" s="69">
        <f>O46+O47+O48</f>
        <v>13.32</v>
      </c>
      <c r="P45" s="69">
        <f>P46+P47+P48</f>
        <v>13.316</v>
      </c>
      <c r="Q45" s="113">
        <f>Q46+Q47+Q48</f>
        <v>13.32</v>
      </c>
      <c r="R45" s="69">
        <f>R47+R48+R46</f>
        <v>13.32</v>
      </c>
      <c r="S45" s="69">
        <f>S46+S47+S48</f>
        <v>0</v>
      </c>
      <c r="T45" s="69">
        <f>T47+T48+T46</f>
        <v>13.32</v>
      </c>
      <c r="U45" s="69">
        <f>U46+U47+U48</f>
        <v>0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169.25099999999998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53"/>
      <c r="N46" s="55"/>
      <c r="O46" s="55"/>
      <c r="P46" s="55"/>
      <c r="Q46" s="111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53">
        <v>41.6</v>
      </c>
      <c r="N47" s="55">
        <v>12.8</v>
      </c>
      <c r="O47" s="55">
        <v>12.8</v>
      </c>
      <c r="P47" s="55">
        <v>12.8</v>
      </c>
      <c r="Q47" s="111">
        <v>12.8</v>
      </c>
      <c r="R47" s="55">
        <v>12.8</v>
      </c>
      <c r="S47" s="55"/>
      <c r="T47" s="55">
        <v>12.8</v>
      </c>
      <c r="U47" s="55"/>
      <c r="V47" s="55">
        <v>12.8</v>
      </c>
      <c r="W47" s="55"/>
      <c r="X47" s="55">
        <v>12.8</v>
      </c>
      <c r="Y47" s="55"/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39.28100000000001</v>
      </c>
      <c r="C48" s="70"/>
      <c r="D48" s="55"/>
      <c r="E48" s="55"/>
      <c r="F48" s="55">
        <v>13.316</v>
      </c>
      <c r="G48" s="55">
        <v>13.32</v>
      </c>
      <c r="H48" s="55">
        <v>13.316</v>
      </c>
      <c r="I48" s="55">
        <v>13.32</v>
      </c>
      <c r="J48" s="55">
        <v>0.516</v>
      </c>
      <c r="K48" s="55">
        <v>0.52</v>
      </c>
      <c r="L48" s="55">
        <v>7.791</v>
      </c>
      <c r="M48" s="153">
        <v>7.78</v>
      </c>
      <c r="N48" s="55">
        <v>0.516</v>
      </c>
      <c r="O48" s="55">
        <v>0.52</v>
      </c>
      <c r="P48" s="55">
        <v>0.516</v>
      </c>
      <c r="Q48" s="111">
        <v>0.52</v>
      </c>
      <c r="R48" s="55">
        <v>0.52</v>
      </c>
      <c r="S48" s="55"/>
      <c r="T48" s="55">
        <v>0.52</v>
      </c>
      <c r="U48" s="55"/>
      <c r="V48" s="55">
        <v>0.52</v>
      </c>
      <c r="W48" s="55"/>
      <c r="X48" s="55">
        <v>0.52</v>
      </c>
      <c r="Y48" s="55"/>
      <c r="Z48" s="111">
        <v>1.23</v>
      </c>
      <c r="AA48" s="55">
        <v>0</v>
      </c>
      <c r="AB48" s="90">
        <f t="shared" si="11"/>
        <v>38.051000000000016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53"/>
      <c r="N49" s="55"/>
      <c r="O49" s="55"/>
      <c r="P49" s="55"/>
      <c r="Q49" s="111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52"/>
      <c r="J50" s="61"/>
      <c r="K50" s="61"/>
      <c r="L50" s="61"/>
      <c r="M50" s="149"/>
      <c r="N50" s="61"/>
      <c r="O50" s="61"/>
      <c r="P50" s="61"/>
      <c r="Q50" s="109"/>
      <c r="R50" s="61"/>
      <c r="S50" s="61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65291.098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49">
        <f>M52+M53+M54+M55</f>
        <v>6053.93</v>
      </c>
      <c r="N51" s="61">
        <f>N53+N54+N52+N55</f>
        <v>5928.9</v>
      </c>
      <c r="O51" s="61">
        <f>O52+O53+O54+O55</f>
        <v>6655.85</v>
      </c>
      <c r="P51" s="61">
        <f>P53+P54+P52+P55</f>
        <v>8346.5</v>
      </c>
      <c r="Q51" s="109">
        <f>Q52+Q53+Q54+Q55</f>
        <v>5864.555</v>
      </c>
      <c r="R51" s="61">
        <f>R53+R54+R52+R55</f>
        <v>6506.2</v>
      </c>
      <c r="S51" s="61">
        <f>S52+S53+S54+S55</f>
        <v>0</v>
      </c>
      <c r="T51" s="61">
        <f>T53+T54+T52+T55</f>
        <v>4310.2</v>
      </c>
      <c r="U51" s="61">
        <f>U52+U53+U54+U55</f>
        <v>0</v>
      </c>
      <c r="V51" s="61">
        <f>V53+V54+V52+V55</f>
        <v>4634.228</v>
      </c>
      <c r="W51" s="61">
        <f>W52+W53+W54+W55</f>
        <v>0</v>
      </c>
      <c r="X51" s="61">
        <f>X53+X54+X52+X55</f>
        <v>6393.9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62148.428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55"/>
      <c r="N52" s="59">
        <f t="shared" si="12"/>
        <v>0</v>
      </c>
      <c r="O52" s="59"/>
      <c r="P52" s="59">
        <f t="shared" si="12"/>
        <v>0</v>
      </c>
      <c r="Q52" s="111"/>
      <c r="R52" s="59">
        <f t="shared" si="12"/>
        <v>0</v>
      </c>
      <c r="S52" s="59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55"/>
      <c r="N53" s="59">
        <f t="shared" si="13"/>
        <v>0</v>
      </c>
      <c r="O53" s="59"/>
      <c r="P53" s="59">
        <f t="shared" si="13"/>
        <v>0</v>
      </c>
      <c r="Q53" s="111"/>
      <c r="R53" s="59">
        <f t="shared" si="13"/>
        <v>0</v>
      </c>
      <c r="S53" s="59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65291.098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55">
        <f t="shared" si="14"/>
        <v>6053.93</v>
      </c>
      <c r="N54" s="59">
        <f t="shared" si="14"/>
        <v>5928.9</v>
      </c>
      <c r="O54" s="59">
        <f t="shared" si="14"/>
        <v>6655.85</v>
      </c>
      <c r="P54" s="59">
        <f t="shared" si="14"/>
        <v>8346.5</v>
      </c>
      <c r="Q54" s="111">
        <f t="shared" si="14"/>
        <v>5864.555</v>
      </c>
      <c r="R54" s="59">
        <f t="shared" si="14"/>
        <v>6506.2</v>
      </c>
      <c r="S54" s="59">
        <f t="shared" si="14"/>
        <v>0</v>
      </c>
      <c r="T54" s="59">
        <f t="shared" si="14"/>
        <v>4310.2</v>
      </c>
      <c r="U54" s="59">
        <f t="shared" si="14"/>
        <v>0</v>
      </c>
      <c r="V54" s="59">
        <f t="shared" si="14"/>
        <v>4634.228</v>
      </c>
      <c r="W54" s="59">
        <f t="shared" si="14"/>
        <v>0</v>
      </c>
      <c r="X54" s="59">
        <f t="shared" si="14"/>
        <v>6393.9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62148.428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55"/>
      <c r="N55" s="59">
        <f t="shared" si="15"/>
        <v>0</v>
      </c>
      <c r="O55" s="59"/>
      <c r="P55" s="59">
        <f t="shared" si="15"/>
        <v>0</v>
      </c>
      <c r="Q55" s="111"/>
      <c r="R55" s="59">
        <f t="shared" si="15"/>
        <v>0</v>
      </c>
      <c r="S55" s="59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5"/>
      <c r="J56" s="57"/>
      <c r="K56" s="57"/>
      <c r="L56" s="57"/>
      <c r="M56" s="152"/>
      <c r="N56" s="57"/>
      <c r="O56" s="57"/>
      <c r="P56" s="57"/>
      <c r="Q56" s="111"/>
      <c r="R56" s="57"/>
      <c r="S56" s="57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50"/>
      <c r="N57" s="68">
        <f>N58+N59+N60</f>
        <v>0</v>
      </c>
      <c r="O57" s="68"/>
      <c r="P57" s="68">
        <f>P58+P59+P60</f>
        <v>0</v>
      </c>
      <c r="Q57" s="109"/>
      <c r="R57" s="68">
        <f>R58+R59+R60+R61</f>
        <v>314.7</v>
      </c>
      <c r="S57" s="68">
        <f>S58+S59+S60+S61</f>
        <v>0</v>
      </c>
      <c r="T57" s="68">
        <f>T58+T59+T60</f>
        <v>0</v>
      </c>
      <c r="U57" s="68"/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5"/>
      <c r="J58" s="57"/>
      <c r="K58" s="57"/>
      <c r="L58" s="57"/>
      <c r="M58" s="152"/>
      <c r="N58" s="57"/>
      <c r="O58" s="57"/>
      <c r="P58" s="57"/>
      <c r="Q58" s="111"/>
      <c r="R58" s="57"/>
      <c r="S58" s="57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5"/>
      <c r="J59" s="57"/>
      <c r="K59" s="57"/>
      <c r="L59" s="57"/>
      <c r="M59" s="152"/>
      <c r="N59" s="57"/>
      <c r="O59" s="57"/>
      <c r="P59" s="57"/>
      <c r="Q59" s="111"/>
      <c r="R59" s="57"/>
      <c r="S59" s="57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53"/>
      <c r="N60" s="55"/>
      <c r="O60" s="55"/>
      <c r="P60" s="55"/>
      <c r="Q60" s="111"/>
      <c r="R60" s="55">
        <v>314.7</v>
      </c>
      <c r="S60" s="55"/>
      <c r="T60" s="55"/>
      <c r="U60" s="55"/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53"/>
      <c r="N61" s="55"/>
      <c r="O61" s="55"/>
      <c r="P61" s="55"/>
      <c r="Q61" s="111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51"/>
      <c r="N62" s="52"/>
      <c r="O62" s="52"/>
      <c r="P62" s="52"/>
      <c r="Q62" s="109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51">
        <f>M64+M65+M66+M67</f>
        <v>65</v>
      </c>
      <c r="N63" s="52">
        <f>N64+N65+N66</f>
        <v>0</v>
      </c>
      <c r="O63" s="52"/>
      <c r="P63" s="52">
        <f>P64+P65+P66</f>
        <v>0</v>
      </c>
      <c r="Q63" s="109"/>
      <c r="R63" s="52">
        <f>R64+R65+R66</f>
        <v>0</v>
      </c>
      <c r="S63" s="52"/>
      <c r="T63" s="52">
        <f>T64+T65+T66</f>
        <v>0</v>
      </c>
      <c r="U63" s="52"/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53"/>
      <c r="N64" s="55"/>
      <c r="O64" s="55"/>
      <c r="P64" s="55"/>
      <c r="Q64" s="111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53"/>
      <c r="N65" s="55"/>
      <c r="O65" s="55"/>
      <c r="P65" s="55"/>
      <c r="Q65" s="111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53">
        <v>65</v>
      </c>
      <c r="N66" s="55"/>
      <c r="O66" s="55"/>
      <c r="P66" s="55"/>
      <c r="Q66" s="111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53"/>
      <c r="N67" s="55"/>
      <c r="O67" s="55"/>
      <c r="P67" s="55"/>
      <c r="Q67" s="111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51"/>
      <c r="N68" s="52"/>
      <c r="O68" s="52"/>
      <c r="P68" s="52"/>
      <c r="Q68" s="109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51">
        <f>M70+M71+M72</f>
        <v>90</v>
      </c>
      <c r="N69" s="52">
        <f>N70+N71+N72</f>
        <v>0</v>
      </c>
      <c r="O69" s="52"/>
      <c r="P69" s="52">
        <f>P70+P71+P72</f>
        <v>0</v>
      </c>
      <c r="Q69" s="109"/>
      <c r="R69" s="52">
        <f>R70+R71+R72+R73</f>
        <v>87</v>
      </c>
      <c r="S69" s="52">
        <f>S70+S71+S72+S73</f>
        <v>0</v>
      </c>
      <c r="T69" s="52">
        <f>T70+T71+T72</f>
        <v>0</v>
      </c>
      <c r="U69" s="52"/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53"/>
      <c r="N70" s="55"/>
      <c r="O70" s="55"/>
      <c r="P70" s="55"/>
      <c r="Q70" s="111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53"/>
      <c r="N71" s="55"/>
      <c r="O71" s="55"/>
      <c r="P71" s="55"/>
      <c r="Q71" s="111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53">
        <v>90</v>
      </c>
      <c r="N72" s="55"/>
      <c r="O72" s="55"/>
      <c r="P72" s="55"/>
      <c r="Q72" s="111"/>
      <c r="R72" s="55">
        <v>87</v>
      </c>
      <c r="S72" s="55"/>
      <c r="T72" s="55"/>
      <c r="U72" s="55"/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53"/>
      <c r="N73" s="55"/>
      <c r="O73" s="55"/>
      <c r="P73" s="55"/>
      <c r="Q73" s="111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53"/>
      <c r="N74" s="55"/>
      <c r="O74" s="55"/>
      <c r="P74" s="55"/>
      <c r="Q74" s="111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51">
        <f>M76+M77+M78</f>
        <v>270</v>
      </c>
      <c r="N75" s="52">
        <f>N76+N77+N78</f>
        <v>0</v>
      </c>
      <c r="O75" s="52"/>
      <c r="P75" s="52">
        <f>P76+P77+P78</f>
        <v>0</v>
      </c>
      <c r="Q75" s="109"/>
      <c r="R75" s="52">
        <f>R76+R77+R78</f>
        <v>0</v>
      </c>
      <c r="S75" s="52"/>
      <c r="T75" s="52">
        <f>T76+T77+T78</f>
        <v>0</v>
      </c>
      <c r="U75" s="52"/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53"/>
      <c r="N76" s="55"/>
      <c r="O76" s="55"/>
      <c r="P76" s="55"/>
      <c r="Q76" s="111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53"/>
      <c r="N77" s="55"/>
      <c r="O77" s="55"/>
      <c r="P77" s="55"/>
      <c r="Q77" s="111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53">
        <v>270</v>
      </c>
      <c r="N78" s="55">
        <v>0</v>
      </c>
      <c r="O78" s="55">
        <v>30</v>
      </c>
      <c r="P78" s="55"/>
      <c r="Q78" s="111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53"/>
      <c r="N79" s="55"/>
      <c r="O79" s="55"/>
      <c r="P79" s="55"/>
      <c r="Q79" s="111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51"/>
      <c r="N80" s="52"/>
      <c r="O80" s="52"/>
      <c r="P80" s="52"/>
      <c r="Q80" s="109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63966.598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51">
        <f t="shared" si="17"/>
        <v>5628.93</v>
      </c>
      <c r="N81" s="52">
        <f t="shared" si="17"/>
        <v>5928.9</v>
      </c>
      <c r="O81" s="52">
        <f t="shared" si="17"/>
        <v>6625.85</v>
      </c>
      <c r="P81" s="52">
        <f t="shared" si="17"/>
        <v>8346.5</v>
      </c>
      <c r="Q81" s="109">
        <f t="shared" si="17"/>
        <v>5864.555</v>
      </c>
      <c r="R81" s="52">
        <f t="shared" si="17"/>
        <v>6104.5</v>
      </c>
      <c r="S81" s="52">
        <f t="shared" si="17"/>
        <v>0</v>
      </c>
      <c r="T81" s="52">
        <f t="shared" si="17"/>
        <v>4310.2</v>
      </c>
      <c r="U81" s="52">
        <f>U82+U84+U83+U85</f>
        <v>0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6393.9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D81+F81+H81+J81+L81+N81+P81+R81+T81+V81+X81+AA81</f>
        <v>60823.928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53"/>
      <c r="N82" s="55"/>
      <c r="O82" s="55"/>
      <c r="P82" s="55"/>
      <c r="Q82" s="111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53"/>
      <c r="N83" s="55"/>
      <c r="O83" s="55"/>
      <c r="P83" s="55"/>
      <c r="Q83" s="111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63966.598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53">
        <v>5628.93</v>
      </c>
      <c r="N84" s="55">
        <v>5928.9</v>
      </c>
      <c r="O84" s="55">
        <v>6625.85</v>
      </c>
      <c r="P84" s="55">
        <v>8346.5</v>
      </c>
      <c r="Q84" s="111">
        <v>5864.555</v>
      </c>
      <c r="R84" s="55">
        <v>6104.5</v>
      </c>
      <c r="S84" s="55"/>
      <c r="T84" s="55">
        <v>4310.2</v>
      </c>
      <c r="U84" s="55"/>
      <c r="V84" s="55">
        <v>4634.228</v>
      </c>
      <c r="W84" s="55"/>
      <c r="X84" s="55">
        <v>6393.9</v>
      </c>
      <c r="Y84" s="55"/>
      <c r="Z84" s="111">
        <v>3142.67</v>
      </c>
      <c r="AA84" s="55">
        <v>0</v>
      </c>
      <c r="AB84" s="90">
        <f t="shared" si="16"/>
        <v>60823.928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53"/>
      <c r="N85" s="55"/>
      <c r="O85" s="55"/>
      <c r="P85" s="55"/>
      <c r="Q85" s="111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52"/>
      <c r="J86" s="61"/>
      <c r="K86" s="61"/>
      <c r="L86" s="61"/>
      <c r="M86" s="149"/>
      <c r="N86" s="61"/>
      <c r="O86" s="61"/>
      <c r="P86" s="61"/>
      <c r="Q86" s="109"/>
      <c r="R86" s="61"/>
      <c r="S86" s="61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11536.7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38">
        <f>M88+M89+M90+M91</f>
        <v>506.03000000000003</v>
      </c>
      <c r="N87" s="65">
        <f>N89+N90+N88+N91</f>
        <v>0</v>
      </c>
      <c r="O87" s="65">
        <f>O88+O89+O90+O91</f>
        <v>198.25</v>
      </c>
      <c r="P87" s="65">
        <f>P89+P90+P88+P91</f>
        <v>3021.23</v>
      </c>
      <c r="Q87" s="113">
        <f>Q88+Q89+Q90+Q91</f>
        <v>3299.12</v>
      </c>
      <c r="R87" s="65">
        <f>R89+R90+R88+R91</f>
        <v>30</v>
      </c>
      <c r="S87" s="65">
        <f>S88+S89+S90+S91</f>
        <v>0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5090.97</v>
      </c>
      <c r="Y87" s="65">
        <f>Y88+Y89+Y90+Y91</f>
        <v>0</v>
      </c>
      <c r="Z87" s="113">
        <f>Z88+Z89+Z90+Z91</f>
        <v>199.24</v>
      </c>
      <c r="AA87" s="69">
        <f>AA89+AA90+AA88+AA91</f>
        <v>0</v>
      </c>
      <c r="AB87" s="90">
        <f t="shared" si="16"/>
        <v>11337.46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36"/>
      <c r="N88" s="66">
        <f t="shared" si="19"/>
        <v>0</v>
      </c>
      <c r="O88" s="66"/>
      <c r="P88" s="66">
        <f t="shared" si="19"/>
        <v>0</v>
      </c>
      <c r="Q88" s="110"/>
      <c r="R88" s="66">
        <f t="shared" si="19"/>
        <v>0</v>
      </c>
      <c r="S88" s="66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36"/>
      <c r="N89" s="66">
        <f t="shared" si="20"/>
        <v>0</v>
      </c>
      <c r="O89" s="66"/>
      <c r="P89" s="66">
        <f t="shared" si="20"/>
        <v>0</v>
      </c>
      <c r="Q89" s="110"/>
      <c r="R89" s="66">
        <f t="shared" si="20"/>
        <v>0</v>
      </c>
      <c r="S89" s="66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11196.7</v>
      </c>
      <c r="C90" s="66"/>
      <c r="D90" s="66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36">
        <f t="shared" si="22"/>
        <v>257.1</v>
      </c>
      <c r="N90" s="66">
        <f t="shared" si="22"/>
        <v>0</v>
      </c>
      <c r="O90" s="66">
        <f t="shared" si="22"/>
        <v>198.25</v>
      </c>
      <c r="P90" s="66">
        <f t="shared" si="22"/>
        <v>3021.23</v>
      </c>
      <c r="Q90" s="110">
        <f t="shared" si="22"/>
        <v>3299.12</v>
      </c>
      <c r="R90" s="66">
        <f t="shared" si="22"/>
        <v>30</v>
      </c>
      <c r="S90" s="66">
        <f t="shared" si="22"/>
        <v>0</v>
      </c>
      <c r="T90" s="66">
        <f t="shared" si="22"/>
        <v>27.525</v>
      </c>
      <c r="U90" s="66">
        <f t="shared" si="22"/>
        <v>0</v>
      </c>
      <c r="V90" s="66">
        <f t="shared" si="22"/>
        <v>228.46</v>
      </c>
      <c r="W90" s="66">
        <f t="shared" si="22"/>
        <v>0</v>
      </c>
      <c r="X90" s="66">
        <f t="shared" si="22"/>
        <v>5090.97</v>
      </c>
      <c r="Y90" s="66">
        <f t="shared" si="22"/>
        <v>0</v>
      </c>
      <c r="Z90" s="110">
        <f t="shared" si="22"/>
        <v>199.24</v>
      </c>
      <c r="AA90" s="70">
        <f t="shared" si="22"/>
        <v>0</v>
      </c>
      <c r="AB90" s="90">
        <f t="shared" si="16"/>
        <v>10997.46</v>
      </c>
    </row>
    <row r="91" spans="1:28" s="17" customFormat="1" ht="18.75" customHeight="1">
      <c r="A91" s="24" t="s">
        <v>41</v>
      </c>
      <c r="B91" s="73">
        <f>B97+B122+B104+B110</f>
        <v>340</v>
      </c>
      <c r="C91" s="72"/>
      <c r="D91" s="72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36">
        <f>M97+M104</f>
        <v>248.93</v>
      </c>
      <c r="N91" s="72">
        <f>N97+N122</f>
        <v>0</v>
      </c>
      <c r="O91" s="72"/>
      <c r="P91" s="72">
        <f>P97+P122</f>
        <v>0</v>
      </c>
      <c r="Q91" s="114"/>
      <c r="R91" s="72">
        <f>R97+R122</f>
        <v>0</v>
      </c>
      <c r="S91" s="72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0</v>
      </c>
      <c r="AB91" s="90">
        <f t="shared" si="16"/>
        <v>340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52"/>
      <c r="J92" s="68"/>
      <c r="K92" s="68"/>
      <c r="L92" s="68"/>
      <c r="M92" s="150"/>
      <c r="N92" s="68"/>
      <c r="O92" s="68"/>
      <c r="P92" s="68"/>
      <c r="Q92" s="109"/>
      <c r="R92" s="68"/>
      <c r="S92" s="68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3084.5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39">
        <f>M94+M95+M96+M97</f>
        <v>257.1</v>
      </c>
      <c r="N93" s="71">
        <f t="shared" si="23"/>
        <v>0</v>
      </c>
      <c r="O93" s="71">
        <f>O94+O95+O96+O97</f>
        <v>198.25</v>
      </c>
      <c r="P93" s="71">
        <f t="shared" si="23"/>
        <v>0</v>
      </c>
      <c r="Q93" s="113">
        <f>Q94+Q95+Q96+Q97</f>
        <v>277.89</v>
      </c>
      <c r="R93" s="71">
        <f t="shared" si="23"/>
        <v>30</v>
      </c>
      <c r="S93" s="71">
        <f>S94+S95+S96+S97</f>
        <v>0</v>
      </c>
      <c r="T93" s="71">
        <f t="shared" si="23"/>
        <v>27.525</v>
      </c>
      <c r="U93" s="71">
        <f>U94+U95+U96+U97</f>
        <v>0</v>
      </c>
      <c r="V93" s="71">
        <f t="shared" si="23"/>
        <v>228.46</v>
      </c>
      <c r="W93" s="71">
        <f>W94+W95+W96+W97</f>
        <v>0</v>
      </c>
      <c r="X93" s="71">
        <f t="shared" si="23"/>
        <v>0</v>
      </c>
      <c r="Y93" s="71">
        <f>Y94+Y95+Y96+Y97</f>
        <v>0</v>
      </c>
      <c r="Z93" s="113">
        <f>Z94+Z95+Z96+Z97</f>
        <v>199.24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70"/>
      <c r="J94" s="67"/>
      <c r="K94" s="67"/>
      <c r="L94" s="67"/>
      <c r="M94" s="140"/>
      <c r="N94" s="67"/>
      <c r="O94" s="67"/>
      <c r="P94" s="67"/>
      <c r="Q94" s="110"/>
      <c r="R94" s="67"/>
      <c r="S94" s="67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70"/>
      <c r="J95" s="67"/>
      <c r="K95" s="67"/>
      <c r="L95" s="67"/>
      <c r="M95" s="140"/>
      <c r="N95" s="67"/>
      <c r="O95" s="67"/>
      <c r="P95" s="67"/>
      <c r="Q95" s="110"/>
      <c r="R95" s="67"/>
      <c r="S95" s="67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3084.5</v>
      </c>
      <c r="C96" s="67"/>
      <c r="D96" s="67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40">
        <v>257.1</v>
      </c>
      <c r="N96" s="67"/>
      <c r="O96" s="67">
        <v>198.25</v>
      </c>
      <c r="P96" s="67"/>
      <c r="Q96" s="110">
        <v>277.89</v>
      </c>
      <c r="R96" s="67">
        <v>30</v>
      </c>
      <c r="S96" s="67"/>
      <c r="T96" s="67">
        <v>27.525</v>
      </c>
      <c r="U96" s="67"/>
      <c r="V96" s="67">
        <v>228.46</v>
      </c>
      <c r="W96" s="67"/>
      <c r="X96" s="67"/>
      <c r="Y96" s="67"/>
      <c r="Z96" s="110">
        <v>199.24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70"/>
      <c r="J97" s="67"/>
      <c r="K97" s="67"/>
      <c r="L97" s="67"/>
      <c r="M97" s="140"/>
      <c r="N97" s="67"/>
      <c r="O97" s="67"/>
      <c r="P97" s="67"/>
      <c r="Q97" s="110"/>
      <c r="R97" s="67"/>
      <c r="S97" s="67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52"/>
      <c r="J98" s="68"/>
      <c r="K98" s="68"/>
      <c r="L98" s="68"/>
      <c r="M98" s="150"/>
      <c r="N98" s="68"/>
      <c r="O98" s="68"/>
      <c r="P98" s="68"/>
      <c r="Q98" s="109"/>
      <c r="R98" s="68"/>
      <c r="S98" s="68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52"/>
      <c r="J99" s="68"/>
      <c r="K99" s="68"/>
      <c r="L99" s="68"/>
      <c r="M99" s="150"/>
      <c r="N99" s="68"/>
      <c r="O99" s="68"/>
      <c r="P99" s="68"/>
      <c r="Q99" s="109"/>
      <c r="R99" s="68"/>
      <c r="S99" s="68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51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109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0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340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53"/>
      <c r="N101" s="55"/>
      <c r="O101" s="55"/>
      <c r="P101" s="55"/>
      <c r="Q101" s="111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53"/>
      <c r="N102" s="55"/>
      <c r="O102" s="55"/>
      <c r="P102" s="55"/>
      <c r="Q102" s="111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53"/>
      <c r="N103" s="55"/>
      <c r="O103" s="55"/>
      <c r="P103" s="55"/>
      <c r="Q103" s="111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53">
        <v>248.93</v>
      </c>
      <c r="N104" s="55">
        <v>0</v>
      </c>
      <c r="O104" s="55">
        <v>0</v>
      </c>
      <c r="P104" s="55"/>
      <c r="Q104" s="111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53"/>
      <c r="N105" s="55"/>
      <c r="O105" s="55"/>
      <c r="P105" s="55"/>
      <c r="Q105" s="111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8112.200000000001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51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3021.23</v>
      </c>
      <c r="Q106" s="109">
        <f t="shared" si="25"/>
        <v>3021.23</v>
      </c>
      <c r="R106" s="52">
        <f t="shared" si="25"/>
        <v>0</v>
      </c>
      <c r="S106" s="52">
        <f t="shared" si="25"/>
        <v>0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5090.97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8112.200000000001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53"/>
      <c r="N107" s="55">
        <v>0</v>
      </c>
      <c r="O107" s="55"/>
      <c r="P107" s="55">
        <v>0</v>
      </c>
      <c r="Q107" s="111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53"/>
      <c r="N108" s="55">
        <v>0</v>
      </c>
      <c r="O108" s="55"/>
      <c r="P108" s="55">
        <v>0</v>
      </c>
      <c r="Q108" s="111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8112.200000000001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53"/>
      <c r="N109" s="55">
        <v>0</v>
      </c>
      <c r="O109" s="55"/>
      <c r="P109" s="55">
        <v>3021.23</v>
      </c>
      <c r="Q109" s="111">
        <v>3021.23</v>
      </c>
      <c r="R109" s="55">
        <v>0</v>
      </c>
      <c r="S109" s="55"/>
      <c r="T109" s="55">
        <v>0</v>
      </c>
      <c r="U109" s="55"/>
      <c r="V109" s="55">
        <v>0</v>
      </c>
      <c r="W109" s="55"/>
      <c r="X109" s="55">
        <v>5090.97</v>
      </c>
      <c r="Y109" s="55"/>
      <c r="Z109" s="111"/>
      <c r="AA109" s="55">
        <v>0</v>
      </c>
      <c r="AB109" s="90">
        <f t="shared" si="16"/>
        <v>8112.200000000001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53"/>
      <c r="N110" s="55">
        <v>0</v>
      </c>
      <c r="O110" s="55"/>
      <c r="P110" s="55">
        <v>0</v>
      </c>
      <c r="Q110" s="111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53"/>
      <c r="N111" s="55"/>
      <c r="O111" s="55"/>
      <c r="P111" s="55"/>
      <c r="Q111" s="111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51"/>
      <c r="N112" s="52"/>
      <c r="O112" s="52"/>
      <c r="P112" s="52"/>
      <c r="Q112" s="109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53"/>
      <c r="N113" s="55"/>
      <c r="O113" s="55"/>
      <c r="P113" s="55"/>
      <c r="Q113" s="111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53"/>
      <c r="N114" s="55"/>
      <c r="O114" s="55"/>
      <c r="P114" s="55"/>
      <c r="Q114" s="111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53"/>
      <c r="N115" s="55"/>
      <c r="O115" s="55"/>
      <c r="P115" s="55"/>
      <c r="Q115" s="111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53"/>
      <c r="N116" s="55"/>
      <c r="O116" s="55"/>
      <c r="P116" s="55"/>
      <c r="Q116" s="111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53"/>
      <c r="N117" s="55"/>
      <c r="O117" s="55"/>
      <c r="P117" s="55"/>
      <c r="Q117" s="111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51"/>
      <c r="N118" s="52">
        <f t="shared" si="26"/>
        <v>0</v>
      </c>
      <c r="O118" s="52"/>
      <c r="P118" s="52">
        <f t="shared" si="26"/>
        <v>0</v>
      </c>
      <c r="Q118" s="109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53"/>
      <c r="N119" s="55">
        <v>0</v>
      </c>
      <c r="O119" s="55"/>
      <c r="P119" s="55">
        <v>0</v>
      </c>
      <c r="Q119" s="111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53"/>
      <c r="N120" s="55">
        <v>0</v>
      </c>
      <c r="O120" s="55"/>
      <c r="P120" s="55">
        <v>0</v>
      </c>
      <c r="Q120" s="111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53"/>
      <c r="N121" s="55">
        <v>0</v>
      </c>
      <c r="O121" s="55"/>
      <c r="P121" s="55">
        <v>0</v>
      </c>
      <c r="Q121" s="111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53"/>
      <c r="N122" s="55">
        <v>0</v>
      </c>
      <c r="O122" s="55"/>
      <c r="P122" s="55">
        <v>0</v>
      </c>
      <c r="Q122" s="111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56"/>
      <c r="N123" s="74"/>
      <c r="O123" s="74"/>
      <c r="P123" s="74"/>
      <c r="Q123" s="115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56"/>
      <c r="N124" s="74"/>
      <c r="O124" s="74"/>
      <c r="P124" s="74"/>
      <c r="Q124" s="115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51"/>
      <c r="N125" s="52">
        <f t="shared" si="27"/>
        <v>0</v>
      </c>
      <c r="O125" s="52"/>
      <c r="P125" s="52">
        <f t="shared" si="27"/>
        <v>0</v>
      </c>
      <c r="Q125" s="109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53"/>
      <c r="N126" s="55">
        <v>0</v>
      </c>
      <c r="O126" s="55"/>
      <c r="P126" s="55">
        <v>0</v>
      </c>
      <c r="Q126" s="111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53"/>
      <c r="N127" s="55">
        <f t="shared" si="28"/>
        <v>0</v>
      </c>
      <c r="O127" s="55"/>
      <c r="P127" s="55">
        <f t="shared" si="28"/>
        <v>0</v>
      </c>
      <c r="Q127" s="111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53"/>
      <c r="N128" s="55">
        <v>0</v>
      </c>
      <c r="O128" s="55"/>
      <c r="P128" s="55">
        <v>0</v>
      </c>
      <c r="Q128" s="111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54"/>
      <c r="N129" s="84">
        <v>0</v>
      </c>
      <c r="O129" s="84"/>
      <c r="P129" s="84">
        <v>0</v>
      </c>
      <c r="Q129" s="111"/>
      <c r="R129" s="84">
        <v>0</v>
      </c>
      <c r="S129" s="84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53"/>
      <c r="N130" s="55">
        <v>0</v>
      </c>
      <c r="O130" s="55"/>
      <c r="P130" s="55">
        <v>0</v>
      </c>
      <c r="Q130" s="111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53"/>
      <c r="N131" s="55"/>
      <c r="O131" s="55"/>
      <c r="P131" s="55"/>
      <c r="Q131" s="111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51"/>
      <c r="N132" s="52">
        <f t="shared" si="29"/>
        <v>0</v>
      </c>
      <c r="O132" s="52"/>
      <c r="P132" s="52">
        <f t="shared" si="29"/>
        <v>0</v>
      </c>
      <c r="Q132" s="109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57"/>
      <c r="N133" s="78">
        <v>0</v>
      </c>
      <c r="O133" s="78"/>
      <c r="P133" s="78">
        <v>0</v>
      </c>
      <c r="Q133" s="117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53"/>
      <c r="N134" s="55">
        <v>0</v>
      </c>
      <c r="O134" s="55"/>
      <c r="P134" s="55">
        <v>0</v>
      </c>
      <c r="Q134" s="111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53"/>
      <c r="N135" s="55">
        <v>0</v>
      </c>
      <c r="O135" s="55"/>
      <c r="P135" s="55">
        <v>0</v>
      </c>
      <c r="Q135" s="111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54"/>
      <c r="N136" s="84">
        <v>0</v>
      </c>
      <c r="O136" s="84"/>
      <c r="P136" s="84">
        <v>0</v>
      </c>
      <c r="Q136" s="111"/>
      <c r="R136" s="84">
        <v>0</v>
      </c>
      <c r="S136" s="84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53"/>
      <c r="N137" s="55">
        <v>0</v>
      </c>
      <c r="O137" s="55"/>
      <c r="P137" s="55">
        <v>0</v>
      </c>
      <c r="Q137" s="111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53"/>
      <c r="N138" s="55"/>
      <c r="O138" s="55"/>
      <c r="P138" s="55"/>
      <c r="Q138" s="111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51"/>
      <c r="N139" s="52">
        <f t="shared" si="31"/>
        <v>0</v>
      </c>
      <c r="O139" s="52"/>
      <c r="P139" s="52">
        <f t="shared" si="31"/>
        <v>0</v>
      </c>
      <c r="Q139" s="109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57"/>
      <c r="N140" s="78">
        <v>0</v>
      </c>
      <c r="O140" s="78"/>
      <c r="P140" s="78">
        <v>0</v>
      </c>
      <c r="Q140" s="117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53"/>
      <c r="N141" s="55">
        <v>0</v>
      </c>
      <c r="O141" s="55"/>
      <c r="P141" s="55">
        <v>0</v>
      </c>
      <c r="Q141" s="111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53"/>
      <c r="N142" s="55">
        <v>0</v>
      </c>
      <c r="O142" s="55"/>
      <c r="P142" s="55">
        <v>0</v>
      </c>
      <c r="Q142" s="111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54"/>
      <c r="N143" s="84">
        <v>0</v>
      </c>
      <c r="O143" s="84"/>
      <c r="P143" s="84">
        <v>0</v>
      </c>
      <c r="Q143" s="111"/>
      <c r="R143" s="84">
        <v>0</v>
      </c>
      <c r="S143" s="84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53"/>
      <c r="N144" s="55">
        <v>0</v>
      </c>
      <c r="O144" s="55"/>
      <c r="P144" s="55">
        <v>0</v>
      </c>
      <c r="Q144" s="111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87" t="s">
        <v>28</v>
      </c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9"/>
      <c r="AB145" s="90">
        <f t="shared" si="30"/>
        <v>0</v>
      </c>
    </row>
    <row r="146" spans="1:37" s="92" customFormat="1" ht="18.75" customHeight="1">
      <c r="A146" s="180" t="s">
        <v>50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104"/>
      <c r="J147" s="37"/>
      <c r="K147" s="37"/>
      <c r="L147" s="37"/>
      <c r="M147" s="158"/>
      <c r="N147" s="37"/>
      <c r="O147" s="37"/>
      <c r="P147" s="37"/>
      <c r="Q147" s="118"/>
      <c r="R147" s="37"/>
      <c r="S147" s="37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38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113">
        <f>Q149+Q150+Q151+Q152</f>
        <v>0</v>
      </c>
      <c r="R148" s="65">
        <f>R150+R151+R149+R152</f>
        <v>60</v>
      </c>
      <c r="S148" s="65">
        <f>S149+S150+S151+S152</f>
        <v>0</v>
      </c>
      <c r="T148" s="65">
        <f>T150+T151+T149+T152</f>
        <v>140</v>
      </c>
      <c r="U148" s="65">
        <f>U149+U150+U151+U152</f>
        <v>0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66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36"/>
      <c r="N149" s="66">
        <f t="shared" si="32"/>
        <v>0</v>
      </c>
      <c r="O149" s="66"/>
      <c r="P149" s="66">
        <f t="shared" si="32"/>
        <v>0</v>
      </c>
      <c r="Q149" s="110"/>
      <c r="R149" s="66">
        <f t="shared" si="32"/>
        <v>0</v>
      </c>
      <c r="S149" s="66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66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36"/>
      <c r="N150" s="66">
        <f t="shared" si="32"/>
        <v>0</v>
      </c>
      <c r="O150" s="66"/>
      <c r="P150" s="66">
        <f t="shared" si="32"/>
        <v>0</v>
      </c>
      <c r="Q150" s="110"/>
      <c r="R150" s="66">
        <f t="shared" si="32"/>
        <v>0</v>
      </c>
      <c r="S150" s="66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36"/>
      <c r="N151" s="66">
        <f>N157</f>
        <v>0</v>
      </c>
      <c r="O151" s="66"/>
      <c r="P151" s="66">
        <f>P157</f>
        <v>0</v>
      </c>
      <c r="Q151" s="110"/>
      <c r="R151" s="66">
        <f>R157+R182</f>
        <v>60</v>
      </c>
      <c r="S151" s="66">
        <f>S157+S182</f>
        <v>0</v>
      </c>
      <c r="T151" s="66">
        <f>T157+T182</f>
        <v>140</v>
      </c>
      <c r="U151" s="66">
        <f>U157+U182</f>
        <v>0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36"/>
      <c r="N152" s="66">
        <f t="shared" si="33"/>
        <v>0</v>
      </c>
      <c r="O152" s="66"/>
      <c r="P152" s="66">
        <f t="shared" si="33"/>
        <v>0</v>
      </c>
      <c r="Q152" s="110"/>
      <c r="R152" s="66">
        <f t="shared" si="33"/>
        <v>0</v>
      </c>
      <c r="S152" s="66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53"/>
      <c r="N153" s="55"/>
      <c r="O153" s="55"/>
      <c r="P153" s="55"/>
      <c r="Q153" s="111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37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119">
        <f t="shared" si="34"/>
        <v>0</v>
      </c>
      <c r="R154" s="76">
        <f t="shared" si="34"/>
        <v>60</v>
      </c>
      <c r="S154" s="76">
        <f t="shared" si="34"/>
        <v>0</v>
      </c>
      <c r="T154" s="76">
        <f t="shared" si="34"/>
        <v>140</v>
      </c>
      <c r="U154" s="76">
        <f t="shared" si="34"/>
        <v>0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41"/>
      <c r="N155" s="70">
        <f t="shared" si="35"/>
        <v>0</v>
      </c>
      <c r="O155" s="70"/>
      <c r="P155" s="70">
        <f t="shared" si="35"/>
        <v>0</v>
      </c>
      <c r="Q155" s="11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41"/>
      <c r="N156" s="70">
        <f t="shared" si="36"/>
        <v>0</v>
      </c>
      <c r="O156" s="70"/>
      <c r="P156" s="70">
        <f t="shared" si="36"/>
        <v>0</v>
      </c>
      <c r="Q156" s="11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41"/>
      <c r="N157" s="70">
        <f>N164+N170+N176</f>
        <v>0</v>
      </c>
      <c r="O157" s="70"/>
      <c r="P157" s="70">
        <f>P164+P170+P176</f>
        <v>0</v>
      </c>
      <c r="Q157" s="110"/>
      <c r="R157" s="70">
        <f>R164+R170+R176</f>
        <v>60</v>
      </c>
      <c r="S157" s="70">
        <f>S164+S170+S176</f>
        <v>0</v>
      </c>
      <c r="T157" s="70">
        <f>T164+T170+T176</f>
        <v>140</v>
      </c>
      <c r="U157" s="70">
        <f>U164+U170+U176</f>
        <v>0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41"/>
      <c r="N158" s="70">
        <f t="shared" si="37"/>
        <v>0</v>
      </c>
      <c r="O158" s="70"/>
      <c r="P158" s="70">
        <f t="shared" si="37"/>
        <v>0</v>
      </c>
      <c r="Q158" s="11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53"/>
      <c r="N159" s="55"/>
      <c r="O159" s="55"/>
      <c r="P159" s="55"/>
      <c r="Q159" s="111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53"/>
      <c r="N160" s="55"/>
      <c r="O160" s="55"/>
      <c r="P160" s="55"/>
      <c r="Q160" s="111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51"/>
      <c r="N161" s="52">
        <f>N162+N163+N164</f>
        <v>0</v>
      </c>
      <c r="O161" s="52"/>
      <c r="P161" s="52">
        <f>P162+P163+P164</f>
        <v>0</v>
      </c>
      <c r="Q161" s="109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53"/>
      <c r="N162" s="55"/>
      <c r="O162" s="55"/>
      <c r="P162" s="55"/>
      <c r="Q162" s="111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53"/>
      <c r="N163" s="55"/>
      <c r="O163" s="55"/>
      <c r="P163" s="55"/>
      <c r="Q163" s="111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53"/>
      <c r="N164" s="55"/>
      <c r="O164" s="55"/>
      <c r="P164" s="55"/>
      <c r="Q164" s="111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53"/>
      <c r="N165" s="55"/>
      <c r="O165" s="55"/>
      <c r="P165" s="55"/>
      <c r="Q165" s="111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53"/>
      <c r="N166" s="55"/>
      <c r="O166" s="55"/>
      <c r="P166" s="55"/>
      <c r="Q166" s="111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51"/>
      <c r="N167" s="52">
        <f>N168+N169+N170</f>
        <v>0</v>
      </c>
      <c r="O167" s="52"/>
      <c r="P167" s="52">
        <f>P168+P169+P170</f>
        <v>0</v>
      </c>
      <c r="Q167" s="109"/>
      <c r="R167" s="52">
        <f>R168+R169+R170+R171</f>
        <v>60</v>
      </c>
      <c r="S167" s="52">
        <f>S168+S169+S170+S171</f>
        <v>0</v>
      </c>
      <c r="T167" s="52">
        <f>T168+T169+T170+T171</f>
        <v>140</v>
      </c>
      <c r="U167" s="52">
        <f>U168+U169+U170+U171</f>
        <v>0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53"/>
      <c r="N168" s="55"/>
      <c r="O168" s="55"/>
      <c r="P168" s="55"/>
      <c r="Q168" s="111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53"/>
      <c r="N169" s="55"/>
      <c r="O169" s="55"/>
      <c r="P169" s="55"/>
      <c r="Q169" s="111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53"/>
      <c r="N170" s="55"/>
      <c r="O170" s="55"/>
      <c r="P170" s="55"/>
      <c r="Q170" s="111"/>
      <c r="R170" s="55">
        <v>60</v>
      </c>
      <c r="S170" s="55"/>
      <c r="T170" s="55">
        <v>140</v>
      </c>
      <c r="U170" s="55"/>
      <c r="V170" s="55"/>
      <c r="W170" s="55"/>
      <c r="X170" s="55"/>
      <c r="Y170" s="55"/>
      <c r="Z170" s="111"/>
      <c r="AA170" s="55"/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53"/>
      <c r="N171" s="55"/>
      <c r="O171" s="55"/>
      <c r="P171" s="55"/>
      <c r="Q171" s="111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53"/>
      <c r="N172" s="55"/>
      <c r="O172" s="55"/>
      <c r="P172" s="55"/>
      <c r="Q172" s="111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51"/>
      <c r="N173" s="52">
        <f t="shared" si="38"/>
        <v>0</v>
      </c>
      <c r="O173" s="52"/>
      <c r="P173" s="52">
        <f t="shared" si="38"/>
        <v>0</v>
      </c>
      <c r="Q173" s="109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53"/>
      <c r="N174" s="55"/>
      <c r="O174" s="55"/>
      <c r="P174" s="55"/>
      <c r="Q174" s="111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53"/>
      <c r="N175" s="55"/>
      <c r="O175" s="55"/>
      <c r="P175" s="55"/>
      <c r="Q175" s="111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53"/>
      <c r="N176" s="55"/>
      <c r="O176" s="55"/>
      <c r="P176" s="55"/>
      <c r="Q176" s="111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53"/>
      <c r="N177" s="55"/>
      <c r="O177" s="55"/>
      <c r="P177" s="55"/>
      <c r="Q177" s="111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53"/>
      <c r="N178" s="55"/>
      <c r="O178" s="55"/>
      <c r="P178" s="55"/>
      <c r="Q178" s="111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53"/>
      <c r="N179" s="55"/>
      <c r="O179" s="55"/>
      <c r="P179" s="55"/>
      <c r="Q179" s="111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53"/>
      <c r="N180" s="55"/>
      <c r="O180" s="55"/>
      <c r="P180" s="55"/>
      <c r="Q180" s="111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53"/>
      <c r="N181" s="55"/>
      <c r="O181" s="55"/>
      <c r="P181" s="55"/>
      <c r="Q181" s="111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53"/>
      <c r="N182" s="55"/>
      <c r="O182" s="55"/>
      <c r="P182" s="55"/>
      <c r="Q182" s="111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53"/>
      <c r="N183" s="55"/>
      <c r="O183" s="55"/>
      <c r="P183" s="55"/>
      <c r="Q183" s="111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52"/>
      <c r="J184" s="61"/>
      <c r="K184" s="61"/>
      <c r="L184" s="61"/>
      <c r="M184" s="149"/>
      <c r="N184" s="61"/>
      <c r="O184" s="61"/>
      <c r="P184" s="61"/>
      <c r="Q184" s="109"/>
      <c r="R184" s="61"/>
      <c r="S184" s="61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167201.59799999997</v>
      </c>
      <c r="C185" s="65"/>
      <c r="D185" s="61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49">
        <f t="shared" si="39"/>
        <v>10250.9</v>
      </c>
      <c r="N185" s="61">
        <f t="shared" si="39"/>
        <v>14259.657000000001</v>
      </c>
      <c r="O185" s="61">
        <f t="shared" si="39"/>
        <v>15133.636</v>
      </c>
      <c r="P185" s="61">
        <f t="shared" si="39"/>
        <v>18744.67</v>
      </c>
      <c r="Q185" s="109">
        <f t="shared" si="39"/>
        <v>15210.338</v>
      </c>
      <c r="R185" s="61">
        <f t="shared" si="39"/>
        <v>7601.188999999999</v>
      </c>
      <c r="S185" s="61">
        <f t="shared" si="39"/>
        <v>0</v>
      </c>
      <c r="T185" s="61">
        <f t="shared" si="39"/>
        <v>14491.826000000001</v>
      </c>
      <c r="U185" s="61">
        <f t="shared" si="39"/>
        <v>0</v>
      </c>
      <c r="V185" s="61">
        <f t="shared" si="39"/>
        <v>19349.745</v>
      </c>
      <c r="W185" s="61">
        <f t="shared" si="39"/>
        <v>0</v>
      </c>
      <c r="X185" s="61">
        <f t="shared" si="39"/>
        <v>8774.328</v>
      </c>
      <c r="Y185" s="61">
        <f t="shared" si="39"/>
        <v>0</v>
      </c>
      <c r="Z185" s="109">
        <f t="shared" si="39"/>
        <v>17653.148</v>
      </c>
      <c r="AA185" s="52">
        <f t="shared" si="39"/>
        <v>0</v>
      </c>
      <c r="AB185" s="90">
        <f t="shared" si="30"/>
        <v>149548.45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36"/>
      <c r="N186" s="66">
        <f t="shared" si="40"/>
        <v>0</v>
      </c>
      <c r="O186" s="66"/>
      <c r="P186" s="66">
        <f t="shared" si="40"/>
        <v>0</v>
      </c>
      <c r="Q186" s="110"/>
      <c r="R186" s="66">
        <f t="shared" si="40"/>
        <v>0</v>
      </c>
      <c r="S186" s="66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36"/>
      <c r="N187" s="66">
        <f>N193+N199+N205+N211+N217</f>
        <v>0</v>
      </c>
      <c r="O187" s="66"/>
      <c r="P187" s="66">
        <f>P193+P199+P205+P211+P217</f>
        <v>0</v>
      </c>
      <c r="Q187" s="110"/>
      <c r="R187" s="66">
        <f>R193+R199+R205+R211+R217</f>
        <v>0</v>
      </c>
      <c r="S187" s="66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163517.59799999997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36">
        <f>M194+M200+M206+M212+M218</f>
        <v>10250.9</v>
      </c>
      <c r="N188" s="66">
        <f>N194+N200+N206+N212+N218</f>
        <v>14259.657000000001</v>
      </c>
      <c r="O188" s="66">
        <f>O194+O200+O206+O212+O218</f>
        <v>15133.636</v>
      </c>
      <c r="P188" s="66">
        <f>P194+P200+P206+P212+P218</f>
        <v>18744.67</v>
      </c>
      <c r="Q188" s="110">
        <f>Q194+Q200+Q206+Q212+Q218</f>
        <v>15210.338</v>
      </c>
      <c r="R188" s="66">
        <f>R194+R200+R206+R212+R218</f>
        <v>7601.188999999999</v>
      </c>
      <c r="S188" s="66">
        <f>S194+S200+S206+S212+S218</f>
        <v>0</v>
      </c>
      <c r="T188" s="66">
        <f>T194+T200+T206+T212+T218</f>
        <v>10807.826000000001</v>
      </c>
      <c r="U188" s="66">
        <f>U194+U200+U206+U212+U218</f>
        <v>0</v>
      </c>
      <c r="V188" s="66">
        <f>V194+V200+V206+V212+V218</f>
        <v>19349.745</v>
      </c>
      <c r="W188" s="66">
        <f>W194+W200+W206+W212+W218</f>
        <v>0</v>
      </c>
      <c r="X188" s="66">
        <f>X194+X200+X206+X212+X218</f>
        <v>8774.328</v>
      </c>
      <c r="Y188" s="66">
        <f>Y194+Y200+Y206+Y212+Y218</f>
        <v>0</v>
      </c>
      <c r="Z188" s="110">
        <f>Z194+Z200+Z206+Z212+Z218</f>
        <v>17653.148</v>
      </c>
      <c r="AA188" s="70">
        <f>AA194+AA200+AA206+AA212+AA218</f>
        <v>0</v>
      </c>
      <c r="AB188" s="90">
        <f t="shared" si="30"/>
        <v>145864.45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36"/>
      <c r="N189" s="66">
        <f>N195+N201+N207+N213+N219</f>
        <v>0</v>
      </c>
      <c r="O189" s="66"/>
      <c r="P189" s="66">
        <f>P195+P201+P207+P213+P219</f>
        <v>0</v>
      </c>
      <c r="Q189" s="110"/>
      <c r="R189" s="66">
        <f>R195+R201+R207+R213+R219</f>
        <v>0</v>
      </c>
      <c r="S189" s="66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52"/>
      <c r="J190" s="68"/>
      <c r="K190" s="68"/>
      <c r="L190" s="68"/>
      <c r="M190" s="150"/>
      <c r="N190" s="68"/>
      <c r="O190" s="68"/>
      <c r="P190" s="68"/>
      <c r="Q190" s="109"/>
      <c r="R190" s="68"/>
      <c r="S190" s="68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13894.9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51">
        <f t="shared" si="41"/>
        <v>233.72</v>
      </c>
      <c r="N191" s="52">
        <f t="shared" si="41"/>
        <v>243.602</v>
      </c>
      <c r="O191" s="52">
        <f t="shared" si="41"/>
        <v>741.367</v>
      </c>
      <c r="P191" s="52">
        <f t="shared" si="41"/>
        <v>0</v>
      </c>
      <c r="Q191" s="109">
        <f t="shared" si="41"/>
        <v>0</v>
      </c>
      <c r="R191" s="52">
        <f t="shared" si="41"/>
        <v>566.713</v>
      </c>
      <c r="S191" s="52">
        <f t="shared" si="41"/>
        <v>0</v>
      </c>
      <c r="T191" s="52">
        <f t="shared" si="41"/>
        <v>6129.456</v>
      </c>
      <c r="U191" s="52">
        <f t="shared" si="41"/>
        <v>0</v>
      </c>
      <c r="V191" s="52">
        <f t="shared" si="41"/>
        <v>2672.842</v>
      </c>
      <c r="W191" s="52">
        <f t="shared" si="41"/>
        <v>0</v>
      </c>
      <c r="X191" s="52">
        <f t="shared" si="41"/>
        <v>67</v>
      </c>
      <c r="Y191" s="52">
        <f t="shared" si="41"/>
        <v>0</v>
      </c>
      <c r="Z191" s="109">
        <f t="shared" si="41"/>
        <v>863.747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53"/>
      <c r="N192" s="55"/>
      <c r="O192" s="55"/>
      <c r="P192" s="55"/>
      <c r="Q192" s="111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53"/>
      <c r="N193" s="55"/>
      <c r="O193" s="55"/>
      <c r="P193" s="55"/>
      <c r="Q193" s="111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10210.9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53">
        <v>233.72</v>
      </c>
      <c r="N194" s="55">
        <v>243.602</v>
      </c>
      <c r="O194" s="55">
        <v>741.367</v>
      </c>
      <c r="P194" s="55"/>
      <c r="Q194" s="111"/>
      <c r="R194" s="55">
        <v>566.713</v>
      </c>
      <c r="S194" s="55"/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>
        <v>863.747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53"/>
      <c r="N195" s="55"/>
      <c r="O195" s="55"/>
      <c r="P195" s="55"/>
      <c r="Q195" s="111"/>
      <c r="R195" s="55"/>
      <c r="S195" s="55"/>
      <c r="T195" s="55">
        <v>3684</v>
      </c>
      <c r="U195" s="55"/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51"/>
      <c r="N196" s="52"/>
      <c r="O196" s="52"/>
      <c r="P196" s="52"/>
      <c r="Q196" s="109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51"/>
      <c r="N197" s="52">
        <f>N198+N199+N200</f>
        <v>0</v>
      </c>
      <c r="O197" s="52"/>
      <c r="P197" s="52">
        <f>P198+P199+P200</f>
        <v>0</v>
      </c>
      <c r="Q197" s="109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53"/>
      <c r="N198" s="55"/>
      <c r="O198" s="55"/>
      <c r="P198" s="55"/>
      <c r="Q198" s="111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53"/>
      <c r="N199" s="55"/>
      <c r="O199" s="55"/>
      <c r="P199" s="55"/>
      <c r="Q199" s="111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53"/>
      <c r="N200" s="55"/>
      <c r="O200" s="55"/>
      <c r="P200" s="55"/>
      <c r="Q200" s="111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53"/>
      <c r="N201" s="55"/>
      <c r="O201" s="55"/>
      <c r="P201" s="55"/>
      <c r="Q201" s="111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51"/>
      <c r="N202" s="52"/>
      <c r="O202" s="52"/>
      <c r="P202" s="52"/>
      <c r="Q202" s="109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145351.29799999998</v>
      </c>
      <c r="C203" s="71"/>
      <c r="D203" s="68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50">
        <f t="shared" si="43"/>
        <v>10017.18</v>
      </c>
      <c r="N203" s="68">
        <f t="shared" si="43"/>
        <v>14016.055</v>
      </c>
      <c r="O203" s="68">
        <f t="shared" si="43"/>
        <v>14392.269</v>
      </c>
      <c r="P203" s="68">
        <f t="shared" si="43"/>
        <v>18744.67</v>
      </c>
      <c r="Q203" s="109">
        <f t="shared" si="43"/>
        <v>15210.338</v>
      </c>
      <c r="R203" s="68">
        <f t="shared" si="43"/>
        <v>7034.476</v>
      </c>
      <c r="S203" s="68">
        <f t="shared" si="43"/>
        <v>0</v>
      </c>
      <c r="T203" s="68">
        <f t="shared" si="43"/>
        <v>8362.37</v>
      </c>
      <c r="U203" s="68">
        <f t="shared" si="43"/>
        <v>0</v>
      </c>
      <c r="V203" s="68">
        <f t="shared" si="43"/>
        <v>16676.903</v>
      </c>
      <c r="W203" s="68">
        <f t="shared" si="43"/>
        <v>0</v>
      </c>
      <c r="X203" s="68">
        <f t="shared" si="43"/>
        <v>8657.328</v>
      </c>
      <c r="Y203" s="68">
        <f t="shared" si="43"/>
        <v>0</v>
      </c>
      <c r="Z203" s="109">
        <f t="shared" si="43"/>
        <v>16789.401</v>
      </c>
      <c r="AA203" s="52">
        <f t="shared" si="43"/>
        <v>0</v>
      </c>
      <c r="AB203" s="90">
        <f t="shared" si="42"/>
        <v>128561.89699999998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5"/>
      <c r="J204" s="57"/>
      <c r="K204" s="57"/>
      <c r="L204" s="57"/>
      <c r="M204" s="152"/>
      <c r="N204" s="57"/>
      <c r="O204" s="57"/>
      <c r="P204" s="57"/>
      <c r="Q204" s="111"/>
      <c r="R204" s="57"/>
      <c r="S204" s="57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5"/>
      <c r="J205" s="57"/>
      <c r="K205" s="57"/>
      <c r="L205" s="57"/>
      <c r="M205" s="152"/>
      <c r="N205" s="57"/>
      <c r="O205" s="57"/>
      <c r="P205" s="57"/>
      <c r="Q205" s="111"/>
      <c r="R205" s="57"/>
      <c r="S205" s="57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145351.29799999998</v>
      </c>
      <c r="C206" s="67"/>
      <c r="D206" s="57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42">
        <v>10017.18</v>
      </c>
      <c r="N206" s="57">
        <v>14016.055</v>
      </c>
      <c r="O206" s="57">
        <v>14392.269</v>
      </c>
      <c r="P206" s="57">
        <v>18744.67</v>
      </c>
      <c r="Q206" s="111">
        <v>15210.338</v>
      </c>
      <c r="R206" s="57">
        <v>7034.476</v>
      </c>
      <c r="S206" s="57"/>
      <c r="T206" s="57">
        <v>8362.37</v>
      </c>
      <c r="U206" s="57"/>
      <c r="V206" s="57">
        <v>16676.903</v>
      </c>
      <c r="W206" s="57"/>
      <c r="X206" s="57">
        <v>8657.328</v>
      </c>
      <c r="Y206" s="57"/>
      <c r="Z206" s="111">
        <v>16789.401</v>
      </c>
      <c r="AA206" s="55">
        <v>0</v>
      </c>
      <c r="AB206" s="90">
        <f t="shared" si="42"/>
        <v>128561.89699999998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5"/>
      <c r="J207" s="57"/>
      <c r="K207" s="57"/>
      <c r="L207" s="57"/>
      <c r="M207" s="152"/>
      <c r="N207" s="57"/>
      <c r="O207" s="57"/>
      <c r="P207" s="57"/>
      <c r="Q207" s="111"/>
      <c r="R207" s="57"/>
      <c r="S207" s="57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5"/>
      <c r="J208" s="57"/>
      <c r="K208" s="57"/>
      <c r="L208" s="57"/>
      <c r="M208" s="152"/>
      <c r="N208" s="57"/>
      <c r="O208" s="57"/>
      <c r="P208" s="57"/>
      <c r="Q208" s="111"/>
      <c r="R208" s="57"/>
      <c r="S208" s="57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51"/>
      <c r="N209" s="52">
        <f>N210+N211+N212</f>
        <v>0</v>
      </c>
      <c r="O209" s="52"/>
      <c r="P209" s="52">
        <f>P210+P211+P212</f>
        <v>0</v>
      </c>
      <c r="Q209" s="109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53"/>
      <c r="N210" s="55"/>
      <c r="O210" s="55"/>
      <c r="P210" s="55"/>
      <c r="Q210" s="111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53"/>
      <c r="N211" s="55"/>
      <c r="O211" s="55"/>
      <c r="P211" s="55"/>
      <c r="Q211" s="111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53"/>
      <c r="N212" s="55"/>
      <c r="O212" s="55"/>
      <c r="P212" s="55"/>
      <c r="Q212" s="111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53"/>
      <c r="N213" s="55"/>
      <c r="O213" s="55"/>
      <c r="P213" s="55"/>
      <c r="Q213" s="111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7"/>
      <c r="E214" s="57"/>
      <c r="F214" s="57"/>
      <c r="G214" s="57"/>
      <c r="H214" s="57"/>
      <c r="I214" s="55"/>
      <c r="J214" s="57"/>
      <c r="K214" s="57"/>
      <c r="L214" s="57"/>
      <c r="M214" s="152"/>
      <c r="N214" s="57"/>
      <c r="O214" s="57"/>
      <c r="P214" s="57"/>
      <c r="Q214" s="111"/>
      <c r="R214" s="57"/>
      <c r="S214" s="57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51"/>
      <c r="N215" s="52">
        <f>N216+N217+N218</f>
        <v>0</v>
      </c>
      <c r="O215" s="52"/>
      <c r="P215" s="52">
        <f>P216+P217+P218</f>
        <v>0</v>
      </c>
      <c r="Q215" s="109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53"/>
      <c r="N216" s="55"/>
      <c r="O216" s="55"/>
      <c r="P216" s="55"/>
      <c r="Q216" s="111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53"/>
      <c r="N217" s="55"/>
      <c r="O217" s="55"/>
      <c r="P217" s="55"/>
      <c r="Q217" s="111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53"/>
      <c r="N218" s="55"/>
      <c r="O218" s="55"/>
      <c r="P218" s="55"/>
      <c r="Q218" s="111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53"/>
      <c r="N219" s="55"/>
      <c r="O219" s="55"/>
      <c r="P219" s="55"/>
      <c r="Q219" s="111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80" t="s">
        <v>34</v>
      </c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2"/>
      <c r="AB220" s="90">
        <f t="shared" si="42"/>
        <v>0</v>
      </c>
    </row>
    <row r="221" spans="1:28" s="45" customFormat="1" ht="18.75" customHeight="1">
      <c r="A221" s="180" t="s">
        <v>50</v>
      </c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2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105"/>
      <c r="J222" s="40"/>
      <c r="K222" s="40"/>
      <c r="L222" s="40"/>
      <c r="M222" s="159"/>
      <c r="N222" s="40"/>
      <c r="O222" s="40"/>
      <c r="P222" s="40"/>
      <c r="Q222" s="120"/>
      <c r="R222" s="40"/>
      <c r="S222" s="40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18655.9</v>
      </c>
      <c r="C223" s="61"/>
      <c r="D223" s="61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49">
        <f t="shared" si="45"/>
        <v>1149.87</v>
      </c>
      <c r="N223" s="61">
        <f t="shared" si="45"/>
        <v>1359.4189999999999</v>
      </c>
      <c r="O223" s="61">
        <f t="shared" si="45"/>
        <v>1951.965</v>
      </c>
      <c r="P223" s="61">
        <f t="shared" si="45"/>
        <v>1797.877</v>
      </c>
      <c r="Q223" s="109">
        <f t="shared" si="45"/>
        <v>1826.286</v>
      </c>
      <c r="R223" s="61">
        <f t="shared" si="45"/>
        <v>1488.876</v>
      </c>
      <c r="S223" s="61">
        <f t="shared" si="45"/>
        <v>0</v>
      </c>
      <c r="T223" s="61">
        <f t="shared" si="45"/>
        <v>1359.4189999999999</v>
      </c>
      <c r="U223" s="61">
        <f t="shared" si="45"/>
        <v>0</v>
      </c>
      <c r="V223" s="61">
        <f t="shared" si="45"/>
        <v>1618.748</v>
      </c>
      <c r="W223" s="61">
        <f t="shared" si="45"/>
        <v>0</v>
      </c>
      <c r="X223" s="61">
        <f t="shared" si="45"/>
        <v>1437.7359999999999</v>
      </c>
      <c r="Y223" s="61">
        <f t="shared" si="45"/>
        <v>0</v>
      </c>
      <c r="Z223" s="109">
        <f t="shared" si="45"/>
        <v>1955.877</v>
      </c>
      <c r="AA223" s="52">
        <f t="shared" si="45"/>
        <v>0</v>
      </c>
      <c r="AB223" s="90">
        <f t="shared" si="42"/>
        <v>16700.023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66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36"/>
      <c r="N224" s="66">
        <f t="shared" si="46"/>
        <v>0</v>
      </c>
      <c r="O224" s="66"/>
      <c r="P224" s="66">
        <f t="shared" si="46"/>
        <v>0</v>
      </c>
      <c r="Q224" s="110"/>
      <c r="R224" s="66">
        <f t="shared" si="46"/>
        <v>0</v>
      </c>
      <c r="S224" s="66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66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36"/>
      <c r="N225" s="66">
        <f t="shared" si="47"/>
        <v>0</v>
      </c>
      <c r="O225" s="66"/>
      <c r="P225" s="66">
        <f t="shared" si="47"/>
        <v>0</v>
      </c>
      <c r="Q225" s="110"/>
      <c r="R225" s="66">
        <f t="shared" si="47"/>
        <v>0</v>
      </c>
      <c r="S225" s="66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18655.9</v>
      </c>
      <c r="C226" s="66"/>
      <c r="D226" s="66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36">
        <f t="shared" si="48"/>
        <v>1149.87</v>
      </c>
      <c r="N226" s="66">
        <f t="shared" si="48"/>
        <v>1359.4189999999999</v>
      </c>
      <c r="O226" s="66">
        <f t="shared" si="48"/>
        <v>1951.965</v>
      </c>
      <c r="P226" s="66">
        <f t="shared" si="48"/>
        <v>1797.877</v>
      </c>
      <c r="Q226" s="110">
        <f t="shared" si="48"/>
        <v>1826.286</v>
      </c>
      <c r="R226" s="66">
        <f t="shared" si="48"/>
        <v>1488.876</v>
      </c>
      <c r="S226" s="66">
        <f t="shared" si="48"/>
        <v>0</v>
      </c>
      <c r="T226" s="66">
        <f t="shared" si="48"/>
        <v>1359.4189999999999</v>
      </c>
      <c r="U226" s="66">
        <f t="shared" si="48"/>
        <v>0</v>
      </c>
      <c r="V226" s="66">
        <f t="shared" si="48"/>
        <v>1618.748</v>
      </c>
      <c r="W226" s="66">
        <f t="shared" si="48"/>
        <v>0</v>
      </c>
      <c r="X226" s="66">
        <f t="shared" si="48"/>
        <v>1437.7359999999999</v>
      </c>
      <c r="Y226" s="66">
        <f t="shared" si="48"/>
        <v>0</v>
      </c>
      <c r="Z226" s="110">
        <f t="shared" si="48"/>
        <v>1955.877</v>
      </c>
      <c r="AA226" s="70">
        <f t="shared" si="48"/>
        <v>0</v>
      </c>
      <c r="AB226" s="90">
        <f t="shared" si="42"/>
        <v>16700.023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66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36"/>
      <c r="N227" s="66">
        <f t="shared" si="49"/>
        <v>0</v>
      </c>
      <c r="O227" s="66"/>
      <c r="P227" s="66">
        <f t="shared" si="49"/>
        <v>0</v>
      </c>
      <c r="Q227" s="110"/>
      <c r="R227" s="66">
        <f t="shared" si="49"/>
        <v>0</v>
      </c>
      <c r="S227" s="66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51"/>
      <c r="N228" s="52"/>
      <c r="O228" s="52"/>
      <c r="P228" s="52"/>
      <c r="Q228" s="109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12193.000000000002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51">
        <f t="shared" si="50"/>
        <v>745.06</v>
      </c>
      <c r="N229" s="52">
        <f t="shared" si="50"/>
        <v>890.736</v>
      </c>
      <c r="O229" s="52">
        <f t="shared" si="50"/>
        <v>1196.86</v>
      </c>
      <c r="P229" s="52">
        <f t="shared" si="50"/>
        <v>1159.868</v>
      </c>
      <c r="Q229" s="109">
        <f t="shared" si="50"/>
        <v>1210.141</v>
      </c>
      <c r="R229" s="52">
        <f t="shared" si="50"/>
        <v>969.055</v>
      </c>
      <c r="S229" s="52">
        <f t="shared" si="50"/>
        <v>0</v>
      </c>
      <c r="T229" s="52">
        <f t="shared" si="50"/>
        <v>890.736</v>
      </c>
      <c r="U229" s="52">
        <f t="shared" si="50"/>
        <v>0</v>
      </c>
      <c r="V229" s="52">
        <f t="shared" si="50"/>
        <v>1150.065</v>
      </c>
      <c r="W229" s="52">
        <f t="shared" si="50"/>
        <v>0</v>
      </c>
      <c r="X229" s="52">
        <f t="shared" si="50"/>
        <v>969.053</v>
      </c>
      <c r="Y229" s="52">
        <f t="shared" si="50"/>
        <v>0</v>
      </c>
      <c r="Z229" s="109">
        <f t="shared" si="50"/>
        <v>1186.24</v>
      </c>
      <c r="AA229" s="52">
        <f t="shared" si="50"/>
        <v>0</v>
      </c>
      <c r="AB229" s="90">
        <f t="shared" si="42"/>
        <v>11006.760000000002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53"/>
      <c r="N230" s="55"/>
      <c r="O230" s="55"/>
      <c r="P230" s="55"/>
      <c r="Q230" s="111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53"/>
      <c r="N231" s="55"/>
      <c r="O231" s="55"/>
      <c r="P231" s="55"/>
      <c r="Q231" s="111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12193.000000000002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53">
        <v>745.06</v>
      </c>
      <c r="N232" s="55">
        <v>890.736</v>
      </c>
      <c r="O232" s="55">
        <v>1196.86</v>
      </c>
      <c r="P232" s="55">
        <v>1159.868</v>
      </c>
      <c r="Q232" s="111">
        <v>1210.141</v>
      </c>
      <c r="R232" s="55">
        <v>969.055</v>
      </c>
      <c r="S232" s="55"/>
      <c r="T232" s="55">
        <v>890.736</v>
      </c>
      <c r="U232" s="55"/>
      <c r="V232" s="55">
        <v>1150.065</v>
      </c>
      <c r="W232" s="55"/>
      <c r="X232" s="55">
        <v>969.053</v>
      </c>
      <c r="Y232" s="55"/>
      <c r="Z232" s="111">
        <v>1186.24</v>
      </c>
      <c r="AA232" s="55">
        <v>0</v>
      </c>
      <c r="AB232" s="90">
        <f>D232+F232+H232+J232+L232+N232+P232+R232+T232+V232+X232+AA232</f>
        <v>11006.760000000002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53"/>
      <c r="N233" s="55"/>
      <c r="O233" s="55"/>
      <c r="P233" s="55"/>
      <c r="Q233" s="111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51"/>
      <c r="N234" s="52"/>
      <c r="O234" s="52"/>
      <c r="P234" s="52"/>
      <c r="Q234" s="109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6462.9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51">
        <f t="shared" si="52"/>
        <v>404.81</v>
      </c>
      <c r="N235" s="52">
        <f t="shared" si="52"/>
        <v>468.683</v>
      </c>
      <c r="O235" s="52">
        <f t="shared" si="52"/>
        <v>755.105</v>
      </c>
      <c r="P235" s="52">
        <f t="shared" si="52"/>
        <v>638.009</v>
      </c>
      <c r="Q235" s="109">
        <f t="shared" si="52"/>
        <v>616.145</v>
      </c>
      <c r="R235" s="52">
        <f t="shared" si="52"/>
        <v>519.821</v>
      </c>
      <c r="S235" s="52">
        <f t="shared" si="52"/>
        <v>0</v>
      </c>
      <c r="T235" s="52">
        <f t="shared" si="52"/>
        <v>468.683</v>
      </c>
      <c r="U235" s="52">
        <f t="shared" si="52"/>
        <v>0</v>
      </c>
      <c r="V235" s="52">
        <f t="shared" si="52"/>
        <v>468.683</v>
      </c>
      <c r="W235" s="52">
        <f t="shared" si="52"/>
        <v>0</v>
      </c>
      <c r="X235" s="52">
        <f>X238+X236+X237+X239</f>
        <v>468.683</v>
      </c>
      <c r="Y235" s="52">
        <f>Y236+Y237+Y238+Y239</f>
        <v>0</v>
      </c>
      <c r="Z235" s="109">
        <f>Z236+Z237+Z238+Z239</f>
        <v>769.637</v>
      </c>
      <c r="AA235" s="52">
        <f>AA236+AA237+AA238+AA239</f>
        <v>0</v>
      </c>
      <c r="AB235" s="90">
        <f t="shared" si="42"/>
        <v>5693.263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53"/>
      <c r="N236" s="55"/>
      <c r="O236" s="55"/>
      <c r="P236" s="55"/>
      <c r="Q236" s="111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53"/>
      <c r="N237" s="55"/>
      <c r="O237" s="55"/>
      <c r="P237" s="55"/>
      <c r="Q237" s="111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6462.9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53">
        <v>404.81</v>
      </c>
      <c r="N238" s="55">
        <v>468.683</v>
      </c>
      <c r="O238" s="55">
        <v>755.105</v>
      </c>
      <c r="P238" s="55">
        <v>638.009</v>
      </c>
      <c r="Q238" s="111">
        <v>616.145</v>
      </c>
      <c r="R238" s="55">
        <v>519.821</v>
      </c>
      <c r="S238" s="55"/>
      <c r="T238" s="55">
        <v>468.683</v>
      </c>
      <c r="U238" s="55"/>
      <c r="V238" s="55">
        <v>468.683</v>
      </c>
      <c r="W238" s="55"/>
      <c r="X238" s="55">
        <v>468.683</v>
      </c>
      <c r="Y238" s="55"/>
      <c r="Z238" s="111">
        <v>769.637</v>
      </c>
      <c r="AA238" s="55">
        <v>0</v>
      </c>
      <c r="AB238" s="90">
        <f>D238+F238+H238+J238+L238+N238+P238+R238+T238+V238+X238+AA238</f>
        <v>5693.263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53"/>
      <c r="N239" s="55"/>
      <c r="O239" s="55"/>
      <c r="P239" s="55"/>
      <c r="Q239" s="111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52"/>
      <c r="J240" s="61"/>
      <c r="K240" s="61"/>
      <c r="L240" s="61"/>
      <c r="M240" s="149"/>
      <c r="N240" s="61"/>
      <c r="O240" s="61"/>
      <c r="P240" s="61"/>
      <c r="Q240" s="109"/>
      <c r="R240" s="61"/>
      <c r="S240" s="61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49">
        <f>M243</f>
        <v>0</v>
      </c>
      <c r="N241" s="61">
        <f>N242+N243+N244</f>
        <v>0</v>
      </c>
      <c r="O241" s="61"/>
      <c r="P241" s="61">
        <f>P242+P243+P244</f>
        <v>0</v>
      </c>
      <c r="Q241" s="109"/>
      <c r="R241" s="61">
        <f>R242+R243+R244</f>
        <v>0</v>
      </c>
      <c r="S241" s="61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36"/>
      <c r="N242" s="66">
        <f t="shared" si="53"/>
        <v>0</v>
      </c>
      <c r="O242" s="66"/>
      <c r="P242" s="66">
        <f t="shared" si="53"/>
        <v>0</v>
      </c>
      <c r="Q242" s="110"/>
      <c r="R242" s="66">
        <f t="shared" si="53"/>
        <v>0</v>
      </c>
      <c r="S242" s="66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36">
        <f>M250</f>
        <v>0</v>
      </c>
      <c r="N243" s="66">
        <f>N2490</f>
        <v>0</v>
      </c>
      <c r="O243" s="66"/>
      <c r="P243" s="66">
        <f>P249</f>
        <v>0</v>
      </c>
      <c r="Q243" s="110"/>
      <c r="R243" s="66">
        <f>R249</f>
        <v>0</v>
      </c>
      <c r="S243" s="66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36"/>
      <c r="N244" s="66">
        <f>N250</f>
        <v>0</v>
      </c>
      <c r="O244" s="66"/>
      <c r="P244" s="66">
        <f>P250</f>
        <v>0</v>
      </c>
      <c r="Q244" s="110"/>
      <c r="R244" s="66">
        <f>R250</f>
        <v>0</v>
      </c>
      <c r="S244" s="66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36"/>
      <c r="N245" s="66">
        <f t="shared" si="54"/>
        <v>0</v>
      </c>
      <c r="O245" s="66"/>
      <c r="P245" s="66">
        <f t="shared" si="54"/>
        <v>0</v>
      </c>
      <c r="Q245" s="110"/>
      <c r="R245" s="66">
        <f t="shared" si="54"/>
        <v>0</v>
      </c>
      <c r="S245" s="66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53"/>
      <c r="N246" s="55"/>
      <c r="O246" s="55"/>
      <c r="P246" s="55"/>
      <c r="Q246" s="111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51">
        <f>M249</f>
        <v>0</v>
      </c>
      <c r="N247" s="52">
        <f t="shared" si="55"/>
        <v>0</v>
      </c>
      <c r="O247" s="52">
        <v>0</v>
      </c>
      <c r="P247" s="52">
        <f t="shared" si="55"/>
        <v>0</v>
      </c>
      <c r="Q247" s="109"/>
      <c r="R247" s="52">
        <f t="shared" si="55"/>
        <v>0</v>
      </c>
      <c r="S247" s="52"/>
      <c r="T247" s="52">
        <f t="shared" si="55"/>
        <v>0</v>
      </c>
      <c r="U247" s="52"/>
      <c r="V247" s="52">
        <f t="shared" si="55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53"/>
      <c r="N248" s="55"/>
      <c r="O248" s="55"/>
      <c r="P248" s="55"/>
      <c r="Q248" s="111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53">
        <v>0</v>
      </c>
      <c r="N249" s="55">
        <v>0</v>
      </c>
      <c r="O249" s="55">
        <v>0</v>
      </c>
      <c r="P249" s="55"/>
      <c r="Q249" s="111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53"/>
      <c r="N250" s="55"/>
      <c r="O250" s="55"/>
      <c r="P250" s="55"/>
      <c r="Q250" s="111"/>
      <c r="R250" s="55"/>
      <c r="S250" s="55"/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53"/>
      <c r="N251" s="55"/>
      <c r="O251" s="55"/>
      <c r="P251" s="55"/>
      <c r="Q251" s="111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131"/>
      <c r="J252" s="59"/>
      <c r="K252" s="59"/>
      <c r="L252" s="59"/>
      <c r="M252" s="155"/>
      <c r="N252" s="59"/>
      <c r="O252" s="59"/>
      <c r="P252" s="59"/>
      <c r="Q252" s="111"/>
      <c r="R252" s="59"/>
      <c r="S252" s="59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45361.089</v>
      </c>
      <c r="C253" s="65"/>
      <c r="D253" s="65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4026.315</v>
      </c>
      <c r="K253" s="65">
        <f>K256</f>
        <v>2888.461</v>
      </c>
      <c r="L253" s="65">
        <f t="shared" si="56"/>
        <v>3901.306</v>
      </c>
      <c r="M253" s="138">
        <f>M256</f>
        <v>3182.24</v>
      </c>
      <c r="N253" s="65">
        <f t="shared" si="56"/>
        <v>3926.485</v>
      </c>
      <c r="O253" s="65">
        <f>O256</f>
        <v>4393.76</v>
      </c>
      <c r="P253" s="65">
        <f t="shared" si="56"/>
        <v>3840.34</v>
      </c>
      <c r="Q253" s="113">
        <f>Q256</f>
        <v>3430.412</v>
      </c>
      <c r="R253" s="65">
        <f t="shared" si="56"/>
        <v>3849.964</v>
      </c>
      <c r="S253" s="65">
        <f>S256</f>
        <v>0</v>
      </c>
      <c r="T253" s="65">
        <f t="shared" si="56"/>
        <v>3724.671</v>
      </c>
      <c r="U253" s="65">
        <f>U256</f>
        <v>0</v>
      </c>
      <c r="V253" s="65">
        <f t="shared" si="56"/>
        <v>3577.899</v>
      </c>
      <c r="W253" s="65">
        <f>W256</f>
        <v>0</v>
      </c>
      <c r="X253" s="65">
        <f t="shared" si="56"/>
        <v>3593.297</v>
      </c>
      <c r="Y253" s="65">
        <f>Y256</f>
        <v>0</v>
      </c>
      <c r="Z253" s="113">
        <f>Z256</f>
        <v>3815.139</v>
      </c>
      <c r="AA253" s="69">
        <f t="shared" si="56"/>
        <v>0</v>
      </c>
      <c r="AB253" s="90">
        <f t="shared" si="42"/>
        <v>41545.95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131"/>
      <c r="J254" s="59"/>
      <c r="K254" s="59"/>
      <c r="L254" s="59"/>
      <c r="M254" s="155"/>
      <c r="N254" s="59"/>
      <c r="O254" s="59"/>
      <c r="P254" s="59"/>
      <c r="Q254" s="111"/>
      <c r="R254" s="59"/>
      <c r="S254" s="59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131"/>
      <c r="J255" s="59"/>
      <c r="K255" s="59"/>
      <c r="L255" s="59"/>
      <c r="M255" s="155"/>
      <c r="N255" s="59"/>
      <c r="O255" s="59"/>
      <c r="P255" s="59"/>
      <c r="Q255" s="111"/>
      <c r="R255" s="59"/>
      <c r="S255" s="59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45361.089</v>
      </c>
      <c r="C256" s="66"/>
      <c r="D256" s="59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4026.315</v>
      </c>
      <c r="K256" s="59">
        <v>2888.461</v>
      </c>
      <c r="L256" s="59">
        <v>3901.306</v>
      </c>
      <c r="M256" s="168">
        <v>3182.24</v>
      </c>
      <c r="N256" s="59">
        <v>3926.485</v>
      </c>
      <c r="O256" s="59">
        <v>4393.76</v>
      </c>
      <c r="P256" s="59">
        <v>3840.34</v>
      </c>
      <c r="Q256" s="111">
        <v>3430.412</v>
      </c>
      <c r="R256" s="59">
        <v>3849.964</v>
      </c>
      <c r="S256" s="59"/>
      <c r="T256" s="59">
        <v>3724.671</v>
      </c>
      <c r="U256" s="59"/>
      <c r="V256" s="59">
        <v>3577.899</v>
      </c>
      <c r="W256" s="59"/>
      <c r="X256" s="59">
        <v>3593.297</v>
      </c>
      <c r="Y256" s="59"/>
      <c r="Z256" s="111">
        <v>3815.139</v>
      </c>
      <c r="AA256" s="55">
        <v>0</v>
      </c>
      <c r="AB256" s="90">
        <f t="shared" si="42"/>
        <v>41545.95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131"/>
      <c r="J257" s="59"/>
      <c r="K257" s="59"/>
      <c r="L257" s="59"/>
      <c r="M257" s="155"/>
      <c r="N257" s="59"/>
      <c r="O257" s="59"/>
      <c r="P257" s="59"/>
      <c r="Q257" s="111"/>
      <c r="R257" s="59"/>
      <c r="S257" s="59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83" t="s">
        <v>43</v>
      </c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90">
        <f t="shared" si="42"/>
        <v>0</v>
      </c>
    </row>
    <row r="259" spans="1:28" s="45" customFormat="1" ht="18.75" customHeight="1">
      <c r="A259" s="180" t="s">
        <v>50</v>
      </c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2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131"/>
      <c r="J260" s="59"/>
      <c r="K260" s="59"/>
      <c r="L260" s="59"/>
      <c r="M260" s="155"/>
      <c r="N260" s="59"/>
      <c r="O260" s="59"/>
      <c r="P260" s="59"/>
      <c r="Q260" s="111"/>
      <c r="R260" s="59"/>
      <c r="S260" s="59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49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109">
        <f t="shared" si="57"/>
        <v>15.8</v>
      </c>
      <c r="R261" s="61">
        <f t="shared" si="57"/>
        <v>25</v>
      </c>
      <c r="S261" s="61">
        <f t="shared" si="57"/>
        <v>0</v>
      </c>
      <c r="T261" s="61">
        <f t="shared" si="57"/>
        <v>57.6</v>
      </c>
      <c r="U261" s="61">
        <f t="shared" si="57"/>
        <v>0</v>
      </c>
      <c r="V261" s="61">
        <f t="shared" si="57"/>
        <v>17.3</v>
      </c>
      <c r="W261" s="61">
        <f t="shared" si="57"/>
        <v>0</v>
      </c>
      <c r="X261" s="61">
        <f t="shared" si="57"/>
        <v>60.1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36"/>
      <c r="N262" s="66">
        <f t="shared" si="58"/>
        <v>0</v>
      </c>
      <c r="O262" s="66"/>
      <c r="P262" s="66">
        <f t="shared" si="58"/>
        <v>0</v>
      </c>
      <c r="Q262" s="110"/>
      <c r="R262" s="66">
        <f t="shared" si="58"/>
        <v>0</v>
      </c>
      <c r="S262" s="66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36"/>
      <c r="N263" s="66">
        <f t="shared" si="59"/>
        <v>0</v>
      </c>
      <c r="O263" s="66"/>
      <c r="P263" s="66">
        <f t="shared" si="59"/>
        <v>0</v>
      </c>
      <c r="Q263" s="110"/>
      <c r="R263" s="66">
        <f t="shared" si="59"/>
        <v>0</v>
      </c>
      <c r="S263" s="66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3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110">
        <f>Q270</f>
        <v>15.8</v>
      </c>
      <c r="R264" s="66">
        <f t="shared" si="60"/>
        <v>25</v>
      </c>
      <c r="S264" s="66">
        <f>S270</f>
        <v>0</v>
      </c>
      <c r="T264" s="66">
        <f t="shared" si="60"/>
        <v>57.6</v>
      </c>
      <c r="U264" s="66">
        <f>U270</f>
        <v>0</v>
      </c>
      <c r="V264" s="66">
        <f t="shared" si="60"/>
        <v>17.3</v>
      </c>
      <c r="W264" s="66">
        <f>W270</f>
        <v>0</v>
      </c>
      <c r="X264" s="66">
        <f t="shared" si="60"/>
        <v>60.1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36"/>
      <c r="N265" s="66">
        <f t="shared" si="61"/>
        <v>0</v>
      </c>
      <c r="O265" s="66"/>
      <c r="P265" s="66">
        <f t="shared" si="61"/>
        <v>0</v>
      </c>
      <c r="Q265" s="110"/>
      <c r="R265" s="66">
        <f t="shared" si="61"/>
        <v>0</v>
      </c>
      <c r="S265" s="66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53"/>
      <c r="N266" s="55"/>
      <c r="O266" s="55"/>
      <c r="P266" s="55"/>
      <c r="Q266" s="111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51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109">
        <f t="shared" si="63"/>
        <v>15.8</v>
      </c>
      <c r="R267" s="52">
        <f t="shared" si="63"/>
        <v>25</v>
      </c>
      <c r="S267" s="52">
        <f t="shared" si="63"/>
        <v>0</v>
      </c>
      <c r="T267" s="52">
        <f t="shared" si="63"/>
        <v>57.6</v>
      </c>
      <c r="U267" s="52">
        <f t="shared" si="63"/>
        <v>0</v>
      </c>
      <c r="V267" s="52">
        <f t="shared" si="63"/>
        <v>17.3</v>
      </c>
      <c r="W267" s="52">
        <f t="shared" si="63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2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53"/>
      <c r="N268" s="55"/>
      <c r="O268" s="55"/>
      <c r="P268" s="55"/>
      <c r="Q268" s="111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53"/>
      <c r="N269" s="55"/>
      <c r="O269" s="55"/>
      <c r="P269" s="55"/>
      <c r="Q269" s="111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53">
        <v>0</v>
      </c>
      <c r="N270" s="55">
        <v>0</v>
      </c>
      <c r="O270" s="55">
        <v>0</v>
      </c>
      <c r="P270" s="55">
        <v>15.8</v>
      </c>
      <c r="Q270" s="111">
        <v>15.8</v>
      </c>
      <c r="R270" s="55">
        <v>25</v>
      </c>
      <c r="S270" s="55"/>
      <c r="T270" s="55">
        <v>57.6</v>
      </c>
      <c r="U270" s="55"/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53"/>
      <c r="N271" s="55"/>
      <c r="O271" s="55"/>
      <c r="P271" s="55"/>
      <c r="Q271" s="111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374664.68600000005</v>
      </c>
      <c r="C272" s="80">
        <f t="shared" si="65"/>
        <v>195828.10700000002</v>
      </c>
      <c r="D272" s="80">
        <f t="shared" si="65"/>
        <v>26333.464999999997</v>
      </c>
      <c r="E272" s="80">
        <f t="shared" si="65"/>
        <v>16024.177</v>
      </c>
      <c r="F272" s="80">
        <f t="shared" si="65"/>
        <v>29255.064000000002</v>
      </c>
      <c r="G272" s="80">
        <f t="shared" si="65"/>
        <v>26186.781000000003</v>
      </c>
      <c r="H272" s="80">
        <f t="shared" si="65"/>
        <v>27774.043999999998</v>
      </c>
      <c r="I272" s="80">
        <f t="shared" si="65"/>
        <v>24193.433</v>
      </c>
      <c r="J272" s="80">
        <f t="shared" si="65"/>
        <v>35424.801999999996</v>
      </c>
      <c r="K272" s="80">
        <f t="shared" si="65"/>
        <v>31704.200999999997</v>
      </c>
      <c r="L272" s="80">
        <f t="shared" si="65"/>
        <v>32447.136</v>
      </c>
      <c r="M272" s="143">
        <f t="shared" si="65"/>
        <v>28254.55</v>
      </c>
      <c r="N272" s="80">
        <f t="shared" si="65"/>
        <v>32717.477000000003</v>
      </c>
      <c r="O272" s="80">
        <f t="shared" si="65"/>
        <v>34187.331000000006</v>
      </c>
      <c r="P272" s="80">
        <f t="shared" si="65"/>
        <v>44148.23300000001</v>
      </c>
      <c r="Q272" s="113">
        <f t="shared" si="65"/>
        <v>35617.63100000001</v>
      </c>
      <c r="R272" s="80">
        <f t="shared" si="65"/>
        <v>22349.249</v>
      </c>
      <c r="S272" s="80">
        <f t="shared" si="65"/>
        <v>0</v>
      </c>
      <c r="T272" s="80">
        <f t="shared" si="65"/>
        <v>28332.261</v>
      </c>
      <c r="U272" s="80">
        <f t="shared" si="65"/>
        <v>0</v>
      </c>
      <c r="V272" s="80">
        <f t="shared" si="65"/>
        <v>34709.3</v>
      </c>
      <c r="W272" s="80">
        <f t="shared" si="65"/>
        <v>0</v>
      </c>
      <c r="X272" s="80">
        <f t="shared" si="65"/>
        <v>29127.351</v>
      </c>
      <c r="Y272" s="80">
        <f t="shared" si="65"/>
        <v>0</v>
      </c>
      <c r="Z272" s="113">
        <f t="shared" si="65"/>
        <v>32046.304</v>
      </c>
      <c r="AA272" s="69">
        <f t="shared" si="65"/>
        <v>0</v>
      </c>
      <c r="AB272" s="90">
        <f>D272+F272+H272+J272+L272+N272+P272+R272+T272+V272+X272+AA272</f>
        <v>342618.38200000004</v>
      </c>
    </row>
    <row r="273" spans="1:28" s="33" customFormat="1" ht="18" customHeight="1">
      <c r="A273" s="32" t="s">
        <v>15</v>
      </c>
      <c r="B273" s="81">
        <f>B254+B242+B224+B186+B149+B88+B52+B14+B262</f>
        <v>114.84</v>
      </c>
      <c r="C273" s="81">
        <f>E273+G273+I273+K273+M273+O273+Q273+S273+U273+W273+Y273+AA273</f>
        <v>114.84</v>
      </c>
      <c r="D273" s="81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114.84</v>
      </c>
      <c r="M273" s="141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114.84</v>
      </c>
      <c r="P273" s="70">
        <f t="shared" si="67"/>
        <v>0</v>
      </c>
      <c r="Q273" s="110">
        <f t="shared" si="67"/>
        <v>0</v>
      </c>
      <c r="R273" s="81">
        <f t="shared" si="67"/>
        <v>0</v>
      </c>
      <c r="S273" s="81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114.84</v>
      </c>
    </row>
    <row r="274" spans="1:28" s="33" customFormat="1" ht="18.75">
      <c r="A274" s="32" t="s">
        <v>13</v>
      </c>
      <c r="B274" s="81">
        <f>B255+B243+B225+B187+B150+B89+B53+B15+B263</f>
        <v>593.0600000000001</v>
      </c>
      <c r="C274" s="81">
        <f>E274+G274+I274+K274+M274+O274+Q274+S274+U274+W274+Y274+AA274</f>
        <v>389.26000000000005</v>
      </c>
      <c r="D274" s="81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249.96</v>
      </c>
      <c r="M274" s="141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165.16000000000003</v>
      </c>
      <c r="P274" s="70">
        <f t="shared" si="69"/>
        <v>24.8</v>
      </c>
      <c r="Q274" s="110">
        <f t="shared" si="69"/>
        <v>24.8</v>
      </c>
      <c r="R274" s="81">
        <f t="shared" si="69"/>
        <v>24.8</v>
      </c>
      <c r="S274" s="81">
        <f t="shared" si="69"/>
        <v>0</v>
      </c>
      <c r="T274" s="81">
        <f t="shared" si="69"/>
        <v>92</v>
      </c>
      <c r="U274" s="81">
        <f t="shared" si="69"/>
        <v>0</v>
      </c>
      <c r="V274" s="81">
        <f t="shared" si="69"/>
        <v>24.8</v>
      </c>
      <c r="W274" s="81">
        <f t="shared" si="69"/>
        <v>0</v>
      </c>
      <c r="X274" s="81">
        <f t="shared" si="69"/>
        <v>24.8</v>
      </c>
      <c r="Y274" s="81">
        <f t="shared" si="69"/>
        <v>0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555.66</v>
      </c>
    </row>
    <row r="275" spans="1:28" s="33" customFormat="1" ht="18.75">
      <c r="A275" s="32" t="s">
        <v>14</v>
      </c>
      <c r="B275" s="81">
        <f>B256+B244+B226+B188+B151+B90+B54+B16+B264</f>
        <v>369932.786</v>
      </c>
      <c r="C275" s="81">
        <f>E275+G275+I275+K275+M275+O275+Q275+S275+U275+W275+Y275+AA275</f>
        <v>195324.007</v>
      </c>
      <c r="D275" s="81">
        <f t="shared" si="66"/>
        <v>26333.464999999997</v>
      </c>
      <c r="E275" s="81">
        <f>E256+E244+E226+E188+E151+E90+E54+E16+E264</f>
        <v>16024.177</v>
      </c>
      <c r="F275" s="81">
        <f t="shared" si="66"/>
        <v>29255.064000000002</v>
      </c>
      <c r="G275" s="81">
        <f t="shared" si="66"/>
        <v>26186.781000000003</v>
      </c>
      <c r="H275" s="81">
        <f t="shared" si="66"/>
        <v>27774.043999999998</v>
      </c>
      <c r="I275" s="81">
        <f>I256+I244+I226+I188+I151+I90+I54+I16+I264</f>
        <v>24193.433</v>
      </c>
      <c r="J275" s="70">
        <f t="shared" si="68"/>
        <v>34995.102</v>
      </c>
      <c r="K275" s="70">
        <f t="shared" si="68"/>
        <v>31523.433999999997</v>
      </c>
      <c r="L275" s="70">
        <f t="shared" si="68"/>
        <v>32082.336</v>
      </c>
      <c r="M275" s="141">
        <f aca="true" t="shared" si="70" ref="M275:AA275">M256+M244+M226+M188+M151+M90+M54+M16+M264</f>
        <v>27896.02</v>
      </c>
      <c r="N275" s="70">
        <f t="shared" si="70"/>
        <v>32692.677000000003</v>
      </c>
      <c r="O275" s="70">
        <f t="shared" si="70"/>
        <v>33907.331000000006</v>
      </c>
      <c r="P275" s="70">
        <f t="shared" si="70"/>
        <v>44123.433000000005</v>
      </c>
      <c r="Q275" s="110">
        <f t="shared" si="70"/>
        <v>35592.831000000006</v>
      </c>
      <c r="R275" s="81">
        <f t="shared" si="70"/>
        <v>22324.449</v>
      </c>
      <c r="S275" s="81">
        <f t="shared" si="70"/>
        <v>0</v>
      </c>
      <c r="T275" s="81">
        <f t="shared" si="70"/>
        <v>24556.261</v>
      </c>
      <c r="U275" s="81">
        <f t="shared" si="70"/>
        <v>0</v>
      </c>
      <c r="V275" s="81">
        <f t="shared" si="70"/>
        <v>34684.5</v>
      </c>
      <c r="W275" s="81">
        <f t="shared" si="70"/>
        <v>0</v>
      </c>
      <c r="X275" s="81">
        <f t="shared" si="70"/>
        <v>29102.551</v>
      </c>
      <c r="Y275" s="81">
        <f t="shared" si="70"/>
        <v>0</v>
      </c>
      <c r="Z275" s="110">
        <f t="shared" si="70"/>
        <v>32008.904</v>
      </c>
      <c r="AA275" s="70">
        <f t="shared" si="70"/>
        <v>0</v>
      </c>
      <c r="AB275" s="90">
        <f>D275+F275+H275+J275+L275+N275+P275+R275+T275+V275+X275+AA275</f>
        <v>337923.882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88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44">
        <f>M42+M23</f>
        <v>14.7</v>
      </c>
      <c r="N276" s="88">
        <f t="shared" si="72"/>
        <v>0.7</v>
      </c>
      <c r="O276" s="88">
        <f>O42+O23</f>
        <v>322</v>
      </c>
      <c r="P276" s="88">
        <f>P42+P23</f>
        <v>0.7</v>
      </c>
      <c r="Q276" s="119">
        <f>Q42+Q23</f>
        <v>0.7</v>
      </c>
      <c r="R276" s="88">
        <f t="shared" si="72"/>
        <v>0.7</v>
      </c>
      <c r="S276" s="88">
        <f>S42+S23</f>
        <v>0</v>
      </c>
      <c r="T276" s="88">
        <f t="shared" si="72"/>
        <v>0.7</v>
      </c>
      <c r="U276" s="88">
        <f>U42+U23</f>
        <v>0</v>
      </c>
      <c r="V276" s="88">
        <f t="shared" si="72"/>
        <v>17.5</v>
      </c>
      <c r="W276" s="88">
        <f>W42+W23</f>
        <v>0</v>
      </c>
      <c r="X276" s="88">
        <f t="shared" si="72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82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41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114">
        <f t="shared" si="74"/>
        <v>0</v>
      </c>
      <c r="R277" s="82">
        <f t="shared" si="74"/>
        <v>0</v>
      </c>
      <c r="S277" s="82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4024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60"/>
      <c r="N278" s="15"/>
      <c r="O278" s="15"/>
      <c r="P278" s="15"/>
      <c r="Q278" s="121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0"/>
      <c r="L279" s="3"/>
      <c r="M279" s="161"/>
      <c r="N279" s="3"/>
      <c r="O279" s="3"/>
      <c r="P279" s="1"/>
      <c r="Q279" s="122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75" t="s">
        <v>57</v>
      </c>
      <c r="B280" s="175"/>
      <c r="C280" s="175"/>
      <c r="D280" s="175"/>
      <c r="E280" s="175"/>
      <c r="F280" s="175"/>
      <c r="G280" s="175"/>
      <c r="H280" s="175"/>
      <c r="I280" s="175"/>
      <c r="J280" s="175"/>
      <c r="K280" s="10"/>
      <c r="L280" s="16"/>
      <c r="M280" s="162"/>
      <c r="N280" s="3"/>
      <c r="O280" s="3"/>
      <c r="P280" s="1"/>
      <c r="Q280" s="122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V1:AA1"/>
    <mergeCell ref="V3:AA3"/>
    <mergeCell ref="A4:AA4"/>
    <mergeCell ref="A5:AA5"/>
    <mergeCell ref="X6:AA6"/>
    <mergeCell ref="P7:Q7"/>
    <mergeCell ref="A10:AA10"/>
    <mergeCell ref="H7:I7"/>
    <mergeCell ref="F7:G7"/>
    <mergeCell ref="V2:AA2"/>
    <mergeCell ref="D7:E7"/>
    <mergeCell ref="A258:AA258"/>
    <mergeCell ref="C7:C8"/>
    <mergeCell ref="A145:AA145"/>
    <mergeCell ref="A220:AA220"/>
    <mergeCell ref="N7:O7"/>
    <mergeCell ref="A221:AA221"/>
    <mergeCell ref="A11:AA11"/>
    <mergeCell ref="Z7:AA7"/>
    <mergeCell ref="T7:U7"/>
    <mergeCell ref="R7:S7"/>
    <mergeCell ref="A279:J279"/>
    <mergeCell ref="X7:Y7"/>
    <mergeCell ref="A280:J280"/>
    <mergeCell ref="A7:A8"/>
    <mergeCell ref="B7:B8"/>
    <mergeCell ref="L7:M7"/>
    <mergeCell ref="J7:K7"/>
    <mergeCell ref="A259:AA259"/>
    <mergeCell ref="V7:W7"/>
    <mergeCell ref="A146:AA146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2023-08-28T11:28:52Z</cp:lastPrinted>
  <dcterms:created xsi:type="dcterms:W3CDTF">1996-10-08T23:32:33Z</dcterms:created>
  <dcterms:modified xsi:type="dcterms:W3CDTF">2023-08-28T11:29:00Z</dcterms:modified>
  <cp:category/>
  <cp:version/>
  <cp:contentType/>
  <cp:contentStatus/>
</cp:coreProperties>
</file>