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01.11.2023" sheetId="1" r:id="rId1"/>
  </sheets>
  <calcPr calcId="162913"/>
</workbook>
</file>

<file path=xl/calcChain.xml><?xml version="1.0" encoding="utf-8"?>
<calcChain xmlns="http://schemas.openxmlformats.org/spreadsheetml/2006/main">
  <c r="C29" i="1" l="1"/>
  <c r="C23" i="1"/>
  <c r="E41" i="1" l="1"/>
  <c r="B41" i="1" l="1"/>
  <c r="C47" i="1" l="1"/>
  <c r="D41" i="1" l="1"/>
  <c r="H26" i="1" l="1"/>
  <c r="E29" i="1"/>
  <c r="G29" i="1" s="1"/>
  <c r="B29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C26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B47" i="1"/>
  <c r="G41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X47" i="1"/>
  <c r="Y47" i="1"/>
  <c r="Z47" i="1"/>
  <c r="AA47" i="1"/>
  <c r="AB47" i="1"/>
  <c r="AD47" i="1"/>
  <c r="AE47" i="1"/>
  <c r="AC45" i="1"/>
  <c r="C45" i="1" l="1"/>
  <c r="AE45" i="1"/>
  <c r="E47" i="1"/>
  <c r="E26" i="1"/>
  <c r="G26" i="1" s="1"/>
  <c r="F29" i="1"/>
  <c r="C39" i="1"/>
  <c r="AD45" i="1"/>
  <c r="AA45" i="1"/>
  <c r="Y45" i="1"/>
  <c r="W45" i="1"/>
  <c r="U45" i="1"/>
  <c r="S45" i="1"/>
  <c r="Q45" i="1"/>
  <c r="O45" i="1"/>
  <c r="M45" i="1"/>
  <c r="K45" i="1"/>
  <c r="I45" i="1"/>
  <c r="D29" i="1"/>
  <c r="B39" i="1"/>
  <c r="B26" i="1"/>
  <c r="AB45" i="1"/>
  <c r="Z45" i="1"/>
  <c r="X45" i="1"/>
  <c r="V45" i="1"/>
  <c r="T45" i="1"/>
  <c r="R45" i="1"/>
  <c r="P45" i="1"/>
  <c r="N45" i="1"/>
  <c r="L45" i="1"/>
  <c r="J45" i="1"/>
  <c r="H45" i="1"/>
  <c r="D47" i="1"/>
  <c r="F41" i="1"/>
  <c r="E39" i="1"/>
  <c r="F26" i="1" l="1"/>
  <c r="F47" i="1"/>
  <c r="E45" i="1"/>
  <c r="B45" i="1"/>
  <c r="G47" i="1"/>
  <c r="D26" i="1"/>
  <c r="F39" i="1"/>
  <c r="G39" i="1"/>
  <c r="D39" i="1"/>
  <c r="D45" i="1" l="1"/>
  <c r="F45" i="1"/>
  <c r="G45" i="1"/>
  <c r="E23" i="1"/>
  <c r="B23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C20" i="1"/>
  <c r="AE35" i="1"/>
  <c r="AE54" i="1" s="1"/>
  <c r="AD35" i="1"/>
  <c r="AD54" i="1" s="1"/>
  <c r="AC35" i="1"/>
  <c r="AC54" i="1" s="1"/>
  <c r="AB35" i="1"/>
  <c r="AB54" i="1" s="1"/>
  <c r="AA35" i="1"/>
  <c r="AA54" i="1" s="1"/>
  <c r="Z35" i="1"/>
  <c r="Z54" i="1" s="1"/>
  <c r="Y35" i="1"/>
  <c r="Y54" i="1" s="1"/>
  <c r="X35" i="1"/>
  <c r="X54" i="1" s="1"/>
  <c r="W35" i="1"/>
  <c r="W54" i="1" s="1"/>
  <c r="V35" i="1"/>
  <c r="V54" i="1" s="1"/>
  <c r="U35" i="1"/>
  <c r="U54" i="1" s="1"/>
  <c r="T35" i="1"/>
  <c r="T54" i="1" s="1"/>
  <c r="S35" i="1"/>
  <c r="S54" i="1" s="1"/>
  <c r="R35" i="1"/>
  <c r="R54" i="1" s="1"/>
  <c r="Q35" i="1"/>
  <c r="Q54" i="1" s="1"/>
  <c r="P35" i="1"/>
  <c r="P54" i="1" s="1"/>
  <c r="O35" i="1"/>
  <c r="O54" i="1" s="1"/>
  <c r="N35" i="1"/>
  <c r="N54" i="1" s="1"/>
  <c r="M35" i="1"/>
  <c r="M54" i="1" s="1"/>
  <c r="L35" i="1"/>
  <c r="L54" i="1" s="1"/>
  <c r="K35" i="1"/>
  <c r="K54" i="1" s="1"/>
  <c r="J35" i="1"/>
  <c r="I35" i="1"/>
  <c r="I54" i="1" s="1"/>
  <c r="H35" i="1"/>
  <c r="H54" i="1" s="1"/>
  <c r="C35" i="1"/>
  <c r="C54" i="1" s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E20" i="1" l="1"/>
  <c r="B20" i="1"/>
  <c r="F20" i="1" s="1"/>
  <c r="H32" i="1"/>
  <c r="H51" i="1"/>
  <c r="I32" i="1"/>
  <c r="I51" i="1"/>
  <c r="M32" i="1"/>
  <c r="M51" i="1"/>
  <c r="Q51" i="1"/>
  <c r="Q32" i="1"/>
  <c r="U32" i="1"/>
  <c r="U51" i="1"/>
  <c r="Y32" i="1"/>
  <c r="Y51" i="1"/>
  <c r="AC32" i="1"/>
  <c r="AC51" i="1"/>
  <c r="K32" i="1"/>
  <c r="K51" i="1"/>
  <c r="O32" i="1"/>
  <c r="O51" i="1"/>
  <c r="S32" i="1"/>
  <c r="S51" i="1"/>
  <c r="W32" i="1"/>
  <c r="W51" i="1"/>
  <c r="AA32" i="1"/>
  <c r="AA51" i="1"/>
  <c r="AE51" i="1"/>
  <c r="AE32" i="1"/>
  <c r="B35" i="1"/>
  <c r="B54" i="1" s="1"/>
  <c r="J54" i="1"/>
  <c r="T7" i="1"/>
  <c r="L51" i="1"/>
  <c r="L32" i="1"/>
  <c r="N32" i="1"/>
  <c r="N51" i="1"/>
  <c r="P32" i="1"/>
  <c r="P51" i="1"/>
  <c r="R32" i="1"/>
  <c r="R51" i="1"/>
  <c r="T32" i="1"/>
  <c r="T51" i="1"/>
  <c r="V32" i="1"/>
  <c r="V51" i="1"/>
  <c r="X32" i="1"/>
  <c r="X51" i="1"/>
  <c r="Z32" i="1"/>
  <c r="Z51" i="1"/>
  <c r="AB32" i="1"/>
  <c r="AB51" i="1"/>
  <c r="AD32" i="1"/>
  <c r="AD51" i="1"/>
  <c r="J53" i="1"/>
  <c r="B53" i="1"/>
  <c r="L7" i="1"/>
  <c r="AB7" i="1"/>
  <c r="H7" i="1"/>
  <c r="P7" i="1"/>
  <c r="X7" i="1"/>
  <c r="J7" i="1"/>
  <c r="N7" i="1"/>
  <c r="R7" i="1"/>
  <c r="V7" i="1"/>
  <c r="Z7" i="1"/>
  <c r="AD7" i="1"/>
  <c r="C53" i="1"/>
  <c r="I7" i="1"/>
  <c r="K7" i="1"/>
  <c r="M7" i="1"/>
  <c r="O7" i="1"/>
  <c r="Q7" i="1"/>
  <c r="S7" i="1"/>
  <c r="U7" i="1"/>
  <c r="W7" i="1"/>
  <c r="Y7" i="1"/>
  <c r="AA7" i="1"/>
  <c r="AC7" i="1"/>
  <c r="AE7" i="1"/>
  <c r="G20" i="1"/>
  <c r="D23" i="1"/>
  <c r="F23" i="1"/>
  <c r="G23" i="1"/>
  <c r="J32" i="1" l="1"/>
  <c r="C51" i="1"/>
  <c r="E53" i="1"/>
  <c r="F53" i="1" s="1"/>
  <c r="D35" i="1"/>
  <c r="D54" i="1" s="1"/>
  <c r="D53" i="1"/>
  <c r="E7" i="1"/>
  <c r="B32" i="1"/>
  <c r="E35" i="1"/>
  <c r="B51" i="1"/>
  <c r="J51" i="1"/>
  <c r="C7" i="1"/>
  <c r="B7" i="1"/>
  <c r="F7" i="1" s="1"/>
  <c r="D7" i="1"/>
  <c r="D20" i="1"/>
  <c r="G7" i="1" l="1"/>
  <c r="F35" i="1"/>
  <c r="G35" i="1"/>
  <c r="E54" i="1"/>
  <c r="E32" i="1"/>
  <c r="F32" i="1" s="1"/>
  <c r="C32" i="1"/>
  <c r="G32" i="1" l="1"/>
  <c r="D51" i="1"/>
  <c r="D32" i="1"/>
  <c r="F54" i="1"/>
  <c r="E51" i="1"/>
  <c r="F51" i="1" s="1"/>
  <c r="G54" i="1"/>
  <c r="G53" i="1"/>
  <c r="G51" i="1" l="1"/>
</calcChain>
</file>

<file path=xl/sharedStrings.xml><?xml version="1.0" encoding="utf-8"?>
<sst xmlns="http://schemas.openxmlformats.org/spreadsheetml/2006/main" count="108" uniqueCount="52">
  <si>
    <t xml:space="preserve">Отчет о ходе реализации муниципальной программы </t>
  </si>
  <si>
    <t>тыс.рублей</t>
  </si>
  <si>
    <t>Наименование мероприятий 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</si>
  <si>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</si>
  <si>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</si>
  <si>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</si>
  <si>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</si>
  <si>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</si>
  <si>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</si>
  <si>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</si>
  <si>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</si>
  <si>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</si>
  <si>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</si>
  <si>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</si>
  <si>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</si>
  <si>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</si>
  <si>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</si>
  <si>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</si>
  <si>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</si>
  <si>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</si>
  <si>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</si>
  <si>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</si>
  <si>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>Всего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</si>
  <si>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</si>
  <si>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</si>
  <si>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</si>
  <si>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</si>
  <si>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</si>
  <si>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бюджет ХМАО - Югры</t>
  </si>
  <si>
    <t>Подпрограмма 2 «Развитие системы обращения с отходами производства и потребления в городе Когалыме»</t>
  </si>
  <si>
    <t>бюджет ХМАО – Югры</t>
  </si>
  <si>
    <t>Всего по муниципальной программе</t>
  </si>
  <si>
    <t>Ответственный за составление сетевого графика</t>
  </si>
  <si>
    <t>(подпись)</t>
  </si>
  <si>
    <t>2.1. Обеспечение регулирования деятельности по обращению
с отходами производства и потребления в городе Когалыме (V), всего</t>
  </si>
  <si>
    <t>План на 2023 год</t>
  </si>
  <si>
    <t>П.1.1.1. Выполнение работ по очистке береговой линии от бытового мусора в границах города Когалыма</t>
  </si>
  <si>
    <t>1.1. Предупреждение и ликвидация несанкционирован ных
свалок на территории города Когалыма (IV), всего</t>
  </si>
  <si>
    <t>1.2. Организация и проведение экологически мотивированных культурных мероприятий города Когалыма (III), всего</t>
  </si>
  <si>
    <t>Итого по подпрограмме 1, «Регулирование качества окружающей среды в городе Когалыма», всего</t>
  </si>
  <si>
    <t>Итого по подпрограмме 2 «Развитие системы обращения с отходами производства и потребления в городе Когалыме», всего</t>
  </si>
  <si>
    <t xml:space="preserve">П.1.1. Портфель проектов «Экология», региональный
проект «Сохранение уникальных водных объектов» (I, II, III), всего </t>
  </si>
  <si>
    <t>Н.И. Титкова, тел. 93-795</t>
  </si>
  <si>
    <t>Директор 
МКУ "УКС и ЖКК города Когалыма"</t>
  </si>
  <si>
    <t>И.Р. Кадыров</t>
  </si>
  <si>
    <t>На основании приказа Комитета финансов Администрации г.Когалыма от 25.04.2023 №40-О доведены плановые ассигнования в сумме 12,6 т.р. за счет средств бюджета ХМАО-Югры.
Неполное освоение плановых ассигнований обусловлено нахождением работника, осуществляющего отдельные гос.полномочия ХМАО-Югры в сфере обращения с ТКО, на больничном. На время отсутствия данного работника приказ на доплату за исполнение его обязанностей не оформлялся.</t>
  </si>
  <si>
    <t xml:space="preserve">План на 01.11.2023 </t>
  </si>
  <si>
    <t xml:space="preserve">Профинансировано на 01.11.2023 </t>
  </si>
  <si>
    <t xml:space="preserve">Кассовый расход на 01.11.2023  </t>
  </si>
  <si>
    <t>«Экологическая безопасность города Когалыма» по состоянию на 01.11.2023 (сетевой график)</t>
  </si>
  <si>
    <t>В соответствии с решением Думы г.Когалыма от 20.06.2023 №273-ГД выделены плановые ассигнования на ликвидацию мест несанкционированного размещения отходов в границах города Когалыма в сумме 3 045,5 тыс.руб.
Заключен МК от 04.09.2023 №0187300013723000269 с АО "ПОЛИГОН-ЛТД" на оказание услуг по ликвидации несанкционированных свалок на сумму 2 497,31 тыс.руб. Период оказания услуг по 02.11.2023. Работы выпонены.
Заключен МК от 18.10.2023 №151-ОС-2023 с АО "ПОЛИГОН-ЛТД" на оказание услуг по ликвидации несанкционированной свалки на сумму 500,00 тыс.руб. Работы выполнены.</t>
  </si>
  <si>
    <t>В соответствии с решением Думы г.Когалыма от 20.06.2023 №273-ГД выделены плановые ассигнования на выполнение работ по пересадке деревьев (за счет экологических платежей) в сумме 510,0 тыс.руб.
Заключен МК 30.10.2023 №83/2023 с ООО "ТУРА-ЗЕЛЕНГРУПП" на поставка саженцев на сумму 360,0 тыс.руб. Срок поставки товара - до 04.11.2023.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</si>
</sst>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_ ;[Red]\-#,##0.0\ "/>
    <numFmt numFmtId="166" formatCode="#,##0.00_р_."/>
    <numFmt numFmtId="167" formatCode="#,##0.00\ _₽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166" fontId="10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166" fontId="12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/>
    <xf numFmtId="0" fontId="18" fillId="0" borderId="0" xfId="0" applyFont="1" applyFill="1" applyBorder="1" applyAlignment="1" applyProtection="1">
      <alignment wrapText="1"/>
    </xf>
    <xf numFmtId="167" fontId="18" fillId="0" borderId="0" xfId="1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/>
    <xf numFmtId="165" fontId="18" fillId="0" borderId="0" xfId="0" applyNumberFormat="1" applyFont="1" applyFill="1" applyBorder="1" applyAlignment="1" applyProtection="1">
      <alignment vertical="center" wrapText="1"/>
    </xf>
    <xf numFmtId="165" fontId="15" fillId="0" borderId="0" xfId="0" applyNumberFormat="1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vertical="center" wrapText="1"/>
    </xf>
    <xf numFmtId="165" fontId="16" fillId="0" borderId="0" xfId="0" applyNumberFormat="1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vertical="center" wrapText="1"/>
    </xf>
    <xf numFmtId="165" fontId="19" fillId="0" borderId="0" xfId="0" applyNumberFormat="1" applyFont="1" applyFill="1" applyAlignment="1" applyProtection="1">
      <alignment vertical="center" wrapText="1"/>
    </xf>
    <xf numFmtId="165" fontId="20" fillId="0" borderId="0" xfId="0" applyNumberFormat="1" applyFont="1" applyFill="1" applyAlignment="1" applyProtection="1">
      <alignment horizontal="left" vertical="top" wrapText="1"/>
    </xf>
    <xf numFmtId="0" fontId="18" fillId="0" borderId="0" xfId="0" applyFont="1" applyFill="1" applyAlignment="1" applyProtection="1">
      <alignment horizontal="center" vertical="top" wrapText="1"/>
    </xf>
    <xf numFmtId="165" fontId="18" fillId="0" borderId="0" xfId="0" applyNumberFormat="1" applyFont="1" applyFill="1" applyAlignment="1" applyProtection="1">
      <alignment horizontal="center" vertical="center" wrapText="1"/>
    </xf>
    <xf numFmtId="165" fontId="18" fillId="0" borderId="0" xfId="0" applyNumberFormat="1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left" vertical="top" wrapText="1"/>
    </xf>
    <xf numFmtId="14" fontId="15" fillId="0" borderId="0" xfId="0" applyNumberFormat="1" applyFont="1" applyFill="1" applyAlignment="1" applyProtection="1">
      <alignment horizontal="left" wrapText="1"/>
    </xf>
    <xf numFmtId="165" fontId="20" fillId="0" borderId="0" xfId="0" applyNumberFormat="1" applyFont="1" applyFill="1" applyAlignment="1" applyProtection="1">
      <alignment vertical="center" wrapText="1"/>
    </xf>
    <xf numFmtId="0" fontId="12" fillId="0" borderId="0" xfId="0" applyFont="1" applyFill="1"/>
    <xf numFmtId="0" fontId="12" fillId="0" borderId="0" xfId="0" applyFont="1" applyFill="1" applyBorder="1"/>
    <xf numFmtId="0" fontId="9" fillId="0" borderId="0" xfId="0" applyFont="1" applyFill="1" applyBorder="1" applyAlignment="1" applyProtection="1">
      <alignment horizontal="justify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0" fillId="0" borderId="0" xfId="0" applyFill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7" fillId="0" borderId="0" xfId="0" applyFont="1" applyFill="1"/>
    <xf numFmtId="0" fontId="21" fillId="0" borderId="0" xfId="0" applyFont="1" applyFill="1"/>
    <xf numFmtId="165" fontId="6" fillId="0" borderId="3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6" fontId="24" fillId="0" borderId="3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wrapText="1"/>
    </xf>
    <xf numFmtId="0" fontId="10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right" vertical="top" wrapText="1"/>
    </xf>
    <xf numFmtId="0" fontId="22" fillId="0" borderId="3" xfId="0" applyFont="1" applyFill="1" applyBorder="1" applyAlignment="1">
      <alignment horizontal="justify" vertical="top" wrapText="1"/>
    </xf>
    <xf numFmtId="0" fontId="22" fillId="0" borderId="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>
      <alignment horizontal="justify" vertical="top" wrapText="1"/>
    </xf>
    <xf numFmtId="0" fontId="23" fillId="0" borderId="3" xfId="0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top" wrapText="1"/>
    </xf>
    <xf numFmtId="0" fontId="20" fillId="0" borderId="5" xfId="0" applyFont="1" applyFill="1" applyBorder="1" applyAlignment="1">
      <alignment vertical="top" wrapText="1"/>
    </xf>
    <xf numFmtId="166" fontId="12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top" wrapText="1"/>
    </xf>
    <xf numFmtId="166" fontId="10" fillId="2" borderId="3" xfId="0" applyNumberFormat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vertical="top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top" wrapText="1"/>
    </xf>
    <xf numFmtId="166" fontId="11" fillId="2" borderId="3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justify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top" wrapText="1"/>
    </xf>
    <xf numFmtId="0" fontId="20" fillId="2" borderId="2" xfId="0" applyFont="1" applyFill="1" applyBorder="1" applyAlignment="1">
      <alignment vertical="top" wrapText="1"/>
    </xf>
    <xf numFmtId="4" fontId="12" fillId="2" borderId="3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left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wrapText="1"/>
    </xf>
    <xf numFmtId="165" fontId="18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tabSelected="1" view="pageBreakPreview" zoomScale="70" zoomScaleNormal="70" zoomScaleSheetLayoutView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51" sqref="B51:J51"/>
    </sheetView>
  </sheetViews>
  <sheetFormatPr defaultColWidth="9.140625" defaultRowHeight="15" x14ac:dyDescent="0.25"/>
  <cols>
    <col min="1" max="1" width="76.140625" style="34" customWidth="1"/>
    <col min="2" max="2" width="20.5703125" style="34" customWidth="1"/>
    <col min="3" max="7" width="15.7109375" style="34" customWidth="1"/>
    <col min="8" max="8" width="13.28515625" style="34" customWidth="1"/>
    <col min="9" max="9" width="12" style="34" customWidth="1"/>
    <col min="10" max="10" width="11.7109375" style="34" customWidth="1"/>
    <col min="11" max="11" width="14.28515625" style="34" customWidth="1"/>
    <col min="12" max="12" width="11.7109375" style="34" customWidth="1"/>
    <col min="13" max="13" width="13.42578125" style="34" customWidth="1"/>
    <col min="14" max="14" width="13" style="34" customWidth="1"/>
    <col min="15" max="15" width="13.5703125" style="34" customWidth="1"/>
    <col min="16" max="16" width="13" style="34" customWidth="1"/>
    <col min="17" max="17" width="13.28515625" style="34" customWidth="1"/>
    <col min="18" max="18" width="12.7109375" style="34" customWidth="1"/>
    <col min="19" max="19" width="14.28515625" style="34" customWidth="1"/>
    <col min="20" max="20" width="12.28515625" style="34" customWidth="1"/>
    <col min="21" max="21" width="13.5703125" style="34" customWidth="1"/>
    <col min="22" max="22" width="13.28515625" style="34" customWidth="1"/>
    <col min="23" max="23" width="13.7109375" style="34" customWidth="1"/>
    <col min="24" max="24" width="12.28515625" style="34" customWidth="1"/>
    <col min="25" max="25" width="11.28515625" style="34" customWidth="1"/>
    <col min="26" max="26" width="13.28515625" style="34" customWidth="1"/>
    <col min="27" max="27" width="14.7109375" style="34" customWidth="1"/>
    <col min="28" max="28" width="10.42578125" style="34" customWidth="1"/>
    <col min="29" max="29" width="13" style="34" customWidth="1"/>
    <col min="30" max="30" width="10" style="34" customWidth="1"/>
    <col min="31" max="31" width="14.28515625" style="34" customWidth="1"/>
    <col min="32" max="32" width="56.7109375" style="34" customWidth="1"/>
    <col min="33" max="16384" width="9.140625" style="34"/>
  </cols>
  <sheetData>
    <row r="1" spans="1:32" ht="25.5" x14ac:dyDescent="0.25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33"/>
      <c r="AF1" s="33"/>
    </row>
    <row r="2" spans="1:32" ht="25.5" x14ac:dyDescent="0.25">
      <c r="A2" s="99" t="s">
        <v>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33"/>
      <c r="AF2" s="33" t="s">
        <v>1</v>
      </c>
    </row>
    <row r="3" spans="1:32" ht="22.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3"/>
      <c r="AF3" s="33"/>
    </row>
    <row r="4" spans="1:32" ht="27.75" customHeight="1" x14ac:dyDescent="0.25">
      <c r="A4" s="101" t="s">
        <v>2</v>
      </c>
      <c r="B4" s="101" t="s">
        <v>35</v>
      </c>
      <c r="C4" s="103" t="s">
        <v>46</v>
      </c>
      <c r="D4" s="103" t="s">
        <v>47</v>
      </c>
      <c r="E4" s="103" t="s">
        <v>48</v>
      </c>
      <c r="F4" s="86" t="s">
        <v>3</v>
      </c>
      <c r="G4" s="86"/>
      <c r="H4" s="86" t="s">
        <v>4</v>
      </c>
      <c r="I4" s="86"/>
      <c r="J4" s="86" t="s">
        <v>5</v>
      </c>
      <c r="K4" s="86"/>
      <c r="L4" s="86" t="s">
        <v>6</v>
      </c>
      <c r="M4" s="86"/>
      <c r="N4" s="86" t="s">
        <v>7</v>
      </c>
      <c r="O4" s="86"/>
      <c r="P4" s="86" t="s">
        <v>8</v>
      </c>
      <c r="Q4" s="86"/>
      <c r="R4" s="86" t="s">
        <v>9</v>
      </c>
      <c r="S4" s="86"/>
      <c r="T4" s="86" t="s">
        <v>10</v>
      </c>
      <c r="U4" s="86"/>
      <c r="V4" s="86" t="s">
        <v>11</v>
      </c>
      <c r="W4" s="86"/>
      <c r="X4" s="86" t="s">
        <v>12</v>
      </c>
      <c r="Y4" s="86"/>
      <c r="Z4" s="86" t="s">
        <v>13</v>
      </c>
      <c r="AA4" s="86"/>
      <c r="AB4" s="86" t="s">
        <v>14</v>
      </c>
      <c r="AC4" s="86"/>
      <c r="AD4" s="86" t="s">
        <v>15</v>
      </c>
      <c r="AE4" s="86"/>
      <c r="AF4" s="45" t="s">
        <v>16</v>
      </c>
    </row>
    <row r="5" spans="1:32" ht="48" customHeight="1" x14ac:dyDescent="0.25">
      <c r="A5" s="102"/>
      <c r="B5" s="102"/>
      <c r="C5" s="104"/>
      <c r="D5" s="104"/>
      <c r="E5" s="104"/>
      <c r="F5" s="37" t="s">
        <v>17</v>
      </c>
      <c r="G5" s="37" t="s">
        <v>18</v>
      </c>
      <c r="H5" s="37" t="s">
        <v>19</v>
      </c>
      <c r="I5" s="37" t="s">
        <v>20</v>
      </c>
      <c r="J5" s="37" t="s">
        <v>19</v>
      </c>
      <c r="K5" s="37" t="s">
        <v>20</v>
      </c>
      <c r="L5" s="37" t="s">
        <v>19</v>
      </c>
      <c r="M5" s="37" t="s">
        <v>20</v>
      </c>
      <c r="N5" s="37" t="s">
        <v>19</v>
      </c>
      <c r="O5" s="37" t="s">
        <v>20</v>
      </c>
      <c r="P5" s="37" t="s">
        <v>19</v>
      </c>
      <c r="Q5" s="37" t="s">
        <v>20</v>
      </c>
      <c r="R5" s="37" t="s">
        <v>19</v>
      </c>
      <c r="S5" s="37" t="s">
        <v>20</v>
      </c>
      <c r="T5" s="37" t="s">
        <v>19</v>
      </c>
      <c r="U5" s="37" t="s">
        <v>20</v>
      </c>
      <c r="V5" s="37" t="s">
        <v>19</v>
      </c>
      <c r="W5" s="37" t="s">
        <v>20</v>
      </c>
      <c r="X5" s="37" t="s">
        <v>19</v>
      </c>
      <c r="Y5" s="37" t="s">
        <v>20</v>
      </c>
      <c r="Z5" s="37" t="s">
        <v>19</v>
      </c>
      <c r="AA5" s="37" t="s">
        <v>20</v>
      </c>
      <c r="AB5" s="37" t="s">
        <v>19</v>
      </c>
      <c r="AC5" s="37" t="s">
        <v>20</v>
      </c>
      <c r="AD5" s="37" t="s">
        <v>19</v>
      </c>
      <c r="AE5" s="37" t="s">
        <v>20</v>
      </c>
      <c r="AF5" s="32"/>
    </row>
    <row r="6" spans="1:32" ht="27.75" customHeight="1" x14ac:dyDescent="0.25">
      <c r="A6" s="83" t="s">
        <v>21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5"/>
    </row>
    <row r="7" spans="1:32" ht="33.75" customHeight="1" x14ac:dyDescent="0.25">
      <c r="A7" s="68" t="s">
        <v>41</v>
      </c>
      <c r="B7" s="69">
        <f t="shared" ref="B7:AE7" si="0">B8+B9+B10+B12</f>
        <v>0</v>
      </c>
      <c r="C7" s="69">
        <f>C8+C9+C10+C12</f>
        <v>0</v>
      </c>
      <c r="D7" s="69">
        <f t="shared" si="0"/>
        <v>0</v>
      </c>
      <c r="E7" s="69">
        <f t="shared" si="0"/>
        <v>0</v>
      </c>
      <c r="F7" s="69">
        <f>IFERROR(E7/B7*100,0)</f>
        <v>0</v>
      </c>
      <c r="G7" s="69">
        <f t="shared" ref="G7" si="1">IFERROR(E7/C7*100,0)</f>
        <v>0</v>
      </c>
      <c r="H7" s="69">
        <f>H8+H9+H10+H12</f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0</v>
      </c>
      <c r="R7" s="69">
        <f t="shared" si="0"/>
        <v>0</v>
      </c>
      <c r="S7" s="69">
        <f t="shared" si="0"/>
        <v>0</v>
      </c>
      <c r="T7" s="69">
        <f t="shared" si="0"/>
        <v>0</v>
      </c>
      <c r="U7" s="69">
        <f t="shared" si="0"/>
        <v>0</v>
      </c>
      <c r="V7" s="69">
        <f t="shared" si="0"/>
        <v>0</v>
      </c>
      <c r="W7" s="69">
        <f t="shared" si="0"/>
        <v>0</v>
      </c>
      <c r="X7" s="69">
        <f t="shared" si="0"/>
        <v>0</v>
      </c>
      <c r="Y7" s="69">
        <f t="shared" si="0"/>
        <v>0</v>
      </c>
      <c r="Z7" s="69">
        <f t="shared" si="0"/>
        <v>0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0</v>
      </c>
      <c r="AE7" s="69">
        <f t="shared" si="0"/>
        <v>0</v>
      </c>
      <c r="AF7" s="88"/>
    </row>
    <row r="8" spans="1:32" ht="18.75" customHeight="1" x14ac:dyDescent="0.25">
      <c r="A8" s="53" t="s">
        <v>23</v>
      </c>
      <c r="B8" s="5"/>
      <c r="C8" s="2"/>
      <c r="D8" s="2"/>
      <c r="E8" s="2"/>
      <c r="F8" s="5"/>
      <c r="G8" s="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89"/>
    </row>
    <row r="9" spans="1:32" ht="34.5" customHeight="1" x14ac:dyDescent="0.25">
      <c r="A9" s="53" t="s">
        <v>24</v>
      </c>
      <c r="B9" s="5"/>
      <c r="C9" s="2"/>
      <c r="D9" s="2"/>
      <c r="E9" s="2"/>
      <c r="F9" s="5"/>
      <c r="G9" s="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89"/>
    </row>
    <row r="10" spans="1:32" ht="20.25" customHeight="1" x14ac:dyDescent="0.25">
      <c r="A10" s="53" t="s">
        <v>25</v>
      </c>
      <c r="B10" s="5"/>
      <c r="C10" s="2"/>
      <c r="D10" s="2"/>
      <c r="E10" s="2"/>
      <c r="F10" s="5"/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89"/>
    </row>
    <row r="11" spans="1:32" ht="19.5" customHeight="1" x14ac:dyDescent="0.25">
      <c r="A11" s="54" t="s">
        <v>26</v>
      </c>
      <c r="B11" s="38"/>
      <c r="C11" s="3"/>
      <c r="D11" s="3"/>
      <c r="E11" s="3"/>
      <c r="F11" s="38"/>
      <c r="G11" s="3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9"/>
    </row>
    <row r="12" spans="1:32" ht="21" customHeight="1" x14ac:dyDescent="0.25">
      <c r="A12" s="55" t="s">
        <v>27</v>
      </c>
      <c r="B12" s="5"/>
      <c r="C12" s="2"/>
      <c r="D12" s="2"/>
      <c r="E12" s="2"/>
      <c r="F12" s="5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90"/>
    </row>
    <row r="13" spans="1:32" ht="33" customHeight="1" x14ac:dyDescent="0.25">
      <c r="A13" s="56" t="s">
        <v>36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7"/>
      <c r="AF13" s="39"/>
    </row>
    <row r="14" spans="1:32" ht="19.5" customHeight="1" x14ac:dyDescent="0.25">
      <c r="A14" s="57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87"/>
    </row>
    <row r="15" spans="1:32" ht="22.5" customHeight="1" x14ac:dyDescent="0.25">
      <c r="A15" s="53" t="s">
        <v>23</v>
      </c>
      <c r="B15" s="5"/>
      <c r="C15" s="5"/>
      <c r="D15" s="5"/>
      <c r="E15" s="5"/>
      <c r="F15" s="5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87"/>
    </row>
    <row r="16" spans="1:32" ht="24" customHeight="1" x14ac:dyDescent="0.25">
      <c r="A16" s="53" t="s">
        <v>28</v>
      </c>
      <c r="B16" s="5"/>
      <c r="C16" s="5"/>
      <c r="D16" s="5"/>
      <c r="E16" s="5"/>
      <c r="F16" s="5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87"/>
    </row>
    <row r="17" spans="1:32" ht="21" customHeight="1" x14ac:dyDescent="0.25">
      <c r="A17" s="58" t="s">
        <v>25</v>
      </c>
      <c r="B17" s="5"/>
      <c r="C17" s="5"/>
      <c r="D17" s="5"/>
      <c r="E17" s="5"/>
      <c r="F17" s="5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87"/>
    </row>
    <row r="18" spans="1:32" ht="18" customHeight="1" x14ac:dyDescent="0.25">
      <c r="A18" s="54" t="s">
        <v>26</v>
      </c>
      <c r="B18" s="38"/>
      <c r="C18" s="5"/>
      <c r="D18" s="38"/>
      <c r="E18" s="38"/>
      <c r="F18" s="38"/>
      <c r="G18" s="3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87"/>
    </row>
    <row r="19" spans="1:32" ht="21.75" customHeight="1" x14ac:dyDescent="0.25">
      <c r="A19" s="55" t="s">
        <v>27</v>
      </c>
      <c r="B19" s="5"/>
      <c r="C19" s="5"/>
      <c r="D19" s="5"/>
      <c r="E19" s="5"/>
      <c r="F19" s="5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87"/>
    </row>
    <row r="20" spans="1:32" ht="198.75" customHeight="1" x14ac:dyDescent="0.25">
      <c r="A20" s="70" t="s">
        <v>37</v>
      </c>
      <c r="B20" s="71">
        <f t="shared" ref="B20:AE20" si="2">B21+B22+B23+B25</f>
        <v>3045.5</v>
      </c>
      <c r="C20" s="71">
        <f t="shared" si="2"/>
        <v>3045.5</v>
      </c>
      <c r="D20" s="71">
        <f t="shared" si="2"/>
        <v>0</v>
      </c>
      <c r="E20" s="71">
        <f t="shared" si="2"/>
        <v>0</v>
      </c>
      <c r="F20" s="69">
        <f>IFERROR(E20/B20*100,0)</f>
        <v>0</v>
      </c>
      <c r="G20" s="69">
        <f>IFERROR(E20/C20*100,0)</f>
        <v>0</v>
      </c>
      <c r="H20" s="71">
        <f t="shared" si="2"/>
        <v>0</v>
      </c>
      <c r="I20" s="71">
        <f t="shared" si="2"/>
        <v>0</v>
      </c>
      <c r="J20" s="71">
        <f t="shared" si="2"/>
        <v>0</v>
      </c>
      <c r="K20" s="71">
        <f t="shared" si="2"/>
        <v>0</v>
      </c>
      <c r="L20" s="71">
        <f t="shared" si="2"/>
        <v>0</v>
      </c>
      <c r="M20" s="71">
        <f t="shared" si="2"/>
        <v>0</v>
      </c>
      <c r="N20" s="71">
        <f t="shared" si="2"/>
        <v>0</v>
      </c>
      <c r="O20" s="71">
        <f t="shared" si="2"/>
        <v>0</v>
      </c>
      <c r="P20" s="71">
        <f t="shared" si="2"/>
        <v>0</v>
      </c>
      <c r="Q20" s="71">
        <f t="shared" si="2"/>
        <v>0</v>
      </c>
      <c r="R20" s="71">
        <f t="shared" si="2"/>
        <v>0</v>
      </c>
      <c r="S20" s="71">
        <f t="shared" si="2"/>
        <v>0</v>
      </c>
      <c r="T20" s="71">
        <f t="shared" si="2"/>
        <v>0</v>
      </c>
      <c r="U20" s="71">
        <f t="shared" si="2"/>
        <v>0</v>
      </c>
      <c r="V20" s="71">
        <f t="shared" si="2"/>
        <v>0</v>
      </c>
      <c r="W20" s="71">
        <f t="shared" si="2"/>
        <v>0</v>
      </c>
      <c r="X20" s="71">
        <f t="shared" si="2"/>
        <v>0</v>
      </c>
      <c r="Y20" s="71">
        <f t="shared" si="2"/>
        <v>0</v>
      </c>
      <c r="Z20" s="71">
        <f t="shared" si="2"/>
        <v>3045.5</v>
      </c>
      <c r="AA20" s="71">
        <f t="shared" si="2"/>
        <v>0</v>
      </c>
      <c r="AB20" s="71">
        <f t="shared" si="2"/>
        <v>0</v>
      </c>
      <c r="AC20" s="71">
        <f t="shared" si="2"/>
        <v>0</v>
      </c>
      <c r="AD20" s="71">
        <f t="shared" si="2"/>
        <v>0</v>
      </c>
      <c r="AE20" s="71">
        <f t="shared" si="2"/>
        <v>0</v>
      </c>
      <c r="AF20" s="72" t="s">
        <v>50</v>
      </c>
    </row>
    <row r="21" spans="1:32" ht="18" customHeight="1" x14ac:dyDescent="0.25">
      <c r="A21" s="58" t="s">
        <v>23</v>
      </c>
      <c r="B21" s="5"/>
      <c r="C21" s="5"/>
      <c r="D21" s="5"/>
      <c r="E21" s="5"/>
      <c r="F21" s="5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63"/>
    </row>
    <row r="22" spans="1:32" ht="17.25" customHeight="1" x14ac:dyDescent="0.25">
      <c r="A22" s="58" t="s">
        <v>28</v>
      </c>
      <c r="B22" s="5"/>
      <c r="C22" s="5"/>
      <c r="D22" s="5"/>
      <c r="E22" s="5"/>
      <c r="F22" s="5"/>
      <c r="G22" s="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63"/>
    </row>
    <row r="23" spans="1:32" ht="21" customHeight="1" x14ac:dyDescent="0.25">
      <c r="A23" s="73" t="s">
        <v>25</v>
      </c>
      <c r="B23" s="74">
        <f t="shared" ref="B23:B35" si="3">H23+J23+L23+N23+P23+R23+T23+V23+X23+Z23+AB23+AD23</f>
        <v>3045.5</v>
      </c>
      <c r="C23" s="74">
        <f>H23+J23+L23++N23+P23+R23+T23+V23+X23+Z23</f>
        <v>3045.5</v>
      </c>
      <c r="D23" s="74">
        <f>E23</f>
        <v>0</v>
      </c>
      <c r="E23" s="74">
        <f t="shared" ref="E23" si="4">I23+K23+M23+O23+Q23+S23+U23+W23+Y23+AA23+AC23+AE23</f>
        <v>0</v>
      </c>
      <c r="F23" s="74">
        <f t="shared" ref="F23:F35" si="5">IFERROR(E23/B23*100,0)</f>
        <v>0</v>
      </c>
      <c r="G23" s="74">
        <f t="shared" ref="G23:G35" si="6">IFERROR(E23/C23*100,0)</f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3045.5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3"/>
    </row>
    <row r="24" spans="1:32" ht="18" customHeight="1" x14ac:dyDescent="0.25">
      <c r="A24" s="54" t="s">
        <v>26</v>
      </c>
      <c r="B24" s="38"/>
      <c r="C24" s="5"/>
      <c r="D24" s="38"/>
      <c r="E24" s="38"/>
      <c r="F24" s="5"/>
      <c r="G24" s="5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3"/>
    </row>
    <row r="25" spans="1:32" ht="21.75" customHeight="1" x14ac:dyDescent="0.25">
      <c r="A25" s="55" t="s">
        <v>27</v>
      </c>
      <c r="B25" s="5"/>
      <c r="C25" s="5"/>
      <c r="D25" s="5"/>
      <c r="E25" s="5"/>
      <c r="F25" s="5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64"/>
    </row>
    <row r="26" spans="1:32" ht="78.75" customHeight="1" x14ac:dyDescent="0.25">
      <c r="A26" s="75" t="s">
        <v>38</v>
      </c>
      <c r="B26" s="71">
        <f>B27+B28+B29+B31</f>
        <v>510</v>
      </c>
      <c r="C26" s="71">
        <f t="shared" ref="C26:E26" si="7">C27+C28+C29+C31</f>
        <v>510</v>
      </c>
      <c r="D26" s="71">
        <f t="shared" si="7"/>
        <v>0</v>
      </c>
      <c r="E26" s="71">
        <f t="shared" si="7"/>
        <v>0</v>
      </c>
      <c r="F26" s="69">
        <f>IFERROR(E26/B26*100,0)</f>
        <v>0</v>
      </c>
      <c r="G26" s="69">
        <f>IFERROR(E26/C26*100,0)</f>
        <v>0</v>
      </c>
      <c r="H26" s="71">
        <f>H27+H28+H29+H31</f>
        <v>0</v>
      </c>
      <c r="I26" s="71">
        <f t="shared" ref="I26:AE26" si="8">I27+I28+I29+I31</f>
        <v>0</v>
      </c>
      <c r="J26" s="71">
        <f t="shared" si="8"/>
        <v>0</v>
      </c>
      <c r="K26" s="71">
        <f t="shared" si="8"/>
        <v>0</v>
      </c>
      <c r="L26" s="71">
        <f t="shared" si="8"/>
        <v>0</v>
      </c>
      <c r="M26" s="71">
        <f t="shared" si="8"/>
        <v>0</v>
      </c>
      <c r="N26" s="71">
        <f t="shared" si="8"/>
        <v>0</v>
      </c>
      <c r="O26" s="71">
        <f t="shared" si="8"/>
        <v>0</v>
      </c>
      <c r="P26" s="71">
        <f t="shared" si="8"/>
        <v>0</v>
      </c>
      <c r="Q26" s="71">
        <f t="shared" si="8"/>
        <v>0</v>
      </c>
      <c r="R26" s="71">
        <f t="shared" si="8"/>
        <v>0</v>
      </c>
      <c r="S26" s="71">
        <f t="shared" si="8"/>
        <v>0</v>
      </c>
      <c r="T26" s="71">
        <f t="shared" si="8"/>
        <v>0</v>
      </c>
      <c r="U26" s="71">
        <f t="shared" si="8"/>
        <v>0</v>
      </c>
      <c r="V26" s="71">
        <f t="shared" si="8"/>
        <v>0</v>
      </c>
      <c r="W26" s="71">
        <f t="shared" si="8"/>
        <v>0</v>
      </c>
      <c r="X26" s="71">
        <f t="shared" si="8"/>
        <v>0</v>
      </c>
      <c r="Y26" s="71">
        <f t="shared" si="8"/>
        <v>0</v>
      </c>
      <c r="Z26" s="71">
        <f t="shared" si="8"/>
        <v>510</v>
      </c>
      <c r="AA26" s="71">
        <f t="shared" si="8"/>
        <v>0</v>
      </c>
      <c r="AB26" s="71">
        <f t="shared" si="8"/>
        <v>0</v>
      </c>
      <c r="AC26" s="71">
        <f t="shared" si="8"/>
        <v>0</v>
      </c>
      <c r="AD26" s="71">
        <f t="shared" si="8"/>
        <v>0</v>
      </c>
      <c r="AE26" s="71">
        <f t="shared" si="8"/>
        <v>0</v>
      </c>
      <c r="AF26" s="76" t="s">
        <v>51</v>
      </c>
    </row>
    <row r="27" spans="1:32" ht="21.75" customHeight="1" x14ac:dyDescent="0.25">
      <c r="A27" s="58" t="s">
        <v>23</v>
      </c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61"/>
    </row>
    <row r="28" spans="1:32" ht="21.75" customHeight="1" x14ac:dyDescent="0.25">
      <c r="A28" s="58" t="s">
        <v>28</v>
      </c>
      <c r="B28" s="5"/>
      <c r="C28" s="5"/>
      <c r="D28" s="5"/>
      <c r="E28" s="5"/>
      <c r="F28" s="5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61"/>
    </row>
    <row r="29" spans="1:32" ht="21.75" customHeight="1" x14ac:dyDescent="0.25">
      <c r="A29" s="73" t="s">
        <v>25</v>
      </c>
      <c r="B29" s="74">
        <f t="shared" ref="B29" si="9">H29+J29+L29+N29+P29+R29+T29+V29+X29+Z29+AB29+AD29</f>
        <v>510</v>
      </c>
      <c r="C29" s="74">
        <f>H29+J29+L29+N29+P29+R29+T29+V29+X29+Z29</f>
        <v>510</v>
      </c>
      <c r="D29" s="74">
        <f>E29</f>
        <v>0</v>
      </c>
      <c r="E29" s="74">
        <f t="shared" ref="E29" si="10">I29+K29+M29+O29+Q29+S29+U29+W29+Y29+AA29+AC29+AE29</f>
        <v>0</v>
      </c>
      <c r="F29" s="74">
        <f t="shared" ref="F29" si="11">IFERROR(E29/B29*100,0)</f>
        <v>0</v>
      </c>
      <c r="G29" s="74">
        <f t="shared" ref="G29" si="12">IFERROR(E29/C29*100,0)</f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510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1"/>
    </row>
    <row r="30" spans="1:32" ht="21" customHeight="1" x14ac:dyDescent="0.25">
      <c r="A30" s="54" t="s">
        <v>26</v>
      </c>
      <c r="B30" s="38"/>
      <c r="C30" s="5"/>
      <c r="D30" s="38"/>
      <c r="E30" s="38"/>
      <c r="F30" s="5"/>
      <c r="G30" s="5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1"/>
    </row>
    <row r="31" spans="1:32" ht="21.75" customHeight="1" x14ac:dyDescent="0.25">
      <c r="A31" s="55" t="s">
        <v>27</v>
      </c>
      <c r="B31" s="5"/>
      <c r="C31" s="5"/>
      <c r="D31" s="5"/>
      <c r="E31" s="5"/>
      <c r="F31" s="5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61"/>
    </row>
    <row r="32" spans="1:32" ht="33" x14ac:dyDescent="0.25">
      <c r="A32" s="77" t="s">
        <v>39</v>
      </c>
      <c r="B32" s="71">
        <f t="shared" ref="B32:AE32" si="13">B33+B34+B35+B37</f>
        <v>3555.5</v>
      </c>
      <c r="C32" s="71">
        <f t="shared" si="13"/>
        <v>3555.5</v>
      </c>
      <c r="D32" s="71">
        <f t="shared" si="13"/>
        <v>0</v>
      </c>
      <c r="E32" s="71">
        <f t="shared" si="13"/>
        <v>0</v>
      </c>
      <c r="F32" s="69">
        <f t="shared" si="5"/>
        <v>0</v>
      </c>
      <c r="G32" s="69">
        <f t="shared" si="6"/>
        <v>0</v>
      </c>
      <c r="H32" s="71">
        <f t="shared" si="13"/>
        <v>0</v>
      </c>
      <c r="I32" s="71">
        <f t="shared" si="13"/>
        <v>0</v>
      </c>
      <c r="J32" s="71">
        <f t="shared" si="13"/>
        <v>0</v>
      </c>
      <c r="K32" s="71">
        <f t="shared" si="13"/>
        <v>0</v>
      </c>
      <c r="L32" s="71">
        <f t="shared" si="13"/>
        <v>0</v>
      </c>
      <c r="M32" s="71">
        <f t="shared" si="13"/>
        <v>0</v>
      </c>
      <c r="N32" s="71">
        <f t="shared" si="13"/>
        <v>0</v>
      </c>
      <c r="O32" s="71">
        <f t="shared" si="13"/>
        <v>0</v>
      </c>
      <c r="P32" s="71">
        <f t="shared" si="13"/>
        <v>0</v>
      </c>
      <c r="Q32" s="71">
        <f t="shared" si="13"/>
        <v>0</v>
      </c>
      <c r="R32" s="71">
        <f t="shared" si="13"/>
        <v>0</v>
      </c>
      <c r="S32" s="71">
        <f t="shared" si="13"/>
        <v>0</v>
      </c>
      <c r="T32" s="71">
        <f t="shared" si="13"/>
        <v>0</v>
      </c>
      <c r="U32" s="71">
        <f t="shared" si="13"/>
        <v>0</v>
      </c>
      <c r="V32" s="71">
        <f t="shared" si="13"/>
        <v>0</v>
      </c>
      <c r="W32" s="71">
        <f t="shared" si="13"/>
        <v>0</v>
      </c>
      <c r="X32" s="71">
        <f t="shared" si="13"/>
        <v>0</v>
      </c>
      <c r="Y32" s="71">
        <f t="shared" si="13"/>
        <v>0</v>
      </c>
      <c r="Z32" s="71">
        <f t="shared" si="13"/>
        <v>3555.5</v>
      </c>
      <c r="AA32" s="71">
        <f t="shared" si="13"/>
        <v>0</v>
      </c>
      <c r="AB32" s="71">
        <f t="shared" si="13"/>
        <v>0</v>
      </c>
      <c r="AC32" s="71">
        <f t="shared" si="13"/>
        <v>0</v>
      </c>
      <c r="AD32" s="71">
        <f t="shared" si="13"/>
        <v>0</v>
      </c>
      <c r="AE32" s="71">
        <f t="shared" si="13"/>
        <v>0</v>
      </c>
      <c r="AF32" s="92"/>
    </row>
    <row r="33" spans="1:32" ht="22.5" customHeight="1" x14ac:dyDescent="0.25">
      <c r="A33" s="58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92"/>
    </row>
    <row r="34" spans="1:32" ht="16.5" customHeight="1" x14ac:dyDescent="0.25">
      <c r="A34" s="58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92"/>
    </row>
    <row r="35" spans="1:32" ht="21.75" customHeight="1" x14ac:dyDescent="0.25">
      <c r="A35" s="73" t="s">
        <v>25</v>
      </c>
      <c r="B35" s="74">
        <f t="shared" si="3"/>
        <v>3555.5</v>
      </c>
      <c r="C35" s="74">
        <f t="shared" ref="C35:E35" si="14">C23+C10+C29</f>
        <v>3555.5</v>
      </c>
      <c r="D35" s="74">
        <f t="shared" si="14"/>
        <v>0</v>
      </c>
      <c r="E35" s="74">
        <f t="shared" si="14"/>
        <v>0</v>
      </c>
      <c r="F35" s="74">
        <f t="shared" si="5"/>
        <v>0</v>
      </c>
      <c r="G35" s="74">
        <f t="shared" si="6"/>
        <v>0</v>
      </c>
      <c r="H35" s="74">
        <f t="shared" ref="H35:AE35" si="15">H23+H10+H29</f>
        <v>0</v>
      </c>
      <c r="I35" s="74">
        <f t="shared" si="15"/>
        <v>0</v>
      </c>
      <c r="J35" s="74">
        <f t="shared" si="15"/>
        <v>0</v>
      </c>
      <c r="K35" s="74">
        <f t="shared" si="15"/>
        <v>0</v>
      </c>
      <c r="L35" s="74">
        <f t="shared" si="15"/>
        <v>0</v>
      </c>
      <c r="M35" s="74">
        <f t="shared" si="15"/>
        <v>0</v>
      </c>
      <c r="N35" s="74">
        <f t="shared" si="15"/>
        <v>0</v>
      </c>
      <c r="O35" s="74">
        <f t="shared" si="15"/>
        <v>0</v>
      </c>
      <c r="P35" s="74">
        <f t="shared" si="15"/>
        <v>0</v>
      </c>
      <c r="Q35" s="74">
        <f t="shared" si="15"/>
        <v>0</v>
      </c>
      <c r="R35" s="74">
        <f t="shared" si="15"/>
        <v>0</v>
      </c>
      <c r="S35" s="74">
        <f t="shared" si="15"/>
        <v>0</v>
      </c>
      <c r="T35" s="74">
        <f t="shared" si="15"/>
        <v>0</v>
      </c>
      <c r="U35" s="74">
        <f t="shared" si="15"/>
        <v>0</v>
      </c>
      <c r="V35" s="74">
        <f t="shared" si="15"/>
        <v>0</v>
      </c>
      <c r="W35" s="74">
        <f t="shared" si="15"/>
        <v>0</v>
      </c>
      <c r="X35" s="74">
        <f t="shared" si="15"/>
        <v>0</v>
      </c>
      <c r="Y35" s="74">
        <f t="shared" si="15"/>
        <v>0</v>
      </c>
      <c r="Z35" s="74">
        <f t="shared" si="15"/>
        <v>3555.5</v>
      </c>
      <c r="AA35" s="74">
        <f t="shared" si="15"/>
        <v>0</v>
      </c>
      <c r="AB35" s="74">
        <f t="shared" si="15"/>
        <v>0</v>
      </c>
      <c r="AC35" s="74">
        <f t="shared" si="15"/>
        <v>0</v>
      </c>
      <c r="AD35" s="74">
        <f t="shared" si="15"/>
        <v>0</v>
      </c>
      <c r="AE35" s="74">
        <f t="shared" si="15"/>
        <v>0</v>
      </c>
      <c r="AF35" s="92"/>
    </row>
    <row r="36" spans="1:32" ht="19.5" customHeight="1" x14ac:dyDescent="0.25">
      <c r="A36" s="5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92"/>
    </row>
    <row r="37" spans="1:32" ht="22.5" customHeight="1" x14ac:dyDescent="0.25">
      <c r="A37" s="55" t="s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92"/>
    </row>
    <row r="38" spans="1:32" ht="25.5" customHeight="1" x14ac:dyDescent="0.25">
      <c r="A38" s="83" t="s">
        <v>29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5"/>
    </row>
    <row r="39" spans="1:32" ht="176.25" customHeight="1" x14ac:dyDescent="0.25">
      <c r="A39" s="77" t="s">
        <v>34</v>
      </c>
      <c r="B39" s="71">
        <f>B40+B41+B42+B44</f>
        <v>153.69999999999999</v>
      </c>
      <c r="C39" s="71">
        <f>C40+C41+C42+C44</f>
        <v>106.37</v>
      </c>
      <c r="D39" s="71">
        <f t="shared" ref="D39:E39" si="16">D40+D41+D42+D44</f>
        <v>92.249999999999986</v>
      </c>
      <c r="E39" s="71">
        <f t="shared" si="16"/>
        <v>92.249999999999986</v>
      </c>
      <c r="F39" s="69">
        <f>IFERROR(E39/B39*100,0)</f>
        <v>60.019518542615479</v>
      </c>
      <c r="G39" s="69">
        <f>IFERROR(E39/C39*100,0)</f>
        <v>86.725580520823513</v>
      </c>
      <c r="H39" s="71">
        <f t="shared" ref="H39:AE39" si="17">H40+H41+H42+H44</f>
        <v>0</v>
      </c>
      <c r="I39" s="71">
        <f t="shared" si="17"/>
        <v>0</v>
      </c>
      <c r="J39" s="71">
        <f t="shared" si="17"/>
        <v>10.94</v>
      </c>
      <c r="K39" s="71">
        <f t="shared" si="17"/>
        <v>10.94</v>
      </c>
      <c r="L39" s="71">
        <f t="shared" si="17"/>
        <v>10.95</v>
      </c>
      <c r="M39" s="71">
        <f t="shared" si="17"/>
        <v>10.95</v>
      </c>
      <c r="N39" s="71">
        <f t="shared" si="17"/>
        <v>10.94</v>
      </c>
      <c r="O39" s="71">
        <f t="shared" si="17"/>
        <v>5.47</v>
      </c>
      <c r="P39" s="71">
        <f t="shared" si="17"/>
        <v>10.94</v>
      </c>
      <c r="Q39" s="71">
        <f t="shared" si="17"/>
        <v>10.95</v>
      </c>
      <c r="R39" s="71">
        <f t="shared" si="17"/>
        <v>12.52</v>
      </c>
      <c r="S39" s="71">
        <f t="shared" si="17"/>
        <v>13.02</v>
      </c>
      <c r="T39" s="71">
        <f t="shared" si="17"/>
        <v>12.52</v>
      </c>
      <c r="U39" s="71">
        <f t="shared" si="17"/>
        <v>4.96</v>
      </c>
      <c r="V39" s="71">
        <f t="shared" si="17"/>
        <v>12.52</v>
      </c>
      <c r="W39" s="71">
        <f t="shared" si="17"/>
        <v>9.92</v>
      </c>
      <c r="X39" s="71">
        <f t="shared" si="17"/>
        <v>12.52</v>
      </c>
      <c r="Y39" s="71">
        <f t="shared" si="17"/>
        <v>13.02</v>
      </c>
      <c r="Z39" s="71">
        <f t="shared" si="17"/>
        <v>12.52</v>
      </c>
      <c r="AA39" s="71">
        <f t="shared" si="17"/>
        <v>13.02</v>
      </c>
      <c r="AB39" s="71">
        <f t="shared" si="17"/>
        <v>12.52</v>
      </c>
      <c r="AC39" s="71">
        <f t="shared" si="17"/>
        <v>0</v>
      </c>
      <c r="AD39" s="71">
        <f t="shared" si="17"/>
        <v>34.81</v>
      </c>
      <c r="AE39" s="71">
        <f t="shared" si="17"/>
        <v>0</v>
      </c>
      <c r="AF39" s="78" t="s">
        <v>45</v>
      </c>
    </row>
    <row r="40" spans="1:32" ht="18.75" customHeight="1" x14ac:dyDescent="0.25">
      <c r="A40" s="58" t="s">
        <v>23</v>
      </c>
      <c r="B40" s="5"/>
      <c r="C40" s="5"/>
      <c r="D40" s="5"/>
      <c r="E40" s="5"/>
      <c r="F40" s="5"/>
      <c r="G40" s="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65"/>
    </row>
    <row r="41" spans="1:32" ht="18.75" customHeight="1" x14ac:dyDescent="0.25">
      <c r="A41" s="73" t="s">
        <v>30</v>
      </c>
      <c r="B41" s="74">
        <f>H41+J41+L41+N41+P41+R41+T41+V41+X41+Z41+AB41+AD41</f>
        <v>153.69999999999999</v>
      </c>
      <c r="C41" s="74">
        <v>106.37</v>
      </c>
      <c r="D41" s="74">
        <f>E41</f>
        <v>92.249999999999986</v>
      </c>
      <c r="E41" s="74">
        <f>I41+K41+M41+O41+Q41+S41+U41+W41+Y41+AA41+AC41+AE41</f>
        <v>92.249999999999986</v>
      </c>
      <c r="F41" s="74">
        <f t="shared" ref="F41:F54" si="18">IFERROR(E41/B41*100,0)</f>
        <v>60.019518542615479</v>
      </c>
      <c r="G41" s="74">
        <f t="shared" ref="G41:G54" si="19">IFERROR(E41/C41*100,0)</f>
        <v>86.725580520823513</v>
      </c>
      <c r="H41" s="79">
        <v>0</v>
      </c>
      <c r="I41" s="79">
        <v>0</v>
      </c>
      <c r="J41" s="80">
        <v>10.94</v>
      </c>
      <c r="K41" s="80">
        <v>10.94</v>
      </c>
      <c r="L41" s="80">
        <v>10.95</v>
      </c>
      <c r="M41" s="80">
        <v>10.95</v>
      </c>
      <c r="N41" s="80">
        <v>10.94</v>
      </c>
      <c r="O41" s="80">
        <v>5.47</v>
      </c>
      <c r="P41" s="80">
        <v>10.94</v>
      </c>
      <c r="Q41" s="80">
        <v>10.95</v>
      </c>
      <c r="R41" s="80">
        <v>12.52</v>
      </c>
      <c r="S41" s="80">
        <v>13.02</v>
      </c>
      <c r="T41" s="80">
        <v>12.52</v>
      </c>
      <c r="U41" s="80">
        <v>4.96</v>
      </c>
      <c r="V41" s="80">
        <v>12.52</v>
      </c>
      <c r="W41" s="80">
        <v>9.92</v>
      </c>
      <c r="X41" s="80">
        <v>12.52</v>
      </c>
      <c r="Y41" s="81">
        <v>13.02</v>
      </c>
      <c r="Z41" s="80">
        <v>12.52</v>
      </c>
      <c r="AA41" s="80">
        <v>13.02</v>
      </c>
      <c r="AB41" s="80">
        <v>12.52</v>
      </c>
      <c r="AC41" s="80">
        <v>0</v>
      </c>
      <c r="AD41" s="80">
        <v>34.81</v>
      </c>
      <c r="AE41" s="80">
        <v>0</v>
      </c>
      <c r="AF41" s="65"/>
    </row>
    <row r="42" spans="1:32" ht="24" customHeight="1" x14ac:dyDescent="0.25">
      <c r="A42" s="58" t="s">
        <v>25</v>
      </c>
      <c r="B42" s="5"/>
      <c r="C42" s="5"/>
      <c r="D42" s="5"/>
      <c r="E42" s="5"/>
      <c r="F42" s="5"/>
      <c r="G42" s="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65"/>
    </row>
    <row r="43" spans="1:32" ht="18.75" customHeight="1" x14ac:dyDescent="0.25">
      <c r="A43" s="54" t="s">
        <v>26</v>
      </c>
      <c r="B43" s="38"/>
      <c r="C43" s="5"/>
      <c r="D43" s="38"/>
      <c r="E43" s="38"/>
      <c r="F43" s="5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65"/>
    </row>
    <row r="44" spans="1:32" ht="78" customHeight="1" x14ac:dyDescent="0.25">
      <c r="A44" s="55" t="s">
        <v>27</v>
      </c>
      <c r="B44" s="5"/>
      <c r="C44" s="5"/>
      <c r="D44" s="5"/>
      <c r="E44" s="5"/>
      <c r="F44" s="5"/>
      <c r="G44" s="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66"/>
    </row>
    <row r="45" spans="1:32" ht="36" customHeight="1" x14ac:dyDescent="0.25">
      <c r="A45" s="77" t="s">
        <v>40</v>
      </c>
      <c r="B45" s="71">
        <f>B46+B47+B48+B50</f>
        <v>153.69999999999999</v>
      </c>
      <c r="C45" s="71">
        <f>C46+C47+C48+C50</f>
        <v>106.37</v>
      </c>
      <c r="D45" s="71">
        <f t="shared" ref="D45" si="20">D46+D47+D48+D50</f>
        <v>92.249999999999986</v>
      </c>
      <c r="E45" s="71">
        <f>E46+E47+E48+E50</f>
        <v>92.249999999999986</v>
      </c>
      <c r="F45" s="69">
        <f t="shared" si="18"/>
        <v>60.019518542615479</v>
      </c>
      <c r="G45" s="69">
        <f t="shared" si="19"/>
        <v>86.725580520823513</v>
      </c>
      <c r="H45" s="71">
        <f t="shared" ref="H45:AE45" si="21">H47+H48</f>
        <v>0</v>
      </c>
      <c r="I45" s="71">
        <f t="shared" si="21"/>
        <v>0</v>
      </c>
      <c r="J45" s="71">
        <f t="shared" si="21"/>
        <v>10.94</v>
      </c>
      <c r="K45" s="71">
        <f t="shared" si="21"/>
        <v>10.94</v>
      </c>
      <c r="L45" s="71">
        <f t="shared" si="21"/>
        <v>10.95</v>
      </c>
      <c r="M45" s="71">
        <f t="shared" si="21"/>
        <v>10.95</v>
      </c>
      <c r="N45" s="71">
        <f t="shared" si="21"/>
        <v>10.94</v>
      </c>
      <c r="O45" s="71">
        <f t="shared" si="21"/>
        <v>5.47</v>
      </c>
      <c r="P45" s="71">
        <f t="shared" si="21"/>
        <v>10.94</v>
      </c>
      <c r="Q45" s="71">
        <f t="shared" si="21"/>
        <v>10.95</v>
      </c>
      <c r="R45" s="71">
        <f t="shared" si="21"/>
        <v>12.52</v>
      </c>
      <c r="S45" s="71">
        <f t="shared" si="21"/>
        <v>13.02</v>
      </c>
      <c r="T45" s="71">
        <f t="shared" si="21"/>
        <v>12.52</v>
      </c>
      <c r="U45" s="71">
        <f t="shared" si="21"/>
        <v>4.96</v>
      </c>
      <c r="V45" s="71">
        <f t="shared" si="21"/>
        <v>12.52</v>
      </c>
      <c r="W45" s="71">
        <f t="shared" si="21"/>
        <v>9.92</v>
      </c>
      <c r="X45" s="71">
        <f t="shared" si="21"/>
        <v>12.52</v>
      </c>
      <c r="Y45" s="71">
        <f t="shared" si="21"/>
        <v>13.02</v>
      </c>
      <c r="Z45" s="71">
        <f t="shared" si="21"/>
        <v>12.52</v>
      </c>
      <c r="AA45" s="71">
        <f t="shared" si="21"/>
        <v>13.02</v>
      </c>
      <c r="AB45" s="71">
        <f t="shared" si="21"/>
        <v>12.52</v>
      </c>
      <c r="AC45" s="71">
        <f t="shared" si="21"/>
        <v>0</v>
      </c>
      <c r="AD45" s="71">
        <f t="shared" si="21"/>
        <v>34.81</v>
      </c>
      <c r="AE45" s="71">
        <f t="shared" si="21"/>
        <v>0</v>
      </c>
      <c r="AF45" s="92"/>
    </row>
    <row r="46" spans="1:32" ht="20.25" customHeight="1" x14ac:dyDescent="0.25">
      <c r="A46" s="58" t="s">
        <v>23</v>
      </c>
      <c r="B46" s="5"/>
      <c r="C46" s="2"/>
      <c r="D46" s="2"/>
      <c r="E46" s="2"/>
      <c r="F46" s="5"/>
      <c r="G46" s="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92"/>
    </row>
    <row r="47" spans="1:32" ht="20.25" customHeight="1" x14ac:dyDescent="0.25">
      <c r="A47" s="73" t="s">
        <v>30</v>
      </c>
      <c r="B47" s="74">
        <f>B41</f>
        <v>153.69999999999999</v>
      </c>
      <c r="C47" s="74">
        <f>C41</f>
        <v>106.37</v>
      </c>
      <c r="D47" s="74">
        <f t="shared" ref="D47:E47" si="22">D41</f>
        <v>92.249999999999986</v>
      </c>
      <c r="E47" s="74">
        <f t="shared" si="22"/>
        <v>92.249999999999986</v>
      </c>
      <c r="F47" s="74">
        <f t="shared" si="18"/>
        <v>60.019518542615479</v>
      </c>
      <c r="G47" s="74">
        <f t="shared" si="19"/>
        <v>86.725580520823513</v>
      </c>
      <c r="H47" s="79">
        <f t="shared" ref="H47:AB47" si="23">H41</f>
        <v>0</v>
      </c>
      <c r="I47" s="79">
        <f t="shared" si="23"/>
        <v>0</v>
      </c>
      <c r="J47" s="79">
        <f t="shared" si="23"/>
        <v>10.94</v>
      </c>
      <c r="K47" s="79">
        <f t="shared" si="23"/>
        <v>10.94</v>
      </c>
      <c r="L47" s="79">
        <f t="shared" si="23"/>
        <v>10.95</v>
      </c>
      <c r="M47" s="79">
        <f t="shared" si="23"/>
        <v>10.95</v>
      </c>
      <c r="N47" s="79">
        <f t="shared" si="23"/>
        <v>10.94</v>
      </c>
      <c r="O47" s="79">
        <f t="shared" si="23"/>
        <v>5.47</v>
      </c>
      <c r="P47" s="79">
        <f t="shared" si="23"/>
        <v>10.94</v>
      </c>
      <c r="Q47" s="79">
        <f t="shared" si="23"/>
        <v>10.95</v>
      </c>
      <c r="R47" s="79">
        <f t="shared" si="23"/>
        <v>12.52</v>
      </c>
      <c r="S47" s="79">
        <f t="shared" si="23"/>
        <v>13.02</v>
      </c>
      <c r="T47" s="79">
        <f t="shared" si="23"/>
        <v>12.52</v>
      </c>
      <c r="U47" s="79">
        <f t="shared" si="23"/>
        <v>4.96</v>
      </c>
      <c r="V47" s="79">
        <f t="shared" si="23"/>
        <v>12.52</v>
      </c>
      <c r="W47" s="79">
        <v>9.92</v>
      </c>
      <c r="X47" s="79">
        <f t="shared" si="23"/>
        <v>12.52</v>
      </c>
      <c r="Y47" s="79">
        <f t="shared" si="23"/>
        <v>13.02</v>
      </c>
      <c r="Z47" s="79">
        <f t="shared" si="23"/>
        <v>12.52</v>
      </c>
      <c r="AA47" s="79">
        <f t="shared" si="23"/>
        <v>13.02</v>
      </c>
      <c r="AB47" s="79">
        <f t="shared" si="23"/>
        <v>12.52</v>
      </c>
      <c r="AC47" s="79">
        <v>0</v>
      </c>
      <c r="AD47" s="79">
        <f t="shared" ref="AD47:AE47" si="24">AD41</f>
        <v>34.81</v>
      </c>
      <c r="AE47" s="79">
        <f t="shared" si="24"/>
        <v>0</v>
      </c>
      <c r="AF47" s="92"/>
    </row>
    <row r="48" spans="1:32" ht="18" customHeight="1" x14ac:dyDescent="0.25">
      <c r="A48" s="58" t="s">
        <v>25</v>
      </c>
      <c r="B48" s="5"/>
      <c r="C48" s="2"/>
      <c r="D48" s="2"/>
      <c r="E48" s="2"/>
      <c r="F48" s="5"/>
      <c r="G48" s="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92"/>
    </row>
    <row r="49" spans="1:32" ht="18.75" customHeight="1" x14ac:dyDescent="0.25">
      <c r="A49" s="54" t="s">
        <v>26</v>
      </c>
      <c r="B49" s="38"/>
      <c r="C49" s="3"/>
      <c r="D49" s="3"/>
      <c r="E49" s="3"/>
      <c r="F49" s="5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92"/>
    </row>
    <row r="50" spans="1:32" ht="21.75" customHeight="1" x14ac:dyDescent="0.25">
      <c r="A50" s="55" t="s">
        <v>27</v>
      </c>
      <c r="B50" s="5"/>
      <c r="C50" s="2"/>
      <c r="D50" s="2"/>
      <c r="E50" s="2"/>
      <c r="F50" s="5"/>
      <c r="G50" s="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92"/>
    </row>
    <row r="51" spans="1:32" ht="20.25" customHeight="1" x14ac:dyDescent="0.25">
      <c r="A51" s="52" t="s">
        <v>31</v>
      </c>
      <c r="B51" s="71">
        <f>B52+B53+B54+B56</f>
        <v>3709.2</v>
      </c>
      <c r="C51" s="71">
        <f>C52+C53+C54+C56</f>
        <v>3661.87</v>
      </c>
      <c r="D51" s="71">
        <f t="shared" ref="D51:AE51" si="25">D52+D53+D54+D56</f>
        <v>92.249999999999986</v>
      </c>
      <c r="E51" s="71">
        <f t="shared" si="25"/>
        <v>92.249999999999986</v>
      </c>
      <c r="F51" s="69">
        <f t="shared" si="18"/>
        <v>2.4870592041410546</v>
      </c>
      <c r="G51" s="69">
        <f t="shared" si="19"/>
        <v>2.5192046686529008</v>
      </c>
      <c r="H51" s="71">
        <f t="shared" si="25"/>
        <v>0</v>
      </c>
      <c r="I51" s="71">
        <f t="shared" si="25"/>
        <v>0</v>
      </c>
      <c r="J51" s="71">
        <f t="shared" si="25"/>
        <v>10.94</v>
      </c>
      <c r="K51" s="71">
        <f t="shared" si="25"/>
        <v>10.94</v>
      </c>
      <c r="L51" s="71">
        <f t="shared" si="25"/>
        <v>10.95</v>
      </c>
      <c r="M51" s="71">
        <f t="shared" si="25"/>
        <v>10.95</v>
      </c>
      <c r="N51" s="71">
        <f t="shared" si="25"/>
        <v>10.94</v>
      </c>
      <c r="O51" s="71">
        <f t="shared" si="25"/>
        <v>5.47</v>
      </c>
      <c r="P51" s="71">
        <f t="shared" si="25"/>
        <v>10.94</v>
      </c>
      <c r="Q51" s="71">
        <f t="shared" si="25"/>
        <v>10.95</v>
      </c>
      <c r="R51" s="71">
        <f t="shared" si="25"/>
        <v>12.52</v>
      </c>
      <c r="S51" s="71">
        <f t="shared" si="25"/>
        <v>13.02</v>
      </c>
      <c r="T51" s="71">
        <f t="shared" si="25"/>
        <v>12.52</v>
      </c>
      <c r="U51" s="71">
        <f t="shared" si="25"/>
        <v>4.96</v>
      </c>
      <c r="V51" s="71">
        <f t="shared" si="25"/>
        <v>12.52</v>
      </c>
      <c r="W51" s="71">
        <f t="shared" si="25"/>
        <v>9.92</v>
      </c>
      <c r="X51" s="71">
        <f t="shared" si="25"/>
        <v>12.52</v>
      </c>
      <c r="Y51" s="71">
        <f t="shared" si="25"/>
        <v>13.02</v>
      </c>
      <c r="Z51" s="71">
        <f t="shared" si="25"/>
        <v>3568.02</v>
      </c>
      <c r="AA51" s="71">
        <f t="shared" si="25"/>
        <v>13.02</v>
      </c>
      <c r="AB51" s="71">
        <f t="shared" si="25"/>
        <v>12.52</v>
      </c>
      <c r="AC51" s="71">
        <f t="shared" si="25"/>
        <v>0</v>
      </c>
      <c r="AD51" s="71">
        <f t="shared" si="25"/>
        <v>34.81</v>
      </c>
      <c r="AE51" s="71">
        <f t="shared" si="25"/>
        <v>0</v>
      </c>
      <c r="AF51" s="92"/>
    </row>
    <row r="52" spans="1:32" ht="20.25" customHeight="1" x14ac:dyDescent="0.25">
      <c r="A52" s="52" t="s">
        <v>23</v>
      </c>
      <c r="B52" s="1"/>
      <c r="C52" s="48"/>
      <c r="D52" s="48"/>
      <c r="E52" s="48"/>
      <c r="F52" s="1"/>
      <c r="G52" s="1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92"/>
    </row>
    <row r="53" spans="1:32" ht="22.5" customHeight="1" x14ac:dyDescent="0.25">
      <c r="A53" s="77" t="s">
        <v>30</v>
      </c>
      <c r="B53" s="69">
        <f>B47+B34</f>
        <v>153.69999999999999</v>
      </c>
      <c r="C53" s="69">
        <f>C47+C34</f>
        <v>106.37</v>
      </c>
      <c r="D53" s="69">
        <f>D47+D34</f>
        <v>92.249999999999986</v>
      </c>
      <c r="E53" s="69">
        <f t="shared" ref="C53:E54" si="26">E47+E34</f>
        <v>92.249999999999986</v>
      </c>
      <c r="F53" s="69">
        <f t="shared" si="18"/>
        <v>60.019518542615479</v>
      </c>
      <c r="G53" s="69">
        <f t="shared" si="19"/>
        <v>86.725580520823513</v>
      </c>
      <c r="H53" s="82">
        <f t="shared" ref="H53:AE53" si="27">H47+H34</f>
        <v>0</v>
      </c>
      <c r="I53" s="82">
        <f t="shared" si="27"/>
        <v>0</v>
      </c>
      <c r="J53" s="82">
        <f t="shared" si="27"/>
        <v>10.94</v>
      </c>
      <c r="K53" s="82">
        <f t="shared" si="27"/>
        <v>10.94</v>
      </c>
      <c r="L53" s="82">
        <f t="shared" si="27"/>
        <v>10.95</v>
      </c>
      <c r="M53" s="82">
        <f t="shared" si="27"/>
        <v>10.95</v>
      </c>
      <c r="N53" s="82">
        <f t="shared" si="27"/>
        <v>10.94</v>
      </c>
      <c r="O53" s="82">
        <f t="shared" si="27"/>
        <v>5.47</v>
      </c>
      <c r="P53" s="82">
        <f t="shared" si="27"/>
        <v>10.94</v>
      </c>
      <c r="Q53" s="82">
        <f t="shared" si="27"/>
        <v>10.95</v>
      </c>
      <c r="R53" s="82">
        <f t="shared" si="27"/>
        <v>12.52</v>
      </c>
      <c r="S53" s="82">
        <f t="shared" si="27"/>
        <v>13.02</v>
      </c>
      <c r="T53" s="82">
        <f t="shared" si="27"/>
        <v>12.52</v>
      </c>
      <c r="U53" s="82">
        <f t="shared" si="27"/>
        <v>4.96</v>
      </c>
      <c r="V53" s="82">
        <f t="shared" si="27"/>
        <v>12.52</v>
      </c>
      <c r="W53" s="82">
        <f t="shared" si="27"/>
        <v>9.92</v>
      </c>
      <c r="X53" s="82">
        <f t="shared" si="27"/>
        <v>12.52</v>
      </c>
      <c r="Y53" s="82">
        <f t="shared" si="27"/>
        <v>13.02</v>
      </c>
      <c r="Z53" s="82">
        <f t="shared" si="27"/>
        <v>12.52</v>
      </c>
      <c r="AA53" s="82">
        <f t="shared" si="27"/>
        <v>13.02</v>
      </c>
      <c r="AB53" s="82">
        <f t="shared" si="27"/>
        <v>12.52</v>
      </c>
      <c r="AC53" s="82">
        <f t="shared" si="27"/>
        <v>0</v>
      </c>
      <c r="AD53" s="82">
        <f t="shared" si="27"/>
        <v>34.81</v>
      </c>
      <c r="AE53" s="82">
        <f t="shared" si="27"/>
        <v>0</v>
      </c>
      <c r="AF53" s="92"/>
    </row>
    <row r="54" spans="1:32" ht="18.75" customHeight="1" x14ac:dyDescent="0.25">
      <c r="A54" s="77" t="s">
        <v>25</v>
      </c>
      <c r="B54" s="69">
        <f>B48+B35</f>
        <v>3555.5</v>
      </c>
      <c r="C54" s="69">
        <f t="shared" si="26"/>
        <v>3555.5</v>
      </c>
      <c r="D54" s="69">
        <f t="shared" si="26"/>
        <v>0</v>
      </c>
      <c r="E54" s="69">
        <f t="shared" si="26"/>
        <v>0</v>
      </c>
      <c r="F54" s="69">
        <f t="shared" si="18"/>
        <v>0</v>
      </c>
      <c r="G54" s="69">
        <f t="shared" si="19"/>
        <v>0</v>
      </c>
      <c r="H54" s="82">
        <f t="shared" ref="H54:AE54" si="28">H48+H35</f>
        <v>0</v>
      </c>
      <c r="I54" s="82">
        <f t="shared" si="28"/>
        <v>0</v>
      </c>
      <c r="J54" s="82">
        <f t="shared" si="28"/>
        <v>0</v>
      </c>
      <c r="K54" s="82">
        <f t="shared" si="28"/>
        <v>0</v>
      </c>
      <c r="L54" s="82">
        <f t="shared" si="28"/>
        <v>0</v>
      </c>
      <c r="M54" s="82">
        <f t="shared" si="28"/>
        <v>0</v>
      </c>
      <c r="N54" s="82">
        <f t="shared" si="28"/>
        <v>0</v>
      </c>
      <c r="O54" s="82">
        <f t="shared" si="28"/>
        <v>0</v>
      </c>
      <c r="P54" s="82">
        <f t="shared" si="28"/>
        <v>0</v>
      </c>
      <c r="Q54" s="82">
        <f t="shared" si="28"/>
        <v>0</v>
      </c>
      <c r="R54" s="82">
        <f t="shared" si="28"/>
        <v>0</v>
      </c>
      <c r="S54" s="82">
        <f t="shared" si="28"/>
        <v>0</v>
      </c>
      <c r="T54" s="82">
        <f t="shared" si="28"/>
        <v>0</v>
      </c>
      <c r="U54" s="82">
        <f t="shared" si="28"/>
        <v>0</v>
      </c>
      <c r="V54" s="82">
        <f t="shared" si="28"/>
        <v>0</v>
      </c>
      <c r="W54" s="82">
        <f t="shared" si="28"/>
        <v>0</v>
      </c>
      <c r="X54" s="82">
        <f t="shared" si="28"/>
        <v>0</v>
      </c>
      <c r="Y54" s="82">
        <f t="shared" si="28"/>
        <v>0</v>
      </c>
      <c r="Z54" s="82">
        <f t="shared" si="28"/>
        <v>3555.5</v>
      </c>
      <c r="AA54" s="82">
        <f t="shared" si="28"/>
        <v>0</v>
      </c>
      <c r="AB54" s="82">
        <f t="shared" si="28"/>
        <v>0</v>
      </c>
      <c r="AC54" s="82">
        <f t="shared" si="28"/>
        <v>0</v>
      </c>
      <c r="AD54" s="82">
        <f t="shared" si="28"/>
        <v>0</v>
      </c>
      <c r="AE54" s="82">
        <f t="shared" si="28"/>
        <v>0</v>
      </c>
      <c r="AF54" s="92"/>
    </row>
    <row r="55" spans="1:32" ht="16.5" customHeight="1" x14ac:dyDescent="0.25">
      <c r="A55" s="60" t="s">
        <v>26</v>
      </c>
      <c r="B55" s="49"/>
      <c r="C55" s="50"/>
      <c r="D55" s="50"/>
      <c r="E55" s="50"/>
      <c r="F55" s="1"/>
      <c r="G55" s="1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92"/>
    </row>
    <row r="56" spans="1:32" ht="18.75" customHeight="1" x14ac:dyDescent="0.25">
      <c r="A56" s="59" t="s">
        <v>27</v>
      </c>
      <c r="B56" s="1"/>
      <c r="C56" s="48"/>
      <c r="D56" s="48"/>
      <c r="E56" s="48"/>
      <c r="F56" s="1"/>
      <c r="G56" s="1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92"/>
    </row>
    <row r="57" spans="1:32" ht="9.75" customHeight="1" x14ac:dyDescent="0.25">
      <c r="A57" s="51"/>
      <c r="B57" s="40"/>
      <c r="C57" s="7"/>
      <c r="D57" s="7"/>
      <c r="E57" s="7"/>
      <c r="F57" s="40"/>
      <c r="G57" s="4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41"/>
    </row>
    <row r="58" spans="1:32" ht="3" customHeight="1" x14ac:dyDescent="0.3">
      <c r="A58" s="6"/>
      <c r="B58" s="40"/>
      <c r="C58" s="7"/>
      <c r="D58" s="7"/>
      <c r="E58" s="7"/>
      <c r="F58" s="40"/>
      <c r="G58" s="40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41"/>
    </row>
    <row r="59" spans="1:32" ht="2.25" customHeight="1" x14ac:dyDescent="0.25">
      <c r="A59" s="42"/>
      <c r="B59" s="43"/>
      <c r="C59" s="43"/>
      <c r="D59" s="43"/>
      <c r="E59" s="43"/>
      <c r="F59" s="43"/>
      <c r="G59" s="43"/>
      <c r="H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7"/>
      <c r="AE59" s="30"/>
      <c r="AF59" s="29"/>
    </row>
    <row r="60" spans="1:32" ht="42.75" customHeight="1" x14ac:dyDescent="0.3">
      <c r="A60" s="93" t="s">
        <v>43</v>
      </c>
      <c r="B60" s="93"/>
      <c r="C60" s="9"/>
      <c r="D60" s="9"/>
      <c r="E60" s="9"/>
      <c r="F60" s="10"/>
      <c r="G60" s="11" t="s">
        <v>32</v>
      </c>
      <c r="H60" s="12"/>
      <c r="I60" s="12"/>
      <c r="J60" s="12"/>
      <c r="K60" s="13"/>
      <c r="L60" s="14"/>
      <c r="M60" s="14"/>
      <c r="N60" s="14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6"/>
    </row>
    <row r="61" spans="1:32" ht="33" customHeight="1" x14ac:dyDescent="0.3">
      <c r="A61" s="17"/>
      <c r="B61" s="18" t="s">
        <v>44</v>
      </c>
      <c r="C61" s="19"/>
      <c r="D61" s="9"/>
      <c r="E61" s="9"/>
      <c r="F61" s="19"/>
      <c r="G61" s="94"/>
      <c r="H61" s="94"/>
      <c r="I61" s="95" t="s">
        <v>42</v>
      </c>
      <c r="J61" s="95"/>
      <c r="K61" s="95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1"/>
      <c r="AF61" s="22"/>
    </row>
    <row r="62" spans="1:32" ht="19.5" x14ac:dyDescent="0.25">
      <c r="A62" s="23" t="s">
        <v>33</v>
      </c>
      <c r="B62" s="24"/>
      <c r="C62" s="25"/>
      <c r="D62" s="25"/>
      <c r="E62" s="25"/>
      <c r="F62" s="25"/>
      <c r="G62" s="96" t="s">
        <v>33</v>
      </c>
      <c r="H62" s="96"/>
      <c r="I62" s="25"/>
      <c r="J62" s="25"/>
      <c r="K62" s="25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6"/>
    </row>
    <row r="63" spans="1:32" ht="18.75" x14ac:dyDescent="0.3">
      <c r="A63" s="27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1"/>
      <c r="AF63" s="28"/>
    </row>
    <row r="64" spans="1:32" ht="16.5" x14ac:dyDescent="0.2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29"/>
      <c r="N64" s="29"/>
      <c r="O64" s="29"/>
      <c r="P64" s="29"/>
      <c r="Q64" s="29"/>
      <c r="R64" s="91"/>
      <c r="S64" s="91"/>
      <c r="T64" s="91"/>
      <c r="U64" s="91"/>
      <c r="V64" s="91"/>
      <c r="W64" s="91"/>
      <c r="X64" s="91"/>
      <c r="Y64" s="91"/>
      <c r="Z64" s="91"/>
      <c r="AA64" s="8"/>
      <c r="AB64" s="8"/>
      <c r="AC64" s="8"/>
      <c r="AD64" s="8"/>
      <c r="AE64" s="30"/>
      <c r="AF64" s="29"/>
    </row>
    <row r="65" spans="1:32" ht="16.5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8"/>
      <c r="AB65" s="8"/>
      <c r="AC65" s="8"/>
      <c r="AD65" s="8"/>
      <c r="AE65" s="30"/>
      <c r="AF65" s="29"/>
    </row>
    <row r="66" spans="1:32" ht="16.5" x14ac:dyDescent="0.25">
      <c r="A66" s="44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7"/>
      <c r="AB66" s="7"/>
      <c r="AC66" s="7"/>
      <c r="AD66" s="7"/>
      <c r="AE66" s="30"/>
      <c r="AF66" s="29"/>
    </row>
    <row r="67" spans="1:32" ht="16.5" x14ac:dyDescent="0.25">
      <c r="A67" s="4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30"/>
      <c r="AB67" s="30"/>
      <c r="AC67" s="30"/>
      <c r="AD67" s="30"/>
      <c r="AE67" s="30"/>
      <c r="AF67" s="29"/>
    </row>
    <row r="68" spans="1:32" ht="16.5" x14ac:dyDescent="0.25">
      <c r="A68" s="44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30"/>
      <c r="AB68" s="30"/>
      <c r="AC68" s="30"/>
      <c r="AD68" s="30"/>
      <c r="AE68" s="30"/>
      <c r="AF68" s="29"/>
    </row>
    <row r="69" spans="1:32" ht="16.5" x14ac:dyDescent="0.25">
      <c r="A69" s="44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30"/>
      <c r="AB69" s="30"/>
      <c r="AC69" s="30"/>
      <c r="AD69" s="30"/>
      <c r="AE69" s="30"/>
      <c r="AF69" s="29"/>
    </row>
    <row r="70" spans="1:32" ht="16.5" x14ac:dyDescent="0.25">
      <c r="A70" s="44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30"/>
      <c r="AB70" s="30"/>
      <c r="AC70" s="30"/>
      <c r="AD70" s="30"/>
      <c r="AE70" s="30"/>
      <c r="AF70" s="29"/>
    </row>
    <row r="71" spans="1:32" ht="16.5" x14ac:dyDescent="0.25">
      <c r="A71" s="29"/>
      <c r="B71" s="29"/>
      <c r="C71" s="29"/>
      <c r="D71" s="29"/>
      <c r="E71" s="29"/>
      <c r="F71" s="29"/>
      <c r="G71" s="29"/>
      <c r="H71" s="7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29"/>
    </row>
    <row r="72" spans="1:32" ht="20.25" x14ac:dyDescent="0.3">
      <c r="A72" s="31"/>
      <c r="B72" s="29"/>
      <c r="C72" s="29"/>
      <c r="D72" s="29"/>
      <c r="E72" s="29"/>
      <c r="F72" s="29"/>
      <c r="G72" s="29"/>
      <c r="H72" s="7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29"/>
    </row>
  </sheetData>
  <mergeCells count="33">
    <mergeCell ref="A1:AD1"/>
    <mergeCell ref="A2:AD2"/>
    <mergeCell ref="A4:A5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C4:C5"/>
    <mergeCell ref="D4:D5"/>
    <mergeCell ref="E4:E5"/>
    <mergeCell ref="B4:B5"/>
    <mergeCell ref="AF14:AF19"/>
    <mergeCell ref="AF7:AF12"/>
    <mergeCell ref="R64:Z64"/>
    <mergeCell ref="AF32:AF37"/>
    <mergeCell ref="A38:AF38"/>
    <mergeCell ref="AF45:AF50"/>
    <mergeCell ref="AF51:AF56"/>
    <mergeCell ref="A60:B60"/>
    <mergeCell ref="G61:H61"/>
    <mergeCell ref="I61:K61"/>
    <mergeCell ref="G62:H62"/>
    <mergeCell ref="A64:L64"/>
    <mergeCell ref="A6:AF6"/>
    <mergeCell ref="X4:Y4"/>
    <mergeCell ref="Z4:AA4"/>
    <mergeCell ref="AB4:AC4"/>
    <mergeCell ref="AD4:AE4"/>
  </mergeCells>
  <pageMargins left="0" right="0" top="0" bottom="0" header="0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2024-02-22T06:41:02Z</dcterms:modified>
</cp:coreProperties>
</file>