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0605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/>
</workbook>
</file>

<file path=xl/sharedStrings.xml><?xml version="1.0" encoding="utf-8"?>
<sst xmlns="http://schemas.openxmlformats.org/spreadsheetml/2006/main" count="308" uniqueCount="79">
  <si>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</si>
  <si>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</si>
  <si>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</si>
  <si>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</si>
  <si>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</si>
  <si>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</si>
  <si>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</si>
  <si>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</si>
  <si>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</si>
  <si>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</si>
  <si>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</si>
  <si>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</si>
  <si>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</si>
  <si>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</si>
  <si>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</si>
  <si>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</si>
  <si>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</si>
  <si>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</si>
  <si>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</si>
  <si>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</si>
  <si>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</si>
  <si>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</si>
  <si>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</si>
  <si>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</si>
  <si>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</si>
  <si>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</si>
  <si>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</si>
  <si>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</si>
  <si>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</si>
  <si>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</si>
  <si>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</si>
  <si>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</si>
  <si>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</si>
  <si>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</si>
  <si>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</si>
  <si>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</si>
  <si>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</si>
  <si>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</si>
  <si>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</si>
  <si>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</si>
  <si>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</si>
  <si>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</si>
  <si>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</si>
  <si>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</si>
  <si>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</si>
  <si>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</si>
  <si>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</si>
  <si>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</si>
  <si>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</si>
  <si>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</si>
  <si>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</si>
  <si>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</si>
  <si>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</si>
  <si>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</si>
  <si>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</si>
  <si>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</si>
  <si>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</si>
  <si>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</si>
  <si>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</si>
  <si>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</si>
  <si>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</si>
  <si>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</si>
  <si>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</si>
  <si>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</si>
  <si>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</si>
  <si>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</si>
  <si>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</si>
  <si>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</si>
  <si>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</si>
  <si>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</si>
  <si>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</si>
  <si>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</si>
  <si>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</si>
  <si>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</si>
  <si>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</si>
  <si>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</si>
  <si>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</si>
  <si>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</si>
  <si>
    <t>-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</si>
</sst>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[$-FC19]d\ mmmm\ yyyy\ &quot;г.&quot;"/>
    <numFmt numFmtId="187" formatCode="#,##0.00\ &quot;₽&quot;"/>
    <numFmt numFmtId="188" formatCode="#,##0.00\ _₽"/>
    <numFmt numFmtId="189" formatCode="0.000"/>
    <numFmt numFmtId="190" formatCode="#,##0.000\ _₽"/>
    <numFmt numFmtId="191" formatCode="#,##0.000"/>
    <numFmt numFmtId="192" formatCode="_-* #,##0.000\ _₽_-;\-* #,##0.000\ _₽_-;_-* &quot;-&quot;???\ _₽_-;_-@_-"/>
    <numFmt numFmtId="193" formatCode="_(* #,##0.0000_);_(* \(#,##0.0000\);_(* &quot;-&quot;??_);_(@_)"/>
    <numFmt numFmtId="194" formatCode="#,##0.000_ ;[Red]\-#,##0.000\ "/>
    <numFmt numFmtId="195" formatCode="#,##0.0\ _₽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F3A7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5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0" fontId="5" fillId="33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left" vertical="top" wrapText="1"/>
    </xf>
    <xf numFmtId="190" fontId="4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wrapText="1"/>
    </xf>
    <xf numFmtId="190" fontId="5" fillId="0" borderId="10" xfId="0" applyNumberFormat="1" applyFont="1" applyFill="1" applyBorder="1" applyAlignment="1">
      <alignment horizontal="right" vertical="top" wrapText="1"/>
    </xf>
    <xf numFmtId="190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90" fontId="5" fillId="7" borderId="10" xfId="0" applyNumberFormat="1" applyFont="1" applyFill="1" applyBorder="1" applyAlignment="1">
      <alignment horizontal="left" vertical="center" wrapText="1"/>
    </xf>
    <xf numFmtId="190" fontId="4" fillId="34" borderId="10" xfId="0" applyNumberFormat="1" applyFont="1" applyFill="1" applyBorder="1" applyAlignment="1">
      <alignment horizontal="left" vertical="top" wrapText="1"/>
    </xf>
    <xf numFmtId="190" fontId="5" fillId="34" borderId="10" xfId="0" applyNumberFormat="1" applyFont="1" applyFill="1" applyBorder="1" applyAlignment="1">
      <alignment horizontal="right" wrapText="1"/>
    </xf>
    <xf numFmtId="190" fontId="5" fillId="34" borderId="10" xfId="0" applyNumberFormat="1" applyFont="1" applyFill="1" applyBorder="1" applyAlignment="1" applyProtection="1">
      <alignment vertical="center" wrapText="1"/>
      <protection/>
    </xf>
    <xf numFmtId="190" fontId="4" fillId="34" borderId="10" xfId="0" applyNumberFormat="1" applyFont="1" applyFill="1" applyBorder="1" applyAlignment="1">
      <alignment horizontal="left" wrapText="1"/>
    </xf>
    <xf numFmtId="190" fontId="4" fillId="34" borderId="10" xfId="0" applyNumberFormat="1" applyFont="1" applyFill="1" applyBorder="1" applyAlignment="1">
      <alignment horizontal="right" wrapText="1"/>
    </xf>
    <xf numFmtId="190" fontId="4" fillId="34" borderId="10" xfId="0" applyNumberFormat="1" applyFont="1" applyFill="1" applyBorder="1" applyAlignment="1" applyProtection="1">
      <alignment vertical="center" wrapText="1"/>
      <protection/>
    </xf>
    <xf numFmtId="190" fontId="5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90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vertical="center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90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8" fontId="4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13" xfId="0" applyNumberFormat="1" applyFont="1" applyFill="1" applyBorder="1" applyAlignment="1" applyProtection="1">
      <alignment vertical="center" wrapText="1"/>
      <protection/>
    </xf>
    <xf numFmtId="188" fontId="5" fillId="0" borderId="13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14" xfId="0" applyNumberFormat="1" applyFont="1" applyFill="1" applyBorder="1" applyAlignment="1" applyProtection="1">
      <alignment vertical="center" wrapText="1"/>
      <protection/>
    </xf>
    <xf numFmtId="188" fontId="5" fillId="0" borderId="14" xfId="0" applyNumberFormat="1" applyFont="1" applyFill="1" applyBorder="1" applyAlignment="1" applyProtection="1">
      <alignment vertical="center" wrapText="1"/>
      <protection/>
    </xf>
    <xf numFmtId="188" fontId="5" fillId="33" borderId="10" xfId="0" applyNumberFormat="1" applyFont="1" applyFill="1" applyBorder="1" applyAlignment="1" applyProtection="1">
      <alignment horizontal="right" wrapText="1"/>
      <protection/>
    </xf>
    <xf numFmtId="188" fontId="4" fillId="19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center" wrapText="1"/>
    </xf>
    <xf numFmtId="188" fontId="5" fillId="12" borderId="14" xfId="0" applyNumberFormat="1" applyFont="1" applyFill="1" applyBorder="1" applyAlignment="1" applyProtection="1">
      <alignment vertical="center" wrapText="1"/>
      <protection/>
    </xf>
    <xf numFmtId="190" fontId="4" fillId="12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center" wrapText="1"/>
    </xf>
    <xf numFmtId="190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90" fontId="4" fillId="13" borderId="0" xfId="0" applyNumberFormat="1" applyFont="1" applyFill="1" applyBorder="1" applyAlignment="1" applyProtection="1">
      <alignment vertical="top" wrapText="1"/>
      <protection/>
    </xf>
    <xf numFmtId="190" fontId="4" fillId="13" borderId="15" xfId="0" applyNumberFormat="1" applyFont="1" applyFill="1" applyBorder="1" applyAlignment="1" applyProtection="1">
      <alignment vertical="top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174" fontId="4" fillId="33" borderId="10" xfId="60" applyNumberFormat="1" applyFont="1" applyFill="1" applyBorder="1" applyAlignment="1" applyProtection="1">
      <alignment horizontal="center" vertical="center" wrapText="1"/>
      <protection/>
    </xf>
    <xf numFmtId="188" fontId="5" fillId="12" borderId="10" xfId="0" applyNumberFormat="1" applyFont="1" applyFill="1" applyBorder="1" applyAlignment="1">
      <alignment horizontal="right" wrapText="1"/>
    </xf>
    <xf numFmtId="174" fontId="4" fillId="12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>
      <alignment horizontal="justify" vertical="top" wrapText="1"/>
    </xf>
    <xf numFmtId="190" fontId="5" fillId="33" borderId="10" xfId="0" applyNumberFormat="1" applyFont="1" applyFill="1" applyBorder="1" applyAlignment="1">
      <alignment horizontal="left" wrapText="1"/>
    </xf>
    <xf numFmtId="174" fontId="5" fillId="33" borderId="10" xfId="60" applyNumberFormat="1" applyFont="1" applyFill="1" applyBorder="1" applyAlignment="1" applyProtection="1">
      <alignment horizontal="center" vertical="center" wrapText="1"/>
      <protection/>
    </xf>
    <xf numFmtId="174" fontId="5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4" fontId="4" fillId="0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vertical="center" wrapText="1"/>
      <protection/>
    </xf>
    <xf numFmtId="190" fontId="4" fillId="0" borderId="10" xfId="0" applyNumberFormat="1" applyFont="1" applyFill="1" applyBorder="1" applyAlignment="1" applyProtection="1">
      <alignment vertical="center" wrapText="1"/>
      <protection/>
    </xf>
    <xf numFmtId="175" fontId="5" fillId="35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74" fontId="4" fillId="35" borderId="10" xfId="60" applyNumberFormat="1" applyFont="1" applyFill="1" applyBorder="1" applyAlignment="1" applyProtection="1">
      <alignment horizontal="center" vertical="center" wrapText="1"/>
      <protection/>
    </xf>
    <xf numFmtId="188" fontId="4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>
      <alignment horizontal="right" vertical="center" wrapText="1"/>
    </xf>
    <xf numFmtId="188" fontId="5" fillId="35" borderId="13" xfId="0" applyNumberFormat="1" applyFont="1" applyFill="1" applyBorder="1" applyAlignment="1" applyProtection="1">
      <alignment vertical="center" wrapText="1"/>
      <protection/>
    </xf>
    <xf numFmtId="188" fontId="4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4" xfId="0" applyNumberFormat="1" applyFont="1" applyFill="1" applyBorder="1" applyAlignment="1" applyProtection="1">
      <alignment vertical="center" wrapText="1"/>
      <protection/>
    </xf>
    <xf numFmtId="190" fontId="5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>
      <alignment horizontal="right" vertical="center" wrapText="1"/>
    </xf>
    <xf numFmtId="190" fontId="4" fillId="35" borderId="10" xfId="0" applyNumberFormat="1" applyFont="1" applyFill="1" applyBorder="1" applyAlignment="1" applyProtection="1">
      <alignment vertical="center" wrapText="1"/>
      <protection/>
    </xf>
    <xf numFmtId="175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5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88" fontId="5" fillId="33" borderId="10" xfId="0" applyNumberFormat="1" applyFont="1" applyFill="1" applyBorder="1" applyAlignment="1" applyProtection="1">
      <alignment horizontal="right" vertical="center" wrapText="1"/>
      <protection/>
    </xf>
    <xf numFmtId="174" fontId="5" fillId="33" borderId="10" xfId="60" applyNumberFormat="1" applyFont="1" applyFill="1" applyBorder="1" applyAlignment="1" applyProtection="1">
      <alignment horizontal="right" vertical="center" wrapText="1"/>
      <protection/>
    </xf>
    <xf numFmtId="174" fontId="5" fillId="12" borderId="10" xfId="60" applyNumberFormat="1" applyFont="1" applyFill="1" applyBorder="1" applyAlignment="1" applyProtection="1">
      <alignment horizontal="right" vertical="center" wrapText="1"/>
      <protection/>
    </xf>
    <xf numFmtId="174" fontId="5" fillId="0" borderId="10" xfId="0" applyNumberFormat="1" applyFont="1" applyFill="1" applyBorder="1" applyAlignment="1" applyProtection="1">
      <alignment vertical="center" wrapText="1"/>
      <protection/>
    </xf>
    <xf numFmtId="174" fontId="5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16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 applyProtection="1">
      <alignment vertical="center" wrapText="1"/>
      <protection/>
    </xf>
    <xf numFmtId="188" fontId="4" fillId="10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>
      <alignment horizontal="right" wrapText="1"/>
    </xf>
    <xf numFmtId="188" fontId="4" fillId="10" borderId="10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>
      <alignment horizontal="right" vertical="top" wrapText="1"/>
    </xf>
    <xf numFmtId="188" fontId="4" fillId="0" borderId="10" xfId="0" applyNumberFormat="1" applyFont="1" applyFill="1" applyBorder="1" applyAlignment="1">
      <alignment horizontal="right" vertical="top" wrapText="1"/>
    </xf>
    <xf numFmtId="188" fontId="4" fillId="34" borderId="10" xfId="0" applyNumberFormat="1" applyFont="1" applyFill="1" applyBorder="1" applyAlignment="1">
      <alignment horizontal="right"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188" fontId="4" fillId="19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3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3" xfId="0" applyNumberFormat="1" applyFont="1" applyFill="1" applyBorder="1" applyAlignment="1" applyProtection="1">
      <alignment horizontal="right" vertical="top" wrapText="1"/>
      <protection/>
    </xf>
    <xf numFmtId="188" fontId="5" fillId="0" borderId="14" xfId="0" applyNumberFormat="1" applyFont="1" applyFill="1" applyBorder="1" applyAlignment="1" applyProtection="1">
      <alignment horizontal="right" vertical="top" wrapText="1"/>
      <protection/>
    </xf>
    <xf numFmtId="190" fontId="5" fillId="34" borderId="10" xfId="0" applyNumberFormat="1" applyFont="1" applyFill="1" applyBorder="1" applyAlignment="1" applyProtection="1">
      <alignment horizontal="right" vertical="top" wrapText="1"/>
      <protection/>
    </xf>
    <xf numFmtId="190" fontId="4" fillId="34" borderId="10" xfId="0" applyNumberFormat="1" applyFont="1" applyFill="1" applyBorder="1" applyAlignment="1" applyProtection="1">
      <alignment horizontal="right" vertical="top" wrapText="1"/>
      <protection/>
    </xf>
    <xf numFmtId="175" fontId="4" fillId="0" borderId="0" xfId="0" applyNumberFormat="1" applyFont="1" applyFill="1" applyBorder="1" applyAlignment="1" applyProtection="1">
      <alignment horizontal="right" vertical="top" wrapText="1"/>
      <protection/>
    </xf>
    <xf numFmtId="175" fontId="3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horizontal="right" vertical="center" wrapText="1"/>
      <protection/>
    </xf>
    <xf numFmtId="188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60" applyNumberFormat="1" applyFont="1" applyFill="1" applyBorder="1" applyAlignment="1" applyProtection="1">
      <alignment vertical="top" wrapText="1"/>
      <protection/>
    </xf>
    <xf numFmtId="4" fontId="5" fillId="33" borderId="10" xfId="60" applyNumberFormat="1" applyFont="1" applyFill="1" applyBorder="1" applyAlignment="1" applyProtection="1">
      <alignment vertical="center" wrapText="1"/>
      <protection/>
    </xf>
    <xf numFmtId="4" fontId="5" fillId="12" borderId="10" xfId="60" applyNumberFormat="1" applyFont="1" applyFill="1" applyBorder="1" applyAlignment="1" applyProtection="1">
      <alignment horizontal="right" vertical="center" wrapText="1"/>
      <protection/>
    </xf>
    <xf numFmtId="4" fontId="5" fillId="16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60" applyNumberFormat="1" applyFont="1" applyFill="1" applyBorder="1" applyAlignment="1" applyProtection="1">
      <alignment horizontal="right" vertical="center" wrapText="1"/>
      <protection/>
    </xf>
    <xf numFmtId="2" fontId="5" fillId="12" borderId="10" xfId="6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60" applyNumberFormat="1" applyFont="1" applyFill="1" applyBorder="1" applyAlignment="1" applyProtection="1">
      <alignment horizontal="right" vertical="center" wrapText="1"/>
      <protection/>
    </xf>
    <xf numFmtId="4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>
      <alignment horizontal="right" vertical="center" wrapText="1"/>
    </xf>
    <xf numFmtId="188" fontId="5" fillId="36" borderId="10" xfId="0" applyNumberFormat="1" applyFont="1" applyFill="1" applyBorder="1" applyAlignment="1" applyProtection="1">
      <alignment vertical="center" wrapText="1"/>
      <protection/>
    </xf>
    <xf numFmtId="4" fontId="5" fillId="36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 applyProtection="1">
      <alignment vertical="center" wrapText="1"/>
      <protection/>
    </xf>
    <xf numFmtId="2" fontId="5" fillId="35" borderId="10" xfId="0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vertical="center" wrapText="1"/>
      <protection/>
    </xf>
    <xf numFmtId="2" fontId="4" fillId="33" borderId="10" xfId="60" applyNumberFormat="1" applyFont="1" applyFill="1" applyBorder="1" applyAlignment="1" applyProtection="1">
      <alignment horizontal="center" vertical="center" wrapText="1"/>
      <protection/>
    </xf>
    <xf numFmtId="2" fontId="4" fillId="35" borderId="10" xfId="60" applyNumberFormat="1" applyFont="1" applyFill="1" applyBorder="1" applyAlignment="1" applyProtection="1">
      <alignment horizontal="center" vertical="center" wrapText="1"/>
      <protection/>
    </xf>
    <xf numFmtId="2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2" fontId="4" fillId="37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90" fontId="4" fillId="13" borderId="14" xfId="0" applyNumberFormat="1" applyFont="1" applyFill="1" applyBorder="1" applyAlignment="1" applyProtection="1">
      <alignment horizontal="left" vertical="top" wrapText="1"/>
      <protection/>
    </xf>
    <xf numFmtId="190" fontId="4" fillId="13" borderId="12" xfId="0" applyNumberFormat="1" applyFont="1" applyFill="1" applyBorder="1" applyAlignment="1" applyProtection="1">
      <alignment horizontal="left" vertical="top" wrapText="1"/>
      <protection/>
    </xf>
    <xf numFmtId="190" fontId="4" fillId="13" borderId="16" xfId="0" applyNumberFormat="1" applyFont="1" applyFill="1" applyBorder="1" applyAlignment="1" applyProtection="1">
      <alignment horizontal="left" vertical="top" wrapText="1"/>
      <protection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75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0" fontId="4" fillId="13" borderId="15" xfId="0" applyNumberFormat="1" applyFont="1" applyFill="1" applyBorder="1" applyAlignment="1" applyProtection="1">
      <alignment horizontal="left" vertical="top" wrapText="1"/>
      <protection/>
    </xf>
    <xf numFmtId="190" fontId="4" fillId="13" borderId="11" xfId="0" applyNumberFormat="1" applyFont="1" applyFill="1" applyBorder="1" applyAlignment="1" applyProtection="1">
      <alignment horizontal="left" vertical="top" wrapText="1"/>
      <protection/>
    </xf>
    <xf numFmtId="190" fontId="4" fillId="13" borderId="18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="50" zoomScaleNormal="70" zoomScaleSheetLayoutView="70" zoomScalePageLayoutView="50" workbookViewId="0" topLeftCell="A199">
      <selection activeCell="F265" sqref="F265"/>
    </sheetView>
  </sheetViews>
  <sheetFormatPr defaultColWidth="9.140625" defaultRowHeight="12.75"/>
  <cols>
    <col min="1" max="1" width="48.140625" style="2" customWidth="1"/>
    <col min="2" max="2" width="23.140625" style="2" customWidth="1"/>
    <col min="3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2" width="15.7109375" style="1" customWidth="1"/>
    <col min="13" max="13" width="15.7109375" style="145" customWidth="1"/>
    <col min="14" max="15" width="15.7109375" style="1" customWidth="1"/>
    <col min="16" max="24" width="15.7109375" style="3" customWidth="1"/>
    <col min="25" max="25" width="15.0039062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99" t="s">
        <v>24</v>
      </c>
      <c r="W1" s="199"/>
      <c r="X1" s="199"/>
      <c r="Y1" s="199"/>
      <c r="Z1" s="199"/>
      <c r="AA1" s="199"/>
    </row>
    <row r="2" spans="22:27" ht="15" customHeight="1">
      <c r="V2" s="199" t="s">
        <v>25</v>
      </c>
      <c r="W2" s="199"/>
      <c r="X2" s="199"/>
      <c r="Y2" s="199"/>
      <c r="Z2" s="199"/>
      <c r="AA2" s="199"/>
    </row>
    <row r="3" spans="22:27" ht="15" customHeight="1">
      <c r="V3" s="199" t="s">
        <v>47</v>
      </c>
      <c r="W3" s="199"/>
      <c r="X3" s="199"/>
      <c r="Y3" s="199"/>
      <c r="Z3" s="199"/>
      <c r="AA3" s="199"/>
    </row>
    <row r="4" spans="1:27" ht="28.5" customHeight="1">
      <c r="A4" s="200" t="s">
        <v>18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</row>
    <row r="5" spans="1:27" ht="27" customHeight="1">
      <c r="A5" s="20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46"/>
      <c r="N6" s="13"/>
      <c r="O6" s="13"/>
      <c r="P6" s="13"/>
      <c r="Q6" s="11"/>
      <c r="R6" s="11"/>
      <c r="S6" s="11"/>
      <c r="T6" s="11"/>
      <c r="U6" s="11"/>
      <c r="V6" s="11"/>
      <c r="W6" s="11"/>
      <c r="X6" s="202" t="s">
        <v>19</v>
      </c>
      <c r="Y6" s="202"/>
      <c r="Z6" s="202"/>
      <c r="AA6" s="202"/>
    </row>
    <row r="7" spans="1:27" s="4" customFormat="1" ht="18.75" customHeight="1">
      <c r="A7" s="187" t="s">
        <v>17</v>
      </c>
      <c r="B7" s="188" t="s">
        <v>58</v>
      </c>
      <c r="C7" s="203" t="s">
        <v>75</v>
      </c>
      <c r="D7" s="189" t="s">
        <v>0</v>
      </c>
      <c r="E7" s="190"/>
      <c r="F7" s="189" t="s">
        <v>1</v>
      </c>
      <c r="G7" s="190"/>
      <c r="H7" s="189" t="s">
        <v>2</v>
      </c>
      <c r="I7" s="190"/>
      <c r="J7" s="189" t="s">
        <v>3</v>
      </c>
      <c r="K7" s="190"/>
      <c r="L7" s="189" t="s">
        <v>4</v>
      </c>
      <c r="M7" s="190"/>
      <c r="N7" s="189" t="s">
        <v>5</v>
      </c>
      <c r="O7" s="190"/>
      <c r="P7" s="189" t="s">
        <v>6</v>
      </c>
      <c r="Q7" s="190"/>
      <c r="R7" s="189" t="s">
        <v>7</v>
      </c>
      <c r="S7" s="190"/>
      <c r="T7" s="189" t="s">
        <v>8</v>
      </c>
      <c r="U7" s="190"/>
      <c r="V7" s="189" t="s">
        <v>9</v>
      </c>
      <c r="W7" s="190"/>
      <c r="X7" s="189" t="s">
        <v>10</v>
      </c>
      <c r="Y7" s="190"/>
      <c r="Z7" s="189" t="s">
        <v>11</v>
      </c>
      <c r="AA7" s="190"/>
    </row>
    <row r="8" spans="1:27" s="6" customFormat="1" ht="63.75" customHeight="1">
      <c r="A8" s="187"/>
      <c r="B8" s="188"/>
      <c r="C8" s="204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147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96" t="s">
        <v>27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8"/>
    </row>
    <row r="11" spans="1:27" s="45" customFormat="1" ht="18.75" customHeight="1">
      <c r="A11" s="196" t="s">
        <v>50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8"/>
    </row>
    <row r="12" spans="1:27" s="9" customFormat="1" ht="18.75" customHeight="1">
      <c r="A12" s="46" t="s">
        <v>59</v>
      </c>
      <c r="B12" s="47"/>
      <c r="C12" s="47"/>
      <c r="D12" s="102"/>
      <c r="E12" s="48"/>
      <c r="F12" s="48"/>
      <c r="G12" s="48"/>
      <c r="H12" s="130"/>
      <c r="I12" s="102"/>
      <c r="J12" s="48"/>
      <c r="K12" s="48"/>
      <c r="L12" s="48"/>
      <c r="M12" s="148"/>
      <c r="N12" s="48"/>
      <c r="O12" s="48"/>
      <c r="P12" s="48"/>
      <c r="Q12" s="102"/>
      <c r="R12" s="48"/>
      <c r="S12" s="102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65892.401</v>
      </c>
      <c r="C13" s="65">
        <f>C14+C15+C16+C17</f>
        <v>66318.98081000001</v>
      </c>
      <c r="D13" s="52">
        <f aca="true" t="shared" si="0" ref="D13:AA13">D14+D15+D16+D17</f>
        <v>2339.5</v>
      </c>
      <c r="E13" s="61">
        <f t="shared" si="0"/>
        <v>1337.01</v>
      </c>
      <c r="F13" s="61">
        <f t="shared" si="0"/>
        <v>6151.066</v>
      </c>
      <c r="G13" s="61">
        <f t="shared" si="0"/>
        <v>4152.23</v>
      </c>
      <c r="H13" s="61">
        <f t="shared" si="0"/>
        <v>6360.066</v>
      </c>
      <c r="I13" s="52">
        <f t="shared" si="0"/>
        <v>4569.46</v>
      </c>
      <c r="J13" s="61">
        <f t="shared" si="0"/>
        <v>6017.535999999999</v>
      </c>
      <c r="K13" s="61">
        <f t="shared" si="0"/>
        <v>5260</v>
      </c>
      <c r="L13" s="61">
        <f t="shared" si="0"/>
        <v>7204.491</v>
      </c>
      <c r="M13" s="149">
        <f t="shared" si="0"/>
        <v>7111.58</v>
      </c>
      <c r="N13" s="61">
        <f t="shared" si="0"/>
        <v>7243.016</v>
      </c>
      <c r="O13" s="61">
        <f t="shared" si="0"/>
        <v>5853.870000000001</v>
      </c>
      <c r="P13" s="61">
        <f t="shared" si="0"/>
        <v>8381.815999999999</v>
      </c>
      <c r="Q13" s="52">
        <f t="shared" si="0"/>
        <v>5971.120000000001</v>
      </c>
      <c r="R13" s="61">
        <f t="shared" si="0"/>
        <v>2788.02</v>
      </c>
      <c r="S13" s="52">
        <f t="shared" si="0"/>
        <v>4041.39</v>
      </c>
      <c r="T13" s="61">
        <f t="shared" si="0"/>
        <v>4221.02</v>
      </c>
      <c r="U13" s="61">
        <f t="shared" si="0"/>
        <v>3854.36829</v>
      </c>
      <c r="V13" s="61">
        <f t="shared" si="0"/>
        <v>5282.92</v>
      </c>
      <c r="W13" s="61">
        <f t="shared" si="0"/>
        <v>6361.2300000000005</v>
      </c>
      <c r="X13" s="61">
        <f t="shared" si="0"/>
        <v>3777.02</v>
      </c>
      <c r="Y13" s="61">
        <f t="shared" si="0"/>
        <v>4543.412520000001</v>
      </c>
      <c r="Z13" s="109">
        <f t="shared" si="0"/>
        <v>6125.929999999999</v>
      </c>
      <c r="AA13" s="52">
        <f t="shared" si="0"/>
        <v>13459.2</v>
      </c>
      <c r="AB13" s="90">
        <f aca="true" t="shared" si="1" ref="AB13:AB20">D13+F13+H13+J13+L13+N13+P13+R13+T13+V13+X13+AA13</f>
        <v>73225.671</v>
      </c>
    </row>
    <row r="14" spans="1:28" s="17" customFormat="1" ht="18.75">
      <c r="A14" s="41" t="s">
        <v>15</v>
      </c>
      <c r="B14" s="66">
        <f aca="true" t="shared" si="2" ref="B14:C16">B20+B27+B33+B39+B46</f>
        <v>114.84</v>
      </c>
      <c r="C14" s="66">
        <f t="shared" si="2"/>
        <v>114.84</v>
      </c>
      <c r="D14" s="70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70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114.84</v>
      </c>
      <c r="M14" s="136">
        <f t="shared" si="3"/>
        <v>0</v>
      </c>
      <c r="N14" s="66">
        <f t="shared" si="3"/>
        <v>0</v>
      </c>
      <c r="O14" s="66">
        <f t="shared" si="3"/>
        <v>114.84</v>
      </c>
      <c r="P14" s="66">
        <f t="shared" si="3"/>
        <v>0</v>
      </c>
      <c r="Q14" s="70">
        <f t="shared" si="3"/>
        <v>0</v>
      </c>
      <c r="R14" s="66">
        <f t="shared" si="3"/>
        <v>0</v>
      </c>
      <c r="S14" s="70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114.84</v>
      </c>
    </row>
    <row r="15" spans="1:28" s="17" customFormat="1" ht="18.75">
      <c r="A15" s="41" t="s">
        <v>13</v>
      </c>
      <c r="B15" s="66">
        <f t="shared" si="2"/>
        <v>519.0600000000001</v>
      </c>
      <c r="C15" s="66">
        <f t="shared" si="2"/>
        <v>362.46000000000004</v>
      </c>
      <c r="D15" s="70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70">
        <f t="shared" si="5"/>
        <v>0</v>
      </c>
      <c r="J15" s="66">
        <f t="shared" si="4"/>
        <v>15.700000000000001</v>
      </c>
      <c r="K15" s="66">
        <f>K21+K28+K34+K40+K47</f>
        <v>15.700000000000001</v>
      </c>
      <c r="L15" s="66">
        <f t="shared" si="4"/>
        <v>249.96</v>
      </c>
      <c r="M15" s="136">
        <f>M21+M28+M34+M40+M47</f>
        <v>109.6</v>
      </c>
      <c r="N15" s="66">
        <f t="shared" si="4"/>
        <v>24.8</v>
      </c>
      <c r="O15" s="66">
        <f>O21+O28+O34+O40+O47</f>
        <v>165.16000000000003</v>
      </c>
      <c r="P15" s="66">
        <f t="shared" si="4"/>
        <v>24.8</v>
      </c>
      <c r="Q15" s="70">
        <f>Q21+Q28+Q34+Q40+Q47</f>
        <v>24.8</v>
      </c>
      <c r="R15" s="66">
        <f t="shared" si="4"/>
        <v>24.8</v>
      </c>
      <c r="S15" s="70">
        <f>S21+S28+S34+S40+S47</f>
        <v>24.8</v>
      </c>
      <c r="T15" s="66">
        <f t="shared" si="4"/>
        <v>92</v>
      </c>
      <c r="U15" s="66">
        <f>U21+U28+U34+U40+U47</f>
        <v>92</v>
      </c>
      <c r="V15" s="66">
        <f t="shared" si="4"/>
        <v>24.8</v>
      </c>
      <c r="W15" s="66">
        <f>W21+W28+W34+W40+W47</f>
        <v>24.8</v>
      </c>
      <c r="X15" s="66">
        <f t="shared" si="4"/>
        <v>24.8</v>
      </c>
      <c r="Y15" s="66">
        <f aca="true" t="shared" si="6" ref="Y15:AA16">Y21+Y28+Y34+Y40+Y47</f>
        <v>24.8</v>
      </c>
      <c r="Z15" s="110">
        <f t="shared" si="6"/>
        <v>37.4</v>
      </c>
      <c r="AA15" s="70">
        <f t="shared" si="6"/>
        <v>37.4</v>
      </c>
      <c r="AB15" s="90">
        <f t="shared" si="1"/>
        <v>519.0600000000001</v>
      </c>
    </row>
    <row r="16" spans="1:28" s="17" customFormat="1" ht="18.75">
      <c r="A16" s="41" t="s">
        <v>14</v>
      </c>
      <c r="B16" s="66">
        <f t="shared" si="2"/>
        <v>65258.501000000004</v>
      </c>
      <c r="C16" s="66">
        <f t="shared" si="2"/>
        <v>65841.68081</v>
      </c>
      <c r="D16" s="70">
        <f>D22+D29+D35+D41+D48</f>
        <v>2339.5</v>
      </c>
      <c r="E16" s="66">
        <f>E22+E29+E35+E41+E48</f>
        <v>1337.01</v>
      </c>
      <c r="F16" s="66">
        <f>F22+F29+F35+F41+F48</f>
        <v>6151.066</v>
      </c>
      <c r="G16" s="66">
        <f t="shared" si="5"/>
        <v>4152.23</v>
      </c>
      <c r="H16" s="66">
        <f t="shared" si="5"/>
        <v>6360.066</v>
      </c>
      <c r="I16" s="70">
        <f t="shared" si="5"/>
        <v>4569.46</v>
      </c>
      <c r="J16" s="66">
        <f>J22+J29+J35+J41+J48</f>
        <v>6001.835999999999</v>
      </c>
      <c r="K16" s="66">
        <f>K22+K29+K35+K41+K48</f>
        <v>5244.3</v>
      </c>
      <c r="L16" s="66">
        <f>L22+L29+L35+L41+L48</f>
        <v>6839.691</v>
      </c>
      <c r="M16" s="136">
        <f>M22+M29+M35+M41+M48</f>
        <v>7001.98</v>
      </c>
      <c r="N16" s="66">
        <f>N22+N29+N35+N41+N48</f>
        <v>7218.215999999999</v>
      </c>
      <c r="O16" s="66">
        <f>O22+O29+O35+O41+O48</f>
        <v>5573.870000000001</v>
      </c>
      <c r="P16" s="66">
        <f>P22+P29+P35+P41+P48</f>
        <v>8357.016</v>
      </c>
      <c r="Q16" s="70">
        <f>Q22+Q29+Q35+Q41+Q48</f>
        <v>5946.320000000001</v>
      </c>
      <c r="R16" s="66">
        <f>R22+R29+R35+R41+R48</f>
        <v>2763.22</v>
      </c>
      <c r="S16" s="70">
        <f>S22+S29+S35+S41+S48</f>
        <v>4016.5899999999997</v>
      </c>
      <c r="T16" s="66">
        <f>T22+T29+T35+T41+T48</f>
        <v>4129.02</v>
      </c>
      <c r="U16" s="66">
        <f>U22+U29+U35+U41+U48</f>
        <v>3762.36829</v>
      </c>
      <c r="V16" s="66">
        <f>V22+V29+V35+V41+V48</f>
        <v>5258.12</v>
      </c>
      <c r="W16" s="66">
        <f>W22+W29+W35+W41+W48</f>
        <v>6336.43</v>
      </c>
      <c r="X16" s="66">
        <f>X22+X29+X35+X41+X48</f>
        <v>3752.22</v>
      </c>
      <c r="Y16" s="66">
        <f t="shared" si="6"/>
        <v>4518.612520000001</v>
      </c>
      <c r="Z16" s="110">
        <f t="shared" si="6"/>
        <v>6088.53</v>
      </c>
      <c r="AA16" s="70">
        <f t="shared" si="6"/>
        <v>13421.800000000001</v>
      </c>
      <c r="AB16" s="90">
        <f t="shared" si="1"/>
        <v>72591.771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70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70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13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70">
        <f>Q4+Q30+Q36+Q43</f>
        <v>0</v>
      </c>
      <c r="R17" s="66">
        <f t="shared" si="7"/>
        <v>0</v>
      </c>
      <c r="S17" s="70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52"/>
      <c r="E18" s="68"/>
      <c r="F18" s="68"/>
      <c r="G18" s="68"/>
      <c r="H18" s="68"/>
      <c r="I18" s="52"/>
      <c r="J18" s="68"/>
      <c r="K18" s="68"/>
      <c r="L18" s="68"/>
      <c r="M18" s="150"/>
      <c r="N18" s="68"/>
      <c r="O18" s="68"/>
      <c r="P18" s="68"/>
      <c r="Q18" s="52"/>
      <c r="R18" s="68"/>
      <c r="S18" s="52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1026.5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450</v>
      </c>
      <c r="J19" s="52">
        <f t="shared" si="8"/>
        <v>0</v>
      </c>
      <c r="K19" s="52">
        <f>K20+K21+K22</f>
        <v>0</v>
      </c>
      <c r="L19" s="52">
        <f t="shared" si="8"/>
        <v>319</v>
      </c>
      <c r="M19" s="151">
        <f>M20+M21+M22</f>
        <v>0</v>
      </c>
      <c r="N19" s="52">
        <f t="shared" si="8"/>
        <v>257.5</v>
      </c>
      <c r="O19" s="52">
        <f>O20+O21+O22</f>
        <v>576.5</v>
      </c>
      <c r="P19" s="102">
        <f t="shared" si="8"/>
        <v>0</v>
      </c>
      <c r="Q19" s="102">
        <v>0</v>
      </c>
      <c r="R19" s="52">
        <f t="shared" si="8"/>
        <v>0</v>
      </c>
      <c r="S19" s="52">
        <f>S22</f>
        <v>0</v>
      </c>
      <c r="T19" s="52">
        <f t="shared" si="8"/>
        <v>0</v>
      </c>
      <c r="U19" s="52">
        <f>U22</f>
        <v>0</v>
      </c>
      <c r="V19" s="102">
        <f t="shared" si="8"/>
        <v>0</v>
      </c>
      <c r="W19" s="102">
        <v>0</v>
      </c>
      <c r="X19" s="102">
        <f t="shared" si="8"/>
        <v>0</v>
      </c>
      <c r="Y19" s="102">
        <v>0</v>
      </c>
      <c r="Z19" s="108">
        <f>Z21+Z22+Z20</f>
        <v>0</v>
      </c>
      <c r="AA19" s="10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114.84</v>
      </c>
      <c r="C20" s="70">
        <f>E20+G20+I20+K20+M20+O20+Q20+S20+U20+W20+Y20+AA20</f>
        <v>114.84</v>
      </c>
      <c r="D20" s="55"/>
      <c r="E20" s="55"/>
      <c r="F20" s="57"/>
      <c r="G20" s="57"/>
      <c r="H20" s="57"/>
      <c r="I20" s="55"/>
      <c r="J20" s="57"/>
      <c r="K20" s="57"/>
      <c r="L20" s="125">
        <v>114.84</v>
      </c>
      <c r="M20" s="152"/>
      <c r="N20" s="57">
        <v>0</v>
      </c>
      <c r="O20" s="57">
        <v>114.84</v>
      </c>
      <c r="P20" s="169">
        <v>0</v>
      </c>
      <c r="Q20" s="172">
        <v>0</v>
      </c>
      <c r="R20" s="57"/>
      <c r="S20" s="55"/>
      <c r="T20" s="57"/>
      <c r="U20" s="57"/>
      <c r="V20" s="178"/>
      <c r="W20" s="178"/>
      <c r="X20" s="178"/>
      <c r="Y20" s="178"/>
      <c r="Z20" s="179"/>
      <c r="AA20" s="180"/>
      <c r="AB20" s="90">
        <f t="shared" si="1"/>
        <v>114.84</v>
      </c>
    </row>
    <row r="21" spans="1:28" s="9" customFormat="1" ht="18.75">
      <c r="A21" s="23" t="s">
        <v>13</v>
      </c>
      <c r="B21" s="70">
        <f>F21+H21+J21+L21+N21+P21+R21+T21+V21+X21+Z21+D21</f>
        <v>140.36</v>
      </c>
      <c r="C21" s="70">
        <f>E21+G21+I21+K21+M21+O21+Q21+S21+U21+W21+Y21+AA21</f>
        <v>140.36</v>
      </c>
      <c r="D21" s="20"/>
      <c r="E21" s="20"/>
      <c r="F21" s="93"/>
      <c r="G21" s="93"/>
      <c r="H21" s="93"/>
      <c r="I21" s="128"/>
      <c r="J21" s="94"/>
      <c r="K21" s="94"/>
      <c r="L21" s="126">
        <v>140.36</v>
      </c>
      <c r="M21" s="165">
        <v>0</v>
      </c>
      <c r="N21" s="166">
        <v>0</v>
      </c>
      <c r="O21" s="126">
        <v>140.36</v>
      </c>
      <c r="P21" s="170">
        <v>0</v>
      </c>
      <c r="Q21" s="173">
        <v>0</v>
      </c>
      <c r="R21" s="94"/>
      <c r="S21" s="103"/>
      <c r="T21" s="94"/>
      <c r="U21" s="94"/>
      <c r="V21" s="181"/>
      <c r="W21" s="181"/>
      <c r="X21" s="181"/>
      <c r="Y21" s="181"/>
      <c r="Z21" s="182"/>
      <c r="AA21" s="183"/>
      <c r="AB21" s="90">
        <f>F21+H21+J21+L21+N21+P21+R21+T21+V21+CZ2115+AA21+X21</f>
        <v>140.36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771.3</v>
      </c>
      <c r="D22" s="20"/>
      <c r="E22" s="20"/>
      <c r="F22" s="99">
        <v>200</v>
      </c>
      <c r="G22" s="124">
        <v>0</v>
      </c>
      <c r="H22" s="99">
        <v>250</v>
      </c>
      <c r="I22" s="129">
        <v>450</v>
      </c>
      <c r="J22" s="124">
        <v>0</v>
      </c>
      <c r="K22" s="124">
        <v>0</v>
      </c>
      <c r="L22" s="126">
        <v>63.8</v>
      </c>
      <c r="M22" s="135">
        <v>0</v>
      </c>
      <c r="N22" s="126">
        <v>257.5</v>
      </c>
      <c r="O22" s="126">
        <v>321.3</v>
      </c>
      <c r="P22" s="170">
        <v>0</v>
      </c>
      <c r="Q22" s="173">
        <v>0</v>
      </c>
      <c r="R22" s="94"/>
      <c r="S22" s="174">
        <v>0</v>
      </c>
      <c r="T22" s="94"/>
      <c r="U22" s="124">
        <v>0</v>
      </c>
      <c r="V22" s="181"/>
      <c r="W22" s="181">
        <v>0</v>
      </c>
      <c r="X22" s="181"/>
      <c r="Y22" s="181">
        <v>0</v>
      </c>
      <c r="Z22" s="182"/>
      <c r="AA22" s="183">
        <v>0</v>
      </c>
      <c r="AB22" s="90">
        <f>SUM(D22:AA22)</f>
        <v>1542.6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321.3</v>
      </c>
      <c r="D23" s="20"/>
      <c r="E23" s="50"/>
      <c r="F23" s="100"/>
      <c r="G23" s="100"/>
      <c r="H23" s="100"/>
      <c r="I23" s="100"/>
      <c r="J23" s="100"/>
      <c r="K23" s="100"/>
      <c r="L23" s="127">
        <v>63.8</v>
      </c>
      <c r="M23" s="167">
        <v>0</v>
      </c>
      <c r="N23" s="167">
        <v>0</v>
      </c>
      <c r="O23" s="127">
        <v>321.3</v>
      </c>
      <c r="P23" s="171">
        <v>0</v>
      </c>
      <c r="Q23" s="173">
        <v>0</v>
      </c>
      <c r="R23" s="96"/>
      <c r="S23" s="103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385.1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1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144.60000000000002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100.15</v>
      </c>
      <c r="J26" s="52">
        <f t="shared" si="10"/>
        <v>0</v>
      </c>
      <c r="K26" s="52">
        <f>K27+K28+K29</f>
        <v>0</v>
      </c>
      <c r="L26" s="52">
        <f t="shared" si="10"/>
        <v>0</v>
      </c>
      <c r="M26" s="151">
        <f>M29</f>
        <v>0</v>
      </c>
      <c r="N26" s="52">
        <f t="shared" si="10"/>
        <v>0</v>
      </c>
      <c r="O26" s="52">
        <f>O29</f>
        <v>0</v>
      </c>
      <c r="P26" s="52">
        <f t="shared" si="10"/>
        <v>0</v>
      </c>
      <c r="Q26" s="52">
        <v>0</v>
      </c>
      <c r="R26" s="52">
        <f t="shared" si="10"/>
        <v>0</v>
      </c>
      <c r="S26" s="52">
        <f>S29</f>
        <v>0</v>
      </c>
      <c r="T26" s="52">
        <f t="shared" si="10"/>
        <v>0</v>
      </c>
      <c r="U26" s="52">
        <f>U29</f>
        <v>0</v>
      </c>
      <c r="V26" s="52">
        <f t="shared" si="10"/>
        <v>0</v>
      </c>
      <c r="W26" s="52">
        <v>0</v>
      </c>
      <c r="X26" s="52">
        <f t="shared" si="10"/>
        <v>0</v>
      </c>
      <c r="Y26" s="52">
        <v>0</v>
      </c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144.60000000000002</v>
      </c>
      <c r="D29" s="55"/>
      <c r="E29" s="55"/>
      <c r="F29" s="55">
        <v>44.45</v>
      </c>
      <c r="G29" s="55">
        <v>44.45</v>
      </c>
      <c r="H29" s="55">
        <v>100.15</v>
      </c>
      <c r="I29" s="55">
        <v>100.15</v>
      </c>
      <c r="J29" s="55">
        <v>0</v>
      </c>
      <c r="K29" s="55">
        <v>0</v>
      </c>
      <c r="L29" s="55">
        <v>0</v>
      </c>
      <c r="M29" s="153">
        <v>0</v>
      </c>
      <c r="N29" s="55">
        <v>0</v>
      </c>
      <c r="O29" s="55">
        <v>0</v>
      </c>
      <c r="P29" s="55">
        <v>0</v>
      </c>
      <c r="Q29" s="55">
        <v>0</v>
      </c>
      <c r="R29" s="55"/>
      <c r="S29" s="55">
        <v>0</v>
      </c>
      <c r="T29" s="55"/>
      <c r="U29" s="55">
        <v>0</v>
      </c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1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64247.8</v>
      </c>
      <c r="C32" s="69">
        <f>C33+C34+C35+C36</f>
        <v>64870.26081000001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3996.19</v>
      </c>
      <c r="J32" s="52">
        <f>J34+J35+J36</f>
        <v>5992</v>
      </c>
      <c r="K32" s="52">
        <f>K35+K36</f>
        <v>5234.46</v>
      </c>
      <c r="L32" s="52">
        <f>L34+L35+L36</f>
        <v>6753.4</v>
      </c>
      <c r="M32" s="151">
        <f>M35+M36</f>
        <v>6979.5</v>
      </c>
      <c r="N32" s="52">
        <f>N33+N34+N35+N36</f>
        <v>6959.5</v>
      </c>
      <c r="O32" s="52">
        <f>O35+O36</f>
        <v>5251.35</v>
      </c>
      <c r="P32" s="52">
        <f>P34+P35+P33+P36</f>
        <v>8355.8</v>
      </c>
      <c r="Q32" s="52">
        <f>Q35+Q36</f>
        <v>5945.1</v>
      </c>
      <c r="R32" s="52">
        <f>R34+R35+R36</f>
        <v>2762</v>
      </c>
      <c r="S32" s="52">
        <f>S35+S36</f>
        <v>4015.37</v>
      </c>
      <c r="T32" s="52">
        <f>T34+T35+T36</f>
        <v>4111</v>
      </c>
      <c r="U32" s="52">
        <f>U35+U36</f>
        <v>3744.34829</v>
      </c>
      <c r="V32" s="52">
        <f>V34+V35+V36</f>
        <v>5256.9</v>
      </c>
      <c r="W32" s="52">
        <f>W35+W36</f>
        <v>6335.21</v>
      </c>
      <c r="X32" s="52">
        <f>X34+X35+X36</f>
        <v>3751</v>
      </c>
      <c r="Y32" s="52">
        <f>Y35+Y36</f>
        <v>4517.39252</v>
      </c>
      <c r="Z32" s="109">
        <f>Z34+Z35+Z36</f>
        <v>6086.6</v>
      </c>
      <c r="AA32" s="52">
        <f>AA34+AA35+AA36</f>
        <v>13419.87</v>
      </c>
      <c r="AB32" s="90">
        <f>D32+F32+H32+J32+L32+N32+P32+R32+T32+V32+X32+Z32</f>
        <v>64247.8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64247.8</v>
      </c>
      <c r="C35" s="70">
        <f>E35+G35+I35+K35+M35+O35+Q35+S35+U35+W35+Y35+AA35</f>
        <v>64870.26081000001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>
        <v>3996.19</v>
      </c>
      <c r="J35" s="55">
        <v>5992</v>
      </c>
      <c r="K35" s="55">
        <v>5234.46</v>
      </c>
      <c r="L35" s="55">
        <v>6753.4</v>
      </c>
      <c r="M35" s="153">
        <v>6979.5</v>
      </c>
      <c r="N35" s="55">
        <v>6959.5</v>
      </c>
      <c r="O35" s="55">
        <v>5251.35</v>
      </c>
      <c r="P35" s="55">
        <v>8355.8</v>
      </c>
      <c r="Q35" s="55">
        <v>5945.1</v>
      </c>
      <c r="R35" s="55">
        <v>2762</v>
      </c>
      <c r="S35" s="55">
        <v>4015.37</v>
      </c>
      <c r="T35" s="55">
        <v>4111</v>
      </c>
      <c r="U35" s="55">
        <v>3744.34829</v>
      </c>
      <c r="V35" s="55">
        <v>5256.9</v>
      </c>
      <c r="W35" s="55">
        <v>6335.21</v>
      </c>
      <c r="X35" s="55">
        <v>3751</v>
      </c>
      <c r="Y35" s="55">
        <v>4517.39252</v>
      </c>
      <c r="Z35" s="111">
        <v>6086.6</v>
      </c>
      <c r="AA35" s="55">
        <v>13419.87</v>
      </c>
      <c r="AB35" s="90">
        <f>D35+F35+H35+J35+L35+N35+P35+R35+T35+V35+X35+Z35</f>
        <v>64247.8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277.62000000000006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9.8</v>
      </c>
      <c r="J38" s="69">
        <f>J40+J41+J39+J43</f>
        <v>12.22</v>
      </c>
      <c r="K38" s="69">
        <f>K39+K40+K41+K43</f>
        <v>12.22</v>
      </c>
      <c r="L38" s="69">
        <f>L40+L41+L39+L43</f>
        <v>82.7</v>
      </c>
      <c r="M38" s="137">
        <f>M39+M40+M41+M43</f>
        <v>82.7</v>
      </c>
      <c r="N38" s="69">
        <f>N40+N41+N39+N43</f>
        <v>12.7</v>
      </c>
      <c r="O38" s="69">
        <f>O39+O40+O41+O43</f>
        <v>12.7</v>
      </c>
      <c r="P38" s="69">
        <f>P40+P41+P39+P43</f>
        <v>12.7</v>
      </c>
      <c r="Q38" s="69">
        <f>Q39+Q40+Q41+Q43</f>
        <v>12.7</v>
      </c>
      <c r="R38" s="69">
        <f>R40+R41+R39+R43</f>
        <v>12.7</v>
      </c>
      <c r="S38" s="69">
        <f>S39+S40+S41+S43</f>
        <v>12.7</v>
      </c>
      <c r="T38" s="69">
        <f>T40+T41+T39+T43</f>
        <v>96.7</v>
      </c>
      <c r="U38" s="69">
        <f>U39+U40+U41+U43</f>
        <v>96.7</v>
      </c>
      <c r="V38" s="69">
        <f>V40+V41+V39+V43</f>
        <v>12.7</v>
      </c>
      <c r="W38" s="69">
        <f>W39+W40+W41+W43</f>
        <v>12.7</v>
      </c>
      <c r="X38" s="69">
        <f>X40+X41+X39+X43</f>
        <v>12.7</v>
      </c>
      <c r="Y38" s="69">
        <f>Y39+Y40+Y41+Y43</f>
        <v>12.7</v>
      </c>
      <c r="Z38" s="113">
        <f>Z40+Z41+Z39+Z43</f>
        <v>12.7</v>
      </c>
      <c r="AA38" s="69">
        <f>AA40+AA41+AA39+AA43</f>
        <v>12.7</v>
      </c>
      <c r="AB38" s="90">
        <f t="shared" si="9"/>
        <v>277.61999999999995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153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222.10000000000002</v>
      </c>
      <c r="D40" s="55"/>
      <c r="E40" s="55"/>
      <c r="F40" s="55"/>
      <c r="G40" s="55"/>
      <c r="H40" s="55"/>
      <c r="I40" s="55"/>
      <c r="J40" s="55">
        <v>2.9</v>
      </c>
      <c r="K40" s="55">
        <v>2.9</v>
      </c>
      <c r="L40" s="55">
        <v>68</v>
      </c>
      <c r="M40" s="153">
        <v>68</v>
      </c>
      <c r="N40" s="55">
        <v>12</v>
      </c>
      <c r="O40" s="55">
        <v>12</v>
      </c>
      <c r="P40" s="55">
        <v>12</v>
      </c>
      <c r="Q40" s="55">
        <v>12</v>
      </c>
      <c r="R40" s="55">
        <v>12</v>
      </c>
      <c r="S40" s="55">
        <v>12</v>
      </c>
      <c r="T40" s="55">
        <v>79.2</v>
      </c>
      <c r="U40" s="55">
        <v>79.2</v>
      </c>
      <c r="V40" s="55">
        <v>12</v>
      </c>
      <c r="W40" s="55">
        <v>12</v>
      </c>
      <c r="X40" s="55">
        <v>12</v>
      </c>
      <c r="Y40" s="55">
        <v>12</v>
      </c>
      <c r="Z40" s="111">
        <v>12</v>
      </c>
      <c r="AA40" s="55">
        <v>12</v>
      </c>
      <c r="AB40" s="90">
        <f t="shared" si="9"/>
        <v>222.10000000000002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55.52000000000002</v>
      </c>
      <c r="D41" s="55"/>
      <c r="E41" s="55"/>
      <c r="F41" s="55"/>
      <c r="G41" s="55"/>
      <c r="H41" s="55">
        <v>9.8</v>
      </c>
      <c r="I41" s="55">
        <v>9.8</v>
      </c>
      <c r="J41" s="55">
        <v>9.32</v>
      </c>
      <c r="K41" s="55">
        <v>9.32</v>
      </c>
      <c r="L41" s="55">
        <v>14.7</v>
      </c>
      <c r="M41" s="153">
        <v>14.7</v>
      </c>
      <c r="N41" s="55">
        <v>0.7</v>
      </c>
      <c r="O41" s="55">
        <v>0.7</v>
      </c>
      <c r="P41" s="55">
        <v>0.7</v>
      </c>
      <c r="Q41" s="55">
        <v>0.7</v>
      </c>
      <c r="R41" s="55">
        <v>0.7</v>
      </c>
      <c r="S41" s="55">
        <v>0.7</v>
      </c>
      <c r="T41" s="55">
        <v>17.5</v>
      </c>
      <c r="U41" s="55">
        <v>17.5</v>
      </c>
      <c r="V41" s="55">
        <v>0.7</v>
      </c>
      <c r="W41" s="55">
        <v>0.7</v>
      </c>
      <c r="X41" s="55">
        <v>0.7</v>
      </c>
      <c r="Y41" s="55">
        <v>0.7</v>
      </c>
      <c r="Z41" s="111">
        <v>0.7</v>
      </c>
      <c r="AA41" s="55">
        <v>0.7</v>
      </c>
      <c r="AB41" s="90">
        <f t="shared" si="9"/>
        <v>55.52000000000002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55.52000000000002</v>
      </c>
      <c r="D42" s="73"/>
      <c r="E42" s="85"/>
      <c r="F42" s="84"/>
      <c r="G42" s="84"/>
      <c r="H42" s="84">
        <v>9.8</v>
      </c>
      <c r="I42" s="84">
        <v>9.8</v>
      </c>
      <c r="J42" s="84">
        <v>9.32</v>
      </c>
      <c r="K42" s="84">
        <v>9.32</v>
      </c>
      <c r="L42" s="84">
        <v>14.7</v>
      </c>
      <c r="M42" s="163">
        <v>14.7</v>
      </c>
      <c r="N42" s="84">
        <v>0.7</v>
      </c>
      <c r="O42" s="84">
        <v>0.7</v>
      </c>
      <c r="P42" s="84">
        <v>0.7</v>
      </c>
      <c r="Q42" s="55">
        <v>0.7</v>
      </c>
      <c r="R42" s="84">
        <v>0.7</v>
      </c>
      <c r="S42" s="55">
        <v>0.7</v>
      </c>
      <c r="T42" s="84">
        <v>17.5</v>
      </c>
      <c r="U42" s="84">
        <v>17.5</v>
      </c>
      <c r="V42" s="84">
        <v>0.7</v>
      </c>
      <c r="W42" s="84">
        <v>0.7</v>
      </c>
      <c r="X42" s="84">
        <v>0.7</v>
      </c>
      <c r="Y42" s="84">
        <v>0.7</v>
      </c>
      <c r="Z42" s="111">
        <v>0.7</v>
      </c>
      <c r="AA42" s="55">
        <v>0.7</v>
      </c>
      <c r="AB42" s="90">
        <f t="shared" si="9"/>
        <v>55.52000000000002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153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195.881</v>
      </c>
      <c r="C45" s="69">
        <f>C46+C47+C48+C49</f>
        <v>0</v>
      </c>
      <c r="D45" s="69">
        <f>D47+D48+D46</f>
        <v>0</v>
      </c>
      <c r="E45" s="69"/>
      <c r="F45" s="69">
        <f>F47+F48+F46</f>
        <v>13.316</v>
      </c>
      <c r="G45" s="69">
        <f>G46+G47+G48</f>
        <v>13.32</v>
      </c>
      <c r="H45" s="69">
        <f>H47+H48+H46</f>
        <v>13.316</v>
      </c>
      <c r="I45" s="69">
        <f>I46+I47+I48</f>
        <v>13.32</v>
      </c>
      <c r="J45" s="69">
        <f>J47+J48+J46</f>
        <v>13.316</v>
      </c>
      <c r="K45" s="69">
        <f>K46+K47+K48</f>
        <v>13.32</v>
      </c>
      <c r="L45" s="69">
        <f>L47+L48+L46</f>
        <v>49.391000000000005</v>
      </c>
      <c r="M45" s="137">
        <f>M46+M47+M48</f>
        <v>49.38</v>
      </c>
      <c r="N45" s="69">
        <f>N47+N48+N46</f>
        <v>13.316</v>
      </c>
      <c r="O45" s="69">
        <f>O46+O47+O48</f>
        <v>13.32</v>
      </c>
      <c r="P45" s="69">
        <f>P46+P47+P48</f>
        <v>13.316</v>
      </c>
      <c r="Q45" s="69">
        <f>Q46+Q47+Q48</f>
        <v>13.32</v>
      </c>
      <c r="R45" s="69">
        <f>R47+R48+R46</f>
        <v>13.32</v>
      </c>
      <c r="S45" s="69">
        <f>S46+S47+S48</f>
        <v>13.32</v>
      </c>
      <c r="T45" s="69">
        <f>T47+T48+T46</f>
        <v>13.32</v>
      </c>
      <c r="U45" s="69">
        <f>U46+U47+U48</f>
        <v>13.32</v>
      </c>
      <c r="V45" s="69">
        <f>V47+V48+V46</f>
        <v>13.32</v>
      </c>
      <c r="W45" s="69">
        <f>W46+W47+W48</f>
        <v>13.32</v>
      </c>
      <c r="X45" s="69">
        <f>X47+X48+X46</f>
        <v>13.32</v>
      </c>
      <c r="Y45" s="69">
        <f>Y46+Y47+Y48</f>
        <v>13.32</v>
      </c>
      <c r="Z45" s="113">
        <f>Z46+Z47+Z48</f>
        <v>26.63</v>
      </c>
      <c r="AA45" s="69">
        <f>AA47+AA48+AA46</f>
        <v>26.63</v>
      </c>
      <c r="AB45" s="90">
        <f t="shared" si="11"/>
        <v>195.88099999999997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153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>
        <v>12.8</v>
      </c>
      <c r="L47" s="55">
        <v>41.6</v>
      </c>
      <c r="M47" s="153">
        <v>41.6</v>
      </c>
      <c r="N47" s="55">
        <v>12.8</v>
      </c>
      <c r="O47" s="55">
        <v>12.8</v>
      </c>
      <c r="P47" s="55">
        <v>12.8</v>
      </c>
      <c r="Q47" s="55">
        <v>12.8</v>
      </c>
      <c r="R47" s="55">
        <v>12.8</v>
      </c>
      <c r="S47" s="55">
        <v>12.8</v>
      </c>
      <c r="T47" s="55">
        <v>12.8</v>
      </c>
      <c r="U47" s="55">
        <v>12.8</v>
      </c>
      <c r="V47" s="55">
        <v>12.8</v>
      </c>
      <c r="W47" s="55">
        <v>12.8</v>
      </c>
      <c r="X47" s="55">
        <v>12.8</v>
      </c>
      <c r="Y47" s="55">
        <v>12.8</v>
      </c>
      <c r="Z47" s="111">
        <v>25.4</v>
      </c>
      <c r="AA47" s="55">
        <v>25.4</v>
      </c>
      <c r="AB47" s="90">
        <f t="shared" si="11"/>
        <v>156.6</v>
      </c>
    </row>
    <row r="48" spans="1:28" s="9" customFormat="1" ht="18.75">
      <c r="A48" s="23" t="s">
        <v>14</v>
      </c>
      <c r="B48" s="70">
        <f>D48+F48+H48+J48+L48+N48+P48+R48+T48+V48+X48+Z48</f>
        <v>39.28100000000001</v>
      </c>
      <c r="C48" s="70"/>
      <c r="D48" s="55"/>
      <c r="E48" s="55"/>
      <c r="F48" s="55">
        <v>13.316</v>
      </c>
      <c r="G48" s="55">
        <v>13.32</v>
      </c>
      <c r="H48" s="55">
        <v>13.316</v>
      </c>
      <c r="I48" s="55">
        <v>13.32</v>
      </c>
      <c r="J48" s="55">
        <v>0.516</v>
      </c>
      <c r="K48" s="55">
        <v>0.52</v>
      </c>
      <c r="L48" s="55">
        <v>7.791</v>
      </c>
      <c r="M48" s="153">
        <v>7.78</v>
      </c>
      <c r="N48" s="55">
        <v>0.516</v>
      </c>
      <c r="O48" s="55">
        <v>0.52</v>
      </c>
      <c r="P48" s="55">
        <v>0.516</v>
      </c>
      <c r="Q48" s="55">
        <v>0.52</v>
      </c>
      <c r="R48" s="55">
        <v>0.52</v>
      </c>
      <c r="S48" s="55">
        <v>0.52</v>
      </c>
      <c r="T48" s="55">
        <v>0.52</v>
      </c>
      <c r="U48" s="55">
        <v>0.52</v>
      </c>
      <c r="V48" s="55">
        <v>0.52</v>
      </c>
      <c r="W48" s="55">
        <v>0.52</v>
      </c>
      <c r="X48" s="55">
        <v>0.52</v>
      </c>
      <c r="Y48" s="55">
        <v>0.52</v>
      </c>
      <c r="Z48" s="111">
        <v>1.23</v>
      </c>
      <c r="AA48" s="55">
        <v>1.23</v>
      </c>
      <c r="AB48" s="90">
        <f t="shared" si="11"/>
        <v>39.28100000000001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153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52"/>
      <c r="E50" s="61"/>
      <c r="F50" s="61"/>
      <c r="G50" s="61"/>
      <c r="H50" s="61"/>
      <c r="I50" s="52"/>
      <c r="J50" s="61"/>
      <c r="K50" s="61"/>
      <c r="L50" s="61"/>
      <c r="M50" s="149"/>
      <c r="N50" s="61"/>
      <c r="O50" s="61"/>
      <c r="P50" s="61"/>
      <c r="Q50" s="52"/>
      <c r="R50" s="61"/>
      <c r="S50" s="52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65291.098</v>
      </c>
      <c r="C51" s="65"/>
      <c r="D51" s="52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52">
        <f>I52+I53+I54+I55</f>
        <v>3942.948</v>
      </c>
      <c r="J51" s="61">
        <f>J53+J54+J52</f>
        <v>6137</v>
      </c>
      <c r="K51" s="61">
        <f>K52+K53+K54+K55</f>
        <v>6637.892</v>
      </c>
      <c r="L51" s="61">
        <f>L53+L54+L52+L55</f>
        <v>6158.7</v>
      </c>
      <c r="M51" s="149">
        <f>M52+M53+M54+M55</f>
        <v>6053.93</v>
      </c>
      <c r="N51" s="61">
        <f>N53+N54+N52+N55</f>
        <v>5928.9</v>
      </c>
      <c r="O51" s="61">
        <f>O52+O53+O54+O55</f>
        <v>6655.85</v>
      </c>
      <c r="P51" s="61">
        <f>P53+P54+P52+P55</f>
        <v>8346.5</v>
      </c>
      <c r="Q51" s="52">
        <f>Q52+Q53+Q54+Q55</f>
        <v>5864.555</v>
      </c>
      <c r="R51" s="61">
        <f>R53+R54+R52+R55</f>
        <v>6506.2</v>
      </c>
      <c r="S51" s="52">
        <f>S52+S53+S54+S55</f>
        <v>3892.3849999999998</v>
      </c>
      <c r="T51" s="61">
        <f>T53+T54+T52+T55</f>
        <v>4310.2</v>
      </c>
      <c r="U51" s="61">
        <f>U52+U53+U54+U55</f>
        <v>3955.35</v>
      </c>
      <c r="V51" s="61">
        <f>V53+V54+V52+V55</f>
        <v>4634.228</v>
      </c>
      <c r="W51" s="61">
        <f>W52+W53+W54+W55</f>
        <v>4802.372</v>
      </c>
      <c r="X51" s="61">
        <f>X53+X54+X52+X55</f>
        <v>6393.9</v>
      </c>
      <c r="Y51" s="61">
        <f>Y52+Y53+Y54+Y55</f>
        <v>3952.864</v>
      </c>
      <c r="Z51" s="109">
        <f>Z52+Z53+Z54+Z55</f>
        <v>3142.67</v>
      </c>
      <c r="AA51" s="52">
        <f>AA53+AA54+AA52+AA55</f>
        <v>10606.805</v>
      </c>
      <c r="AB51" s="90">
        <f t="shared" si="11"/>
        <v>72755.23300000001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5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5"/>
      <c r="J52" s="59">
        <f t="shared" si="12"/>
        <v>0</v>
      </c>
      <c r="K52" s="59"/>
      <c r="L52" s="59">
        <f t="shared" si="12"/>
        <v>0</v>
      </c>
      <c r="M52" s="155"/>
      <c r="N52" s="59">
        <f t="shared" si="12"/>
        <v>0</v>
      </c>
      <c r="O52" s="59"/>
      <c r="P52" s="59">
        <f t="shared" si="12"/>
        <v>0</v>
      </c>
      <c r="Q52" s="55"/>
      <c r="R52" s="59">
        <f t="shared" si="12"/>
        <v>0</v>
      </c>
      <c r="S52" s="55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5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5"/>
      <c r="J53" s="59">
        <f t="shared" si="13"/>
        <v>0</v>
      </c>
      <c r="K53" s="59"/>
      <c r="L53" s="59">
        <f t="shared" si="13"/>
        <v>0</v>
      </c>
      <c r="M53" s="155"/>
      <c r="N53" s="59">
        <f t="shared" si="13"/>
        <v>0</v>
      </c>
      <c r="O53" s="59"/>
      <c r="P53" s="59">
        <f t="shared" si="13"/>
        <v>0</v>
      </c>
      <c r="Q53" s="55"/>
      <c r="R53" s="59">
        <f t="shared" si="13"/>
        <v>0</v>
      </c>
      <c r="S53" s="55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65291.098</v>
      </c>
      <c r="C54" s="66"/>
      <c r="D54" s="55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5">
        <f t="shared" si="14"/>
        <v>3942.948</v>
      </c>
      <c r="J54" s="59">
        <f t="shared" si="14"/>
        <v>6137</v>
      </c>
      <c r="K54" s="59">
        <f t="shared" si="14"/>
        <v>6637.892</v>
      </c>
      <c r="L54" s="59">
        <f t="shared" si="14"/>
        <v>6158.7</v>
      </c>
      <c r="M54" s="155">
        <f t="shared" si="14"/>
        <v>6053.93</v>
      </c>
      <c r="N54" s="59">
        <f t="shared" si="14"/>
        <v>5928.9</v>
      </c>
      <c r="O54" s="59">
        <f t="shared" si="14"/>
        <v>6655.85</v>
      </c>
      <c r="P54" s="59">
        <f t="shared" si="14"/>
        <v>8346.5</v>
      </c>
      <c r="Q54" s="55">
        <f t="shared" si="14"/>
        <v>5864.555</v>
      </c>
      <c r="R54" s="59">
        <f t="shared" si="14"/>
        <v>6506.2</v>
      </c>
      <c r="S54" s="55">
        <f t="shared" si="14"/>
        <v>3892.3849999999998</v>
      </c>
      <c r="T54" s="59">
        <f t="shared" si="14"/>
        <v>4310.2</v>
      </c>
      <c r="U54" s="59">
        <f t="shared" si="14"/>
        <v>3955.35</v>
      </c>
      <c r="V54" s="59">
        <f t="shared" si="14"/>
        <v>4634.228</v>
      </c>
      <c r="W54" s="59">
        <f t="shared" si="14"/>
        <v>4802.372</v>
      </c>
      <c r="X54" s="59">
        <f t="shared" si="14"/>
        <v>6393.9</v>
      </c>
      <c r="Y54" s="59">
        <f t="shared" si="14"/>
        <v>3952.864</v>
      </c>
      <c r="Z54" s="111">
        <f t="shared" si="14"/>
        <v>3142.67</v>
      </c>
      <c r="AA54" s="55">
        <f t="shared" si="14"/>
        <v>10606.805</v>
      </c>
      <c r="AB54" s="90">
        <f t="shared" si="11"/>
        <v>72755.23300000001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5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5"/>
      <c r="J55" s="59">
        <f t="shared" si="15"/>
        <v>0</v>
      </c>
      <c r="K55" s="59"/>
      <c r="L55" s="59">
        <f t="shared" si="15"/>
        <v>0</v>
      </c>
      <c r="M55" s="155"/>
      <c r="N55" s="59">
        <f t="shared" si="15"/>
        <v>0</v>
      </c>
      <c r="O55" s="59"/>
      <c r="P55" s="59">
        <f t="shared" si="15"/>
        <v>0</v>
      </c>
      <c r="Q55" s="55"/>
      <c r="R55" s="59">
        <f t="shared" si="15"/>
        <v>0</v>
      </c>
      <c r="S55" s="55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5"/>
      <c r="E56" s="57"/>
      <c r="F56" s="57"/>
      <c r="G56" s="57"/>
      <c r="H56" s="57"/>
      <c r="I56" s="55"/>
      <c r="J56" s="57"/>
      <c r="K56" s="57"/>
      <c r="L56" s="57"/>
      <c r="M56" s="152"/>
      <c r="N56" s="57"/>
      <c r="O56" s="57"/>
      <c r="P56" s="57"/>
      <c r="Q56" s="55"/>
      <c r="R56" s="57"/>
      <c r="S56" s="55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52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52"/>
      <c r="J57" s="68">
        <f>J58+J59+J60</f>
        <v>0</v>
      </c>
      <c r="K57" s="68"/>
      <c r="L57" s="68">
        <f>L58+L59+L60</f>
        <v>0</v>
      </c>
      <c r="M57" s="150"/>
      <c r="N57" s="68">
        <f>N58+N59+N60</f>
        <v>0</v>
      </c>
      <c r="O57" s="68"/>
      <c r="P57" s="68">
        <f>P58+P59+P60</f>
        <v>0</v>
      </c>
      <c r="Q57" s="52"/>
      <c r="R57" s="68">
        <f>R58+R59+R60+R61</f>
        <v>314.7</v>
      </c>
      <c r="S57" s="52">
        <f>S58+S59+S60+S61</f>
        <v>314.7</v>
      </c>
      <c r="T57" s="68">
        <f>T58+T59+T60</f>
        <v>0</v>
      </c>
      <c r="U57" s="68">
        <f>U60</f>
        <v>0</v>
      </c>
      <c r="V57" s="68">
        <f>V58+V59+V60</f>
        <v>0</v>
      </c>
      <c r="W57" s="68">
        <v>0</v>
      </c>
      <c r="X57" s="68">
        <f>X58+X59+X60</f>
        <v>0</v>
      </c>
      <c r="Y57" s="68">
        <v>0</v>
      </c>
      <c r="Z57" s="109">
        <v>0</v>
      </c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5"/>
      <c r="E58" s="57"/>
      <c r="F58" s="57"/>
      <c r="G58" s="57"/>
      <c r="H58" s="57"/>
      <c r="I58" s="55"/>
      <c r="J58" s="57"/>
      <c r="K58" s="57"/>
      <c r="L58" s="57"/>
      <c r="M58" s="152"/>
      <c r="N58" s="57"/>
      <c r="O58" s="57"/>
      <c r="P58" s="57"/>
      <c r="Q58" s="55"/>
      <c r="R58" s="57"/>
      <c r="S58" s="55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5"/>
      <c r="E59" s="57"/>
      <c r="F59" s="57"/>
      <c r="G59" s="57"/>
      <c r="H59" s="57"/>
      <c r="I59" s="55"/>
      <c r="J59" s="57"/>
      <c r="K59" s="57"/>
      <c r="L59" s="57"/>
      <c r="M59" s="152"/>
      <c r="N59" s="57"/>
      <c r="O59" s="57"/>
      <c r="P59" s="57"/>
      <c r="Q59" s="55"/>
      <c r="R59" s="57"/>
      <c r="S59" s="55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153"/>
      <c r="N60" s="55"/>
      <c r="O60" s="55"/>
      <c r="P60" s="55"/>
      <c r="Q60" s="55"/>
      <c r="R60" s="55">
        <v>314.7</v>
      </c>
      <c r="S60" s="55">
        <v>314.7</v>
      </c>
      <c r="T60" s="55"/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111">
        <v>0</v>
      </c>
      <c r="AA60" s="55">
        <v>0</v>
      </c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153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1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151">
        <f>M64+M65+M66+M67</f>
        <v>65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>
        <v>0</v>
      </c>
      <c r="T63" s="52">
        <f>T64+T65+T66</f>
        <v>0</v>
      </c>
      <c r="U63" s="52">
        <v>0</v>
      </c>
      <c r="V63" s="52">
        <f>V64+V65+V66</f>
        <v>0</v>
      </c>
      <c r="W63" s="52">
        <v>0</v>
      </c>
      <c r="X63" s="52">
        <f>X64+X65+X66</f>
        <v>0</v>
      </c>
      <c r="Y63" s="52">
        <v>0</v>
      </c>
      <c r="Z63" s="109">
        <v>0</v>
      </c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153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153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153">
        <v>65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153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151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181</v>
      </c>
      <c r="J69" s="52">
        <f>J70+J71+J72+J73</f>
        <v>232</v>
      </c>
      <c r="K69" s="52">
        <f>K70+K71+K72+K73</f>
        <v>142</v>
      </c>
      <c r="L69" s="52">
        <f>L70+L71+L72</f>
        <v>0</v>
      </c>
      <c r="M69" s="151">
        <f>M70+M71+M72</f>
        <v>90</v>
      </c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77</v>
      </c>
      <c r="T69" s="52">
        <f>T70+T71+T72</f>
        <v>0</v>
      </c>
      <c r="U69" s="52">
        <f>U72</f>
        <v>0</v>
      </c>
      <c r="V69" s="52">
        <f>V70+V71+V72</f>
        <v>0</v>
      </c>
      <c r="W69" s="52">
        <v>0</v>
      </c>
      <c r="X69" s="52">
        <f>X70+X71+X72</f>
        <v>0</v>
      </c>
      <c r="Y69" s="52">
        <v>0</v>
      </c>
      <c r="Z69" s="109">
        <v>0</v>
      </c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153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153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>
        <v>181</v>
      </c>
      <c r="J72" s="55">
        <v>232</v>
      </c>
      <c r="K72" s="55">
        <v>142</v>
      </c>
      <c r="L72" s="55"/>
      <c r="M72" s="153">
        <v>90</v>
      </c>
      <c r="N72" s="55"/>
      <c r="O72" s="55"/>
      <c r="P72" s="55"/>
      <c r="Q72" s="55"/>
      <c r="R72" s="55">
        <v>87</v>
      </c>
      <c r="S72" s="55">
        <v>77</v>
      </c>
      <c r="T72" s="55"/>
      <c r="U72" s="55">
        <v>0</v>
      </c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153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153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144.8</v>
      </c>
      <c r="L75" s="52">
        <f>L76+L77+L78</f>
        <v>0</v>
      </c>
      <c r="M75" s="151">
        <f>M76+M77+M78</f>
        <v>270</v>
      </c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>
        <v>0</v>
      </c>
      <c r="T75" s="52">
        <f>T76+T77+T78</f>
        <v>0</v>
      </c>
      <c r="U75" s="52">
        <v>0</v>
      </c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153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15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>
        <v>144.8</v>
      </c>
      <c r="L78" s="55">
        <v>0</v>
      </c>
      <c r="M78" s="153">
        <v>270</v>
      </c>
      <c r="N78" s="55">
        <v>0</v>
      </c>
      <c r="O78" s="55">
        <v>30</v>
      </c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153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151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63966.598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3761.948</v>
      </c>
      <c r="J81" s="52">
        <f t="shared" si="17"/>
        <v>5460.2</v>
      </c>
      <c r="K81" s="52">
        <f t="shared" si="17"/>
        <v>6351.092</v>
      </c>
      <c r="L81" s="52">
        <f t="shared" si="17"/>
        <v>6093.7</v>
      </c>
      <c r="M81" s="151">
        <f t="shared" si="17"/>
        <v>5628.93</v>
      </c>
      <c r="N81" s="52">
        <f t="shared" si="17"/>
        <v>5928.9</v>
      </c>
      <c r="O81" s="52">
        <f t="shared" si="17"/>
        <v>6625.85</v>
      </c>
      <c r="P81" s="52">
        <f t="shared" si="17"/>
        <v>8346.5</v>
      </c>
      <c r="Q81" s="52">
        <f t="shared" si="17"/>
        <v>5864.555</v>
      </c>
      <c r="R81" s="52">
        <f t="shared" si="17"/>
        <v>6104.5</v>
      </c>
      <c r="S81" s="52">
        <f t="shared" si="17"/>
        <v>3500.685</v>
      </c>
      <c r="T81" s="52">
        <f t="shared" si="17"/>
        <v>4310.2</v>
      </c>
      <c r="U81" s="52">
        <f>U82+U84+U83+U85</f>
        <v>3955.35</v>
      </c>
      <c r="V81" s="52">
        <f aca="true" t="shared" si="18" ref="V81:AA81">V82+V83+V84+V85</f>
        <v>4634.228</v>
      </c>
      <c r="W81" s="52">
        <f t="shared" si="18"/>
        <v>4802.372</v>
      </c>
      <c r="X81" s="52">
        <f t="shared" si="18"/>
        <v>6393.9</v>
      </c>
      <c r="Y81" s="52">
        <f t="shared" si="18"/>
        <v>3952.864</v>
      </c>
      <c r="Z81" s="109">
        <f t="shared" si="18"/>
        <v>3142.67</v>
      </c>
      <c r="AA81" s="52">
        <f t="shared" si="18"/>
        <v>10606.805</v>
      </c>
      <c r="AB81" s="90">
        <f>D81+F81+H81+J81+L81+N81+P81+R81+T81+V81+X81+Z81</f>
        <v>63966.598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153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15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63966.598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>
        <v>3761.948</v>
      </c>
      <c r="J84" s="55">
        <v>5460.2</v>
      </c>
      <c r="K84" s="55">
        <v>6351.092</v>
      </c>
      <c r="L84" s="55">
        <v>6093.7</v>
      </c>
      <c r="M84" s="153">
        <v>5628.93</v>
      </c>
      <c r="N84" s="55">
        <v>5928.9</v>
      </c>
      <c r="O84" s="55">
        <v>6625.85</v>
      </c>
      <c r="P84" s="55">
        <v>8346.5</v>
      </c>
      <c r="Q84" s="55">
        <v>5864.555</v>
      </c>
      <c r="R84" s="55">
        <v>6104.5</v>
      </c>
      <c r="S84" s="55">
        <v>3500.685</v>
      </c>
      <c r="T84" s="55">
        <v>4310.2</v>
      </c>
      <c r="U84" s="55">
        <v>3955.35</v>
      </c>
      <c r="V84" s="55">
        <v>4634.228</v>
      </c>
      <c r="W84" s="55">
        <v>4802.372</v>
      </c>
      <c r="X84" s="55">
        <v>6393.9</v>
      </c>
      <c r="Y84" s="185">
        <v>3952.864</v>
      </c>
      <c r="Z84" s="111">
        <v>3142.67</v>
      </c>
      <c r="AA84" s="55">
        <v>10606.805</v>
      </c>
      <c r="AB84" s="90">
        <f>D84+F84+H84+J84+L84+N84+P84+R84+T84+V84+X84+Z84</f>
        <v>63966.598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153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>
        <v>0</v>
      </c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52"/>
      <c r="E86" s="61"/>
      <c r="F86" s="61"/>
      <c r="G86" s="61"/>
      <c r="H86" s="61"/>
      <c r="I86" s="52"/>
      <c r="J86" s="61"/>
      <c r="K86" s="61"/>
      <c r="L86" s="61"/>
      <c r="M86" s="149"/>
      <c r="N86" s="61"/>
      <c r="O86" s="61"/>
      <c r="P86" s="61"/>
      <c r="Q86" s="52"/>
      <c r="R86" s="61"/>
      <c r="S86" s="52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18803.5685</v>
      </c>
      <c r="C87" s="65"/>
      <c r="D87" s="69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9">
        <f>I88+I89+I90+I91</f>
        <v>514.16</v>
      </c>
      <c r="J87" s="65">
        <f>J89+J90+J88+J91</f>
        <v>1331.4</v>
      </c>
      <c r="K87" s="65">
        <f>K88+K89+K90+K91</f>
        <v>899.567</v>
      </c>
      <c r="L87" s="65">
        <f>L89+L90+L88+L91</f>
        <v>0</v>
      </c>
      <c r="M87" s="138">
        <f>M88+M89+M90+M91</f>
        <v>506.03000000000003</v>
      </c>
      <c r="N87" s="65">
        <f>N89+N90+N88+N91</f>
        <v>0</v>
      </c>
      <c r="O87" s="65">
        <f>O88+O89+O90+O91</f>
        <v>198.25</v>
      </c>
      <c r="P87" s="65">
        <f>P89+P90+P88+P91</f>
        <v>3021.23</v>
      </c>
      <c r="Q87" s="69">
        <f>Q88+Q89+Q90+Q91</f>
        <v>3299.12</v>
      </c>
      <c r="R87" s="65">
        <f>R89+R90+R88+R91</f>
        <v>3839.29</v>
      </c>
      <c r="S87" s="69">
        <f>S88+S89+S90+S91</f>
        <v>3839.29</v>
      </c>
      <c r="T87" s="65">
        <f>T89+T90+T88+T91</f>
        <v>27.525</v>
      </c>
      <c r="U87" s="65">
        <f>U88+U89+U90+U91</f>
        <v>27.525</v>
      </c>
      <c r="V87" s="65">
        <f>V89+V90+V88+V91</f>
        <v>228.46</v>
      </c>
      <c r="W87" s="65">
        <f>W88+W89+W90+W91</f>
        <v>167</v>
      </c>
      <c r="X87" s="65">
        <f>X89+X90+X88+X91</f>
        <v>0.8485</v>
      </c>
      <c r="Y87" s="65">
        <f>Y88+Y89+Y90+Y91</f>
        <v>0</v>
      </c>
      <c r="Z87" s="113">
        <f>Z88+Z89+Z90+Z91</f>
        <v>8511.84</v>
      </c>
      <c r="AA87" s="69">
        <f>AA89+AA90+AA88+AA91</f>
        <v>8801.74</v>
      </c>
      <c r="AB87" s="90">
        <f t="shared" si="16"/>
        <v>18858.368499999997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70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70"/>
      <c r="J88" s="66">
        <f t="shared" si="19"/>
        <v>0</v>
      </c>
      <c r="K88" s="66"/>
      <c r="L88" s="66">
        <f t="shared" si="19"/>
        <v>0</v>
      </c>
      <c r="M88" s="136"/>
      <c r="N88" s="66">
        <f t="shared" si="19"/>
        <v>0</v>
      </c>
      <c r="O88" s="66"/>
      <c r="P88" s="66">
        <f t="shared" si="19"/>
        <v>0</v>
      </c>
      <c r="Q88" s="70"/>
      <c r="R88" s="66">
        <f t="shared" si="19"/>
        <v>0</v>
      </c>
      <c r="S88" s="70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70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70"/>
      <c r="J89" s="66">
        <f t="shared" si="20"/>
        <v>0</v>
      </c>
      <c r="K89" s="66"/>
      <c r="L89" s="66">
        <f t="shared" si="20"/>
        <v>0</v>
      </c>
      <c r="M89" s="136"/>
      <c r="N89" s="66">
        <f t="shared" si="20"/>
        <v>0</v>
      </c>
      <c r="O89" s="66"/>
      <c r="P89" s="66">
        <f t="shared" si="20"/>
        <v>0</v>
      </c>
      <c r="Q89" s="70"/>
      <c r="R89" s="66">
        <f t="shared" si="20"/>
        <v>0</v>
      </c>
      <c r="S89" s="70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0</v>
      </c>
      <c r="Y89" s="66"/>
      <c r="Z89" s="110"/>
      <c r="AA89" s="70">
        <f t="shared" si="20"/>
        <v>0</v>
      </c>
      <c r="AB89" s="90">
        <f t="shared" si="16"/>
        <v>0</v>
      </c>
    </row>
    <row r="90" spans="1:28" s="17" customFormat="1" ht="18.75" customHeight="1">
      <c r="A90" s="23" t="s">
        <v>14</v>
      </c>
      <c r="B90" s="70">
        <f>B96+B103+B109</f>
        <v>18228.468500000003</v>
      </c>
      <c r="C90" s="66"/>
      <c r="D90" s="70">
        <f aca="true" t="shared" si="21" ref="D90:I90">D96+D103+D109</f>
        <v>243.85</v>
      </c>
      <c r="E90" s="66">
        <f t="shared" si="21"/>
        <v>243.85</v>
      </c>
      <c r="F90" s="66">
        <f t="shared" si="21"/>
        <v>547.525</v>
      </c>
      <c r="G90" s="66">
        <f t="shared" si="21"/>
        <v>162.525</v>
      </c>
      <c r="H90" s="66">
        <f t="shared" si="21"/>
        <v>816.5</v>
      </c>
      <c r="I90" s="70">
        <f t="shared" si="21"/>
        <v>514.16</v>
      </c>
      <c r="J90" s="66">
        <f aca="true" t="shared" si="22" ref="J90:AA90">J96+J103+J109</f>
        <v>991.4</v>
      </c>
      <c r="K90" s="66">
        <f t="shared" si="22"/>
        <v>808.5</v>
      </c>
      <c r="L90" s="66">
        <f t="shared" si="22"/>
        <v>0</v>
      </c>
      <c r="M90" s="136">
        <f t="shared" si="22"/>
        <v>257.1</v>
      </c>
      <c r="N90" s="66">
        <f t="shared" si="22"/>
        <v>0</v>
      </c>
      <c r="O90" s="66">
        <f t="shared" si="22"/>
        <v>198.25</v>
      </c>
      <c r="P90" s="66">
        <f t="shared" si="22"/>
        <v>3021.23</v>
      </c>
      <c r="Q90" s="70">
        <f t="shared" si="22"/>
        <v>3299.12</v>
      </c>
      <c r="R90" s="66">
        <f t="shared" si="22"/>
        <v>3839.29</v>
      </c>
      <c r="S90" s="70">
        <f t="shared" si="22"/>
        <v>3839.29</v>
      </c>
      <c r="T90" s="66">
        <f t="shared" si="22"/>
        <v>27.525</v>
      </c>
      <c r="U90" s="66">
        <f t="shared" si="22"/>
        <v>27.525</v>
      </c>
      <c r="V90" s="66">
        <f t="shared" si="22"/>
        <v>228.46</v>
      </c>
      <c r="W90" s="66">
        <f t="shared" si="22"/>
        <v>167</v>
      </c>
      <c r="X90" s="66">
        <f t="shared" si="22"/>
        <v>0.8485</v>
      </c>
      <c r="Y90" s="66">
        <f t="shared" si="22"/>
        <v>0</v>
      </c>
      <c r="Z90" s="110">
        <f t="shared" si="22"/>
        <v>8511.84</v>
      </c>
      <c r="AA90" s="70">
        <f t="shared" si="22"/>
        <v>8610.14</v>
      </c>
      <c r="AB90" s="90">
        <f t="shared" si="16"/>
        <v>18326.7685</v>
      </c>
    </row>
    <row r="91" spans="1:28" s="17" customFormat="1" ht="18.75" customHeight="1">
      <c r="A91" s="24" t="s">
        <v>41</v>
      </c>
      <c r="B91" s="175">
        <f>B97+B122+B104+B110</f>
        <v>575.1</v>
      </c>
      <c r="C91" s="72"/>
      <c r="D91" s="73">
        <f>D97+D122</f>
        <v>0</v>
      </c>
      <c r="E91" s="72"/>
      <c r="F91" s="72">
        <f>F97+F122</f>
        <v>0</v>
      </c>
      <c r="G91" s="72"/>
      <c r="H91" s="72">
        <f>H97+H122</f>
        <v>0</v>
      </c>
      <c r="I91" s="73"/>
      <c r="J91" s="72">
        <f>J97+J122+J104</f>
        <v>340</v>
      </c>
      <c r="K91" s="72">
        <f>K97+K104</f>
        <v>91.067</v>
      </c>
      <c r="L91" s="72">
        <f>L97+L104</f>
        <v>0</v>
      </c>
      <c r="M91" s="136">
        <f>M97+M104</f>
        <v>248.93</v>
      </c>
      <c r="N91" s="72">
        <f>N97+N122</f>
        <v>0</v>
      </c>
      <c r="O91" s="72"/>
      <c r="P91" s="72">
        <f>P97+P122</f>
        <v>0</v>
      </c>
      <c r="Q91" s="73"/>
      <c r="R91" s="72">
        <f>R97+R122</f>
        <v>0</v>
      </c>
      <c r="S91" s="73"/>
      <c r="T91" s="72">
        <f>T97+T122</f>
        <v>0</v>
      </c>
      <c r="U91" s="72"/>
      <c r="V91" s="72">
        <f>V97+V122</f>
        <v>0</v>
      </c>
      <c r="W91" s="72"/>
      <c r="X91" s="72">
        <f>X97+X122</f>
        <v>0</v>
      </c>
      <c r="Y91" s="72"/>
      <c r="Z91" s="114"/>
      <c r="AA91" s="73">
        <f>AA97+AA122</f>
        <v>191.6</v>
      </c>
      <c r="AB91" s="90">
        <f t="shared" si="16"/>
        <v>531.6</v>
      </c>
    </row>
    <row r="92" spans="1:28" s="17" customFormat="1" ht="75" customHeight="1">
      <c r="A92" s="21" t="s">
        <v>72</v>
      </c>
      <c r="B92" s="71"/>
      <c r="C92" s="71"/>
      <c r="D92" s="52"/>
      <c r="E92" s="68"/>
      <c r="F92" s="68"/>
      <c r="G92" s="68"/>
      <c r="H92" s="68"/>
      <c r="I92" s="52"/>
      <c r="J92" s="68"/>
      <c r="K92" s="68"/>
      <c r="L92" s="68"/>
      <c r="M92" s="150"/>
      <c r="N92" s="68"/>
      <c r="O92" s="68"/>
      <c r="P92" s="68"/>
      <c r="Q92" s="52"/>
      <c r="R92" s="68"/>
      <c r="S92" s="52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11397.1</v>
      </c>
      <c r="C93" s="71"/>
      <c r="D93" s="69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162.525</v>
      </c>
      <c r="H93" s="71">
        <f t="shared" si="23"/>
        <v>816.5</v>
      </c>
      <c r="I93" s="69">
        <f>I94+I95+I96+I97</f>
        <v>514.16</v>
      </c>
      <c r="J93" s="71">
        <f t="shared" si="23"/>
        <v>991.4</v>
      </c>
      <c r="K93" s="71">
        <f>K94+K95+K96+K97</f>
        <v>808.5</v>
      </c>
      <c r="L93" s="71">
        <f t="shared" si="23"/>
        <v>0</v>
      </c>
      <c r="M93" s="139">
        <f>M94+M95+M96+M97</f>
        <v>257.1</v>
      </c>
      <c r="N93" s="71">
        <f t="shared" si="23"/>
        <v>0</v>
      </c>
      <c r="O93" s="71">
        <f>O94+O95+O96+O97</f>
        <v>198.25</v>
      </c>
      <c r="P93" s="71">
        <f t="shared" si="23"/>
        <v>0</v>
      </c>
      <c r="Q93" s="69">
        <f>Q94+Q95+Q96+Q97</f>
        <v>277.89</v>
      </c>
      <c r="R93" s="71">
        <f t="shared" si="23"/>
        <v>30</v>
      </c>
      <c r="S93" s="69">
        <f>S94+S95+S96+S97</f>
        <v>30</v>
      </c>
      <c r="T93" s="71">
        <f t="shared" si="23"/>
        <v>27.525</v>
      </c>
      <c r="U93" s="71">
        <f>U94+U95+U96+U97</f>
        <v>27.525</v>
      </c>
      <c r="V93" s="71">
        <f t="shared" si="23"/>
        <v>228.46</v>
      </c>
      <c r="W93" s="71">
        <f>W94+W95+W96+W97</f>
        <v>167</v>
      </c>
      <c r="X93" s="71">
        <f t="shared" si="23"/>
        <v>0</v>
      </c>
      <c r="Y93" s="71">
        <f>Y94+Y95+Y96+Y97</f>
        <v>0</v>
      </c>
      <c r="Z93" s="113">
        <f>Z94+Z95+Z96+Z97</f>
        <v>8511.84</v>
      </c>
      <c r="AA93" s="69">
        <f t="shared" si="23"/>
        <v>8801.74</v>
      </c>
      <c r="AB93" s="90">
        <f t="shared" si="16"/>
        <v>11687</v>
      </c>
    </row>
    <row r="94" spans="1:28" s="17" customFormat="1" ht="18.75" customHeight="1">
      <c r="A94" s="23" t="s">
        <v>15</v>
      </c>
      <c r="B94" s="67"/>
      <c r="C94" s="67"/>
      <c r="D94" s="70"/>
      <c r="E94" s="67"/>
      <c r="F94" s="67"/>
      <c r="G94" s="67"/>
      <c r="H94" s="67"/>
      <c r="I94" s="70"/>
      <c r="J94" s="67"/>
      <c r="K94" s="67"/>
      <c r="L94" s="67"/>
      <c r="M94" s="140"/>
      <c r="N94" s="67"/>
      <c r="O94" s="67"/>
      <c r="P94" s="67"/>
      <c r="Q94" s="70"/>
      <c r="R94" s="67"/>
      <c r="S94" s="70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70"/>
      <c r="E95" s="67"/>
      <c r="F95" s="67"/>
      <c r="G95" s="67"/>
      <c r="H95" s="67"/>
      <c r="I95" s="70"/>
      <c r="J95" s="67"/>
      <c r="K95" s="67"/>
      <c r="L95" s="67"/>
      <c r="M95" s="140"/>
      <c r="N95" s="67"/>
      <c r="O95" s="67"/>
      <c r="P95" s="67"/>
      <c r="Q95" s="70"/>
      <c r="R95" s="67"/>
      <c r="S95" s="70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11397.1</v>
      </c>
      <c r="C96" s="67"/>
      <c r="D96" s="70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70">
        <v>514.16</v>
      </c>
      <c r="J96" s="67">
        <v>991.4</v>
      </c>
      <c r="K96" s="67">
        <v>808.5</v>
      </c>
      <c r="L96" s="67"/>
      <c r="M96" s="140">
        <v>257.1</v>
      </c>
      <c r="N96" s="67"/>
      <c r="O96" s="67">
        <v>198.25</v>
      </c>
      <c r="P96" s="67"/>
      <c r="Q96" s="70">
        <v>277.89</v>
      </c>
      <c r="R96" s="67">
        <v>30</v>
      </c>
      <c r="S96" s="70">
        <v>30</v>
      </c>
      <c r="T96" s="67">
        <v>27.525</v>
      </c>
      <c r="U96" s="67">
        <v>27.525</v>
      </c>
      <c r="V96" s="67">
        <v>228.46</v>
      </c>
      <c r="W96" s="67">
        <v>167</v>
      </c>
      <c r="X96" s="67">
        <v>0</v>
      </c>
      <c r="Y96" s="67">
        <v>0</v>
      </c>
      <c r="Z96" s="110">
        <v>8511.84</v>
      </c>
      <c r="AA96" s="70">
        <v>8610.14</v>
      </c>
      <c r="AB96" s="90">
        <f t="shared" si="16"/>
        <v>11495.4</v>
      </c>
    </row>
    <row r="97" spans="1:28" s="17" customFormat="1" ht="18.75" customHeight="1">
      <c r="A97" s="24" t="s">
        <v>41</v>
      </c>
      <c r="B97" s="67"/>
      <c r="C97" s="67"/>
      <c r="D97" s="70"/>
      <c r="E97" s="67"/>
      <c r="F97" s="67"/>
      <c r="G97" s="67"/>
      <c r="H97" s="67"/>
      <c r="I97" s="70"/>
      <c r="J97" s="67"/>
      <c r="K97" s="67"/>
      <c r="L97" s="67"/>
      <c r="M97" s="140"/>
      <c r="N97" s="67"/>
      <c r="O97" s="67"/>
      <c r="P97" s="67"/>
      <c r="Q97" s="70"/>
      <c r="R97" s="67"/>
      <c r="S97" s="70"/>
      <c r="T97" s="67"/>
      <c r="U97" s="67"/>
      <c r="V97" s="67"/>
      <c r="W97" s="67"/>
      <c r="X97" s="67"/>
      <c r="Y97" s="67"/>
      <c r="Z97" s="110"/>
      <c r="AA97" s="70">
        <f>AA104+AA110+AA116</f>
        <v>191.6</v>
      </c>
      <c r="AB97" s="90">
        <f t="shared" si="16"/>
        <v>191.6</v>
      </c>
    </row>
    <row r="98" spans="1:28" s="17" customFormat="1" ht="18.75">
      <c r="A98" s="27"/>
      <c r="B98" s="71"/>
      <c r="C98" s="71"/>
      <c r="D98" s="52"/>
      <c r="E98" s="68"/>
      <c r="F98" s="68"/>
      <c r="G98" s="68"/>
      <c r="H98" s="68"/>
      <c r="I98" s="52"/>
      <c r="J98" s="68"/>
      <c r="K98" s="68"/>
      <c r="L98" s="68"/>
      <c r="M98" s="150"/>
      <c r="N98" s="68"/>
      <c r="O98" s="68"/>
      <c r="P98" s="68"/>
      <c r="Q98" s="52"/>
      <c r="R98" s="68"/>
      <c r="S98" s="52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52"/>
      <c r="E99" s="68"/>
      <c r="F99" s="68"/>
      <c r="G99" s="68"/>
      <c r="H99" s="68"/>
      <c r="I99" s="52"/>
      <c r="J99" s="68"/>
      <c r="K99" s="68"/>
      <c r="L99" s="68"/>
      <c r="M99" s="150"/>
      <c r="N99" s="68"/>
      <c r="O99" s="68"/>
      <c r="P99" s="68"/>
      <c r="Q99" s="52"/>
      <c r="R99" s="68"/>
      <c r="S99" s="52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575.1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340</v>
      </c>
      <c r="K100" s="52">
        <f t="shared" si="24"/>
        <v>91.067</v>
      </c>
      <c r="L100" s="52">
        <f t="shared" si="24"/>
        <v>0</v>
      </c>
      <c r="M100" s="151">
        <f t="shared" si="24"/>
        <v>248.93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52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235.1</v>
      </c>
      <c r="Y100" s="52">
        <f t="shared" si="24"/>
        <v>43.5</v>
      </c>
      <c r="Z100" s="109">
        <f t="shared" si="24"/>
        <v>0</v>
      </c>
      <c r="AA100" s="52">
        <f t="shared" si="24"/>
        <v>191.6</v>
      </c>
      <c r="AB100" s="90">
        <f>D100+F100+H100+J100+L100+N100+P100+R100+T100+V100+X100</f>
        <v>575.1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153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153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>
        <v>0</v>
      </c>
      <c r="Y102" s="55">
        <v>0</v>
      </c>
      <c r="Z102" s="111">
        <v>0</v>
      </c>
      <c r="AA102" s="55"/>
      <c r="AB102" s="90">
        <f t="shared" si="16"/>
        <v>0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153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</f>
        <v>575.1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>
        <v>91.067</v>
      </c>
      <c r="L104" s="55">
        <v>0</v>
      </c>
      <c r="M104" s="153">
        <v>248.93</v>
      </c>
      <c r="N104" s="55">
        <v>0</v>
      </c>
      <c r="O104" s="55">
        <v>0</v>
      </c>
      <c r="P104" s="55"/>
      <c r="Q104" s="55"/>
      <c r="R104" s="55"/>
      <c r="S104" s="55"/>
      <c r="T104" s="55"/>
      <c r="U104" s="55"/>
      <c r="V104" s="55"/>
      <c r="W104" s="55"/>
      <c r="X104" s="55">
        <v>235.1</v>
      </c>
      <c r="Y104" s="55">
        <v>43.5</v>
      </c>
      <c r="Z104" s="111"/>
      <c r="AA104" s="55">
        <v>191.6</v>
      </c>
      <c r="AB104" s="90">
        <f>D104+F104+H104+J104+L104+N104+P104+R104+T104+V104+X104</f>
        <v>575.1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153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6831.3685000000005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151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3021.23</v>
      </c>
      <c r="Q106" s="52">
        <f t="shared" si="25"/>
        <v>3021.23</v>
      </c>
      <c r="R106" s="52">
        <f t="shared" si="25"/>
        <v>3809.29</v>
      </c>
      <c r="S106" s="52">
        <f t="shared" si="25"/>
        <v>3809.29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0.8485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6831.3685000000005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153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153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6831.3685000000005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153"/>
      <c r="N109" s="55">
        <v>0</v>
      </c>
      <c r="O109" s="55"/>
      <c r="P109" s="55">
        <v>3021.23</v>
      </c>
      <c r="Q109" s="55">
        <v>3021.23</v>
      </c>
      <c r="R109" s="55">
        <v>3809.29</v>
      </c>
      <c r="S109" s="55">
        <v>3809.29</v>
      </c>
      <c r="T109" s="55">
        <v>0</v>
      </c>
      <c r="U109" s="55">
        <v>0</v>
      </c>
      <c r="V109" s="55">
        <v>0</v>
      </c>
      <c r="W109" s="55"/>
      <c r="X109" s="55">
        <v>0.8485</v>
      </c>
      <c r="Y109" s="55">
        <v>0</v>
      </c>
      <c r="Z109" s="111"/>
      <c r="AA109" s="55">
        <v>0</v>
      </c>
      <c r="AB109" s="90">
        <f>D109+F109+H109+J109+L109+N109+P109+R109+T109+V109+X109+AA109</f>
        <v>6831.3685000000005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153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153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151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153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153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153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153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153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151"/>
      <c r="N118" s="52">
        <f t="shared" si="26"/>
        <v>0</v>
      </c>
      <c r="O118" s="52"/>
      <c r="P118" s="52">
        <f t="shared" si="26"/>
        <v>0</v>
      </c>
      <c r="Q118" s="52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153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153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153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153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156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156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151"/>
      <c r="N125" s="52">
        <f t="shared" si="27"/>
        <v>0</v>
      </c>
      <c r="O125" s="52"/>
      <c r="P125" s="52">
        <f t="shared" si="27"/>
        <v>0</v>
      </c>
      <c r="Q125" s="52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153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153"/>
      <c r="N127" s="55">
        <f t="shared" si="28"/>
        <v>0</v>
      </c>
      <c r="O127" s="55"/>
      <c r="P127" s="55">
        <f t="shared" si="28"/>
        <v>0</v>
      </c>
      <c r="Q127" s="55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153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55">
        <v>0</v>
      </c>
      <c r="E129" s="84"/>
      <c r="F129" s="84">
        <v>0</v>
      </c>
      <c r="G129" s="84"/>
      <c r="H129" s="84">
        <v>0</v>
      </c>
      <c r="I129" s="55"/>
      <c r="J129" s="84">
        <v>0</v>
      </c>
      <c r="K129" s="84"/>
      <c r="L129" s="84">
        <v>0</v>
      </c>
      <c r="M129" s="154"/>
      <c r="N129" s="84">
        <v>0</v>
      </c>
      <c r="O129" s="84"/>
      <c r="P129" s="84">
        <v>0</v>
      </c>
      <c r="Q129" s="55"/>
      <c r="R129" s="84">
        <v>0</v>
      </c>
      <c r="S129" s="55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153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153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151"/>
      <c r="N132" s="52">
        <f t="shared" si="29"/>
        <v>0</v>
      </c>
      <c r="O132" s="52"/>
      <c r="P132" s="52">
        <f t="shared" si="29"/>
        <v>0</v>
      </c>
      <c r="Q132" s="52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157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153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153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55">
        <v>0</v>
      </c>
      <c r="E136" s="84"/>
      <c r="F136" s="84">
        <v>0</v>
      </c>
      <c r="G136" s="84"/>
      <c r="H136" s="84">
        <v>0</v>
      </c>
      <c r="I136" s="55"/>
      <c r="J136" s="84">
        <v>0</v>
      </c>
      <c r="K136" s="84"/>
      <c r="L136" s="84">
        <v>0</v>
      </c>
      <c r="M136" s="154"/>
      <c r="N136" s="84">
        <v>0</v>
      </c>
      <c r="O136" s="84"/>
      <c r="P136" s="84">
        <v>0</v>
      </c>
      <c r="Q136" s="55"/>
      <c r="R136" s="84">
        <v>0</v>
      </c>
      <c r="S136" s="55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153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153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151"/>
      <c r="N139" s="52">
        <f t="shared" si="31"/>
        <v>0</v>
      </c>
      <c r="O139" s="52"/>
      <c r="P139" s="52">
        <f t="shared" si="31"/>
        <v>0</v>
      </c>
      <c r="Q139" s="52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157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153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153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55">
        <v>0</v>
      </c>
      <c r="E143" s="84"/>
      <c r="F143" s="84">
        <v>0</v>
      </c>
      <c r="G143" s="84"/>
      <c r="H143" s="84">
        <v>0</v>
      </c>
      <c r="I143" s="55"/>
      <c r="J143" s="84">
        <v>0</v>
      </c>
      <c r="K143" s="84"/>
      <c r="L143" s="84">
        <v>0</v>
      </c>
      <c r="M143" s="154"/>
      <c r="N143" s="84">
        <v>0</v>
      </c>
      <c r="O143" s="84"/>
      <c r="P143" s="84">
        <v>0</v>
      </c>
      <c r="Q143" s="55"/>
      <c r="R143" s="84">
        <v>0</v>
      </c>
      <c r="S143" s="55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153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205" t="s">
        <v>28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7"/>
      <c r="AB145" s="90">
        <f t="shared" si="30"/>
        <v>0</v>
      </c>
    </row>
    <row r="146" spans="1:37" s="92" customFormat="1" ht="18.75" customHeight="1">
      <c r="A146" s="193" t="s">
        <v>50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104"/>
      <c r="E147" s="37"/>
      <c r="F147" s="37"/>
      <c r="G147" s="37"/>
      <c r="H147" s="37"/>
      <c r="I147" s="104"/>
      <c r="J147" s="37"/>
      <c r="K147" s="37"/>
      <c r="L147" s="37"/>
      <c r="M147" s="158"/>
      <c r="N147" s="37"/>
      <c r="O147" s="37"/>
      <c r="P147" s="37"/>
      <c r="Q147" s="104"/>
      <c r="R147" s="37"/>
      <c r="S147" s="104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9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9">
        <f>I149+I150+I151+I152</f>
        <v>70</v>
      </c>
      <c r="J148" s="65">
        <f>J150+J151+J149+J152</f>
        <v>15.1</v>
      </c>
      <c r="K148" s="65">
        <f>K149+K150+K151+K152</f>
        <v>61.35</v>
      </c>
      <c r="L148" s="65">
        <f>L150+L151+L149+L152</f>
        <v>0</v>
      </c>
      <c r="M148" s="138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9">
        <f>Q149+Q150+Q151+Q152</f>
        <v>0</v>
      </c>
      <c r="R148" s="65">
        <f>R150+R151+R149+R152</f>
        <v>60</v>
      </c>
      <c r="S148" s="69">
        <f>S149+S150+S151+S152</f>
        <v>48.12</v>
      </c>
      <c r="T148" s="65">
        <f>T150+T151+T149+T152</f>
        <v>140</v>
      </c>
      <c r="U148" s="65">
        <f>U149+U150+U151+U152</f>
        <v>11.88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70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70"/>
      <c r="J149" s="66">
        <f t="shared" si="32"/>
        <v>0</v>
      </c>
      <c r="K149" s="66"/>
      <c r="L149" s="66">
        <f t="shared" si="32"/>
        <v>0</v>
      </c>
      <c r="M149" s="136"/>
      <c r="N149" s="66">
        <f t="shared" si="32"/>
        <v>0</v>
      </c>
      <c r="O149" s="66"/>
      <c r="P149" s="66">
        <f t="shared" si="32"/>
        <v>0</v>
      </c>
      <c r="Q149" s="70"/>
      <c r="R149" s="66">
        <f t="shared" si="32"/>
        <v>0</v>
      </c>
      <c r="S149" s="70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70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70"/>
      <c r="J150" s="66">
        <f t="shared" si="32"/>
        <v>0</v>
      </c>
      <c r="K150" s="66"/>
      <c r="L150" s="66">
        <f t="shared" si="32"/>
        <v>0</v>
      </c>
      <c r="M150" s="136"/>
      <c r="N150" s="66">
        <f t="shared" si="32"/>
        <v>0</v>
      </c>
      <c r="O150" s="66"/>
      <c r="P150" s="66">
        <f t="shared" si="32"/>
        <v>0</v>
      </c>
      <c r="Q150" s="70"/>
      <c r="R150" s="66">
        <f t="shared" si="32"/>
        <v>0</v>
      </c>
      <c r="S150" s="70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70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70">
        <f>I157+I182</f>
        <v>70</v>
      </c>
      <c r="J151" s="66">
        <f>J157+J182</f>
        <v>15.1</v>
      </c>
      <c r="K151" s="66">
        <f>K157+K182</f>
        <v>61.35</v>
      </c>
      <c r="L151" s="66">
        <f>L157</f>
        <v>0</v>
      </c>
      <c r="M151" s="136"/>
      <c r="N151" s="66">
        <f>N157</f>
        <v>0</v>
      </c>
      <c r="O151" s="66"/>
      <c r="P151" s="66">
        <f>P157</f>
        <v>0</v>
      </c>
      <c r="Q151" s="70"/>
      <c r="R151" s="66">
        <f>R157+R182</f>
        <v>60</v>
      </c>
      <c r="S151" s="70">
        <f>S157+S182</f>
        <v>48.12</v>
      </c>
      <c r="T151" s="66">
        <f>T157+T182</f>
        <v>140</v>
      </c>
      <c r="U151" s="66">
        <f>U157+U182</f>
        <v>11.88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70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70"/>
      <c r="J152" s="66">
        <f t="shared" si="33"/>
        <v>0</v>
      </c>
      <c r="K152" s="66"/>
      <c r="L152" s="66">
        <f t="shared" si="33"/>
        <v>0</v>
      </c>
      <c r="M152" s="136"/>
      <c r="N152" s="66">
        <f t="shared" si="33"/>
        <v>0</v>
      </c>
      <c r="O152" s="66"/>
      <c r="P152" s="66">
        <f t="shared" si="33"/>
        <v>0</v>
      </c>
      <c r="Q152" s="70"/>
      <c r="R152" s="66">
        <f t="shared" si="33"/>
        <v>0</v>
      </c>
      <c r="S152" s="70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153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70</v>
      </c>
      <c r="J154" s="76">
        <f t="shared" si="34"/>
        <v>15.1</v>
      </c>
      <c r="K154" s="76">
        <f t="shared" si="34"/>
        <v>61.35</v>
      </c>
      <c r="L154" s="76">
        <f t="shared" si="34"/>
        <v>0</v>
      </c>
      <c r="M154" s="137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76">
        <f t="shared" si="34"/>
        <v>0</v>
      </c>
      <c r="R154" s="76">
        <f t="shared" si="34"/>
        <v>60</v>
      </c>
      <c r="S154" s="76">
        <f t="shared" si="34"/>
        <v>48.12</v>
      </c>
      <c r="T154" s="76">
        <f t="shared" si="34"/>
        <v>140</v>
      </c>
      <c r="U154" s="76">
        <f t="shared" si="34"/>
        <v>11.88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141"/>
      <c r="N155" s="70">
        <f t="shared" si="35"/>
        <v>0</v>
      </c>
      <c r="O155" s="70"/>
      <c r="P155" s="70">
        <f t="shared" si="35"/>
        <v>0</v>
      </c>
      <c r="Q155" s="7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141"/>
      <c r="N156" s="70">
        <f t="shared" si="36"/>
        <v>0</v>
      </c>
      <c r="O156" s="70"/>
      <c r="P156" s="70">
        <f t="shared" si="36"/>
        <v>0</v>
      </c>
      <c r="Q156" s="7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70</v>
      </c>
      <c r="J157" s="70">
        <f>J164+J170+J176</f>
        <v>15.1</v>
      </c>
      <c r="K157" s="70">
        <f>K164+K170+K176</f>
        <v>61.35</v>
      </c>
      <c r="L157" s="70"/>
      <c r="M157" s="141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48.12</v>
      </c>
      <c r="T157" s="70">
        <f>T164+T170+T176</f>
        <v>140</v>
      </c>
      <c r="U157" s="70">
        <f>U164+U170+U176</f>
        <v>11.88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141"/>
      <c r="N158" s="70">
        <f t="shared" si="37"/>
        <v>0</v>
      </c>
      <c r="O158" s="70"/>
      <c r="P158" s="70">
        <f t="shared" si="37"/>
        <v>0</v>
      </c>
      <c r="Q158" s="7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153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153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70</v>
      </c>
      <c r="J161" s="52">
        <f>J162+J163+J164+J165</f>
        <v>15.1</v>
      </c>
      <c r="K161" s="52">
        <f>K162+K163+K164+K165</f>
        <v>15.1</v>
      </c>
      <c r="L161" s="52">
        <f>L162+L163+L164</f>
        <v>0</v>
      </c>
      <c r="M161" s="151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>
        <v>0</v>
      </c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153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153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>
        <v>70</v>
      </c>
      <c r="J164" s="55">
        <v>15.1</v>
      </c>
      <c r="K164" s="55">
        <v>15.1</v>
      </c>
      <c r="L164" s="55"/>
      <c r="M164" s="153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>
        <v>0</v>
      </c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153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153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151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48.12</v>
      </c>
      <c r="T167" s="52">
        <f>T168+T169+T170+T171</f>
        <v>140</v>
      </c>
      <c r="U167" s="52">
        <f>U168+U169+U170+U171</f>
        <v>11.88</v>
      </c>
      <c r="V167" s="52">
        <f>V168+V169+V170</f>
        <v>0</v>
      </c>
      <c r="W167" s="52">
        <f>W170</f>
        <v>55.5</v>
      </c>
      <c r="X167" s="52">
        <f>X170</f>
        <v>0</v>
      </c>
      <c r="Y167" s="52">
        <f>Y170</f>
        <v>84.5</v>
      </c>
      <c r="Z167" s="109">
        <f>Z170</f>
        <v>0</v>
      </c>
      <c r="AA167" s="52">
        <f>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153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153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153"/>
      <c r="N170" s="55"/>
      <c r="O170" s="55"/>
      <c r="P170" s="55"/>
      <c r="Q170" s="55"/>
      <c r="R170" s="55">
        <v>60</v>
      </c>
      <c r="S170" s="55">
        <v>48.12</v>
      </c>
      <c r="T170" s="55">
        <v>140</v>
      </c>
      <c r="U170" s="55">
        <v>11.88</v>
      </c>
      <c r="V170" s="55">
        <v>0</v>
      </c>
      <c r="W170" s="55">
        <v>55.5</v>
      </c>
      <c r="X170" s="55">
        <v>0</v>
      </c>
      <c r="Y170" s="55">
        <v>84.5</v>
      </c>
      <c r="Z170" s="111">
        <v>0</v>
      </c>
      <c r="AA170" s="55">
        <v>0</v>
      </c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153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153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>
        <f>K174+K175+K176</f>
        <v>46.25</v>
      </c>
      <c r="L173" s="52">
        <f t="shared" si="38"/>
        <v>0</v>
      </c>
      <c r="M173" s="151">
        <f>M176</f>
        <v>10.58</v>
      </c>
      <c r="N173" s="52">
        <f t="shared" si="38"/>
        <v>0</v>
      </c>
      <c r="O173" s="52"/>
      <c r="P173" s="52">
        <f t="shared" si="38"/>
        <v>0</v>
      </c>
      <c r="Q173" s="52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153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153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>
        <v>0</v>
      </c>
      <c r="K176" s="55">
        <v>46.25</v>
      </c>
      <c r="L176" s="55"/>
      <c r="M176" s="153">
        <v>10.58</v>
      </c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153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153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153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153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153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153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153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52"/>
      <c r="E184" s="61"/>
      <c r="F184" s="61"/>
      <c r="G184" s="61"/>
      <c r="H184" s="61"/>
      <c r="I184" s="52"/>
      <c r="J184" s="61"/>
      <c r="K184" s="61"/>
      <c r="L184" s="61"/>
      <c r="M184" s="149"/>
      <c r="N184" s="61"/>
      <c r="O184" s="61"/>
      <c r="P184" s="61"/>
      <c r="Q184" s="52"/>
      <c r="R184" s="61"/>
      <c r="S184" s="52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167804.23799999998</v>
      </c>
      <c r="C185" s="65"/>
      <c r="D185" s="52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13207.249</v>
      </c>
      <c r="H185" s="61">
        <f t="shared" si="39"/>
        <v>9864.331999999999</v>
      </c>
      <c r="I185" s="52">
        <f t="shared" si="39"/>
        <v>12065.866</v>
      </c>
      <c r="J185" s="61">
        <f t="shared" si="39"/>
        <v>15994.224</v>
      </c>
      <c r="K185" s="61">
        <f t="shared" si="39"/>
        <v>14495.671999999999</v>
      </c>
      <c r="L185" s="61">
        <f t="shared" si="39"/>
        <v>13650.365</v>
      </c>
      <c r="M185" s="149">
        <f t="shared" si="39"/>
        <v>10250.9</v>
      </c>
      <c r="N185" s="61">
        <f t="shared" si="39"/>
        <v>14259.657000000001</v>
      </c>
      <c r="O185" s="61">
        <f t="shared" si="39"/>
        <v>15133.636</v>
      </c>
      <c r="P185" s="61">
        <f t="shared" si="39"/>
        <v>18744.67</v>
      </c>
      <c r="Q185" s="52">
        <f t="shared" si="39"/>
        <v>15210.338</v>
      </c>
      <c r="R185" s="61">
        <f t="shared" si="39"/>
        <v>7601.188999999999</v>
      </c>
      <c r="S185" s="52">
        <f t="shared" si="39"/>
        <v>7658.7880000000005</v>
      </c>
      <c r="T185" s="61">
        <f t="shared" si="39"/>
        <v>14375.377</v>
      </c>
      <c r="U185" s="61">
        <f t="shared" si="39"/>
        <v>8794.201000000001</v>
      </c>
      <c r="V185" s="61">
        <f t="shared" si="39"/>
        <v>19233.295000000002</v>
      </c>
      <c r="W185" s="61">
        <f t="shared" si="39"/>
        <v>11208.065</v>
      </c>
      <c r="X185" s="61">
        <f t="shared" si="39"/>
        <v>8657.878</v>
      </c>
      <c r="Y185" s="61">
        <f t="shared" si="39"/>
        <v>10088.379</v>
      </c>
      <c r="Z185" s="109">
        <f t="shared" si="39"/>
        <v>18605.137000000002</v>
      </c>
      <c r="AA185" s="52">
        <f t="shared" si="39"/>
        <v>20907.478</v>
      </c>
      <c r="AB185" s="90">
        <f t="shared" si="30"/>
        <v>170106.57900000003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70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70"/>
      <c r="J186" s="66">
        <f t="shared" si="40"/>
        <v>0</v>
      </c>
      <c r="K186" s="66"/>
      <c r="L186" s="66">
        <f t="shared" si="40"/>
        <v>0</v>
      </c>
      <c r="M186" s="136"/>
      <c r="N186" s="66">
        <f t="shared" si="40"/>
        <v>0</v>
      </c>
      <c r="O186" s="66"/>
      <c r="P186" s="66">
        <f t="shared" si="40"/>
        <v>0</v>
      </c>
      <c r="Q186" s="70"/>
      <c r="R186" s="66">
        <f t="shared" si="40"/>
        <v>0</v>
      </c>
      <c r="S186" s="70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70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70"/>
      <c r="J187" s="66">
        <f>J193+J199+J205+J211+J217</f>
        <v>0</v>
      </c>
      <c r="K187" s="66"/>
      <c r="L187" s="66">
        <f>L193+L199+L205+L211+L217</f>
        <v>0</v>
      </c>
      <c r="M187" s="136"/>
      <c r="N187" s="66">
        <f>N193+N199+N205+N211+N217</f>
        <v>0</v>
      </c>
      <c r="O187" s="66"/>
      <c r="P187" s="66">
        <f>P193+P199+P205+P211+P217</f>
        <v>0</v>
      </c>
      <c r="Q187" s="70"/>
      <c r="R187" s="66">
        <f>R193+R199+R205+R211+R217</f>
        <v>0</v>
      </c>
      <c r="S187" s="70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164120.23799999998</v>
      </c>
      <c r="C188" s="66"/>
      <c r="D188" s="70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70">
        <f>I194+I200+I206+I212+I218</f>
        <v>12065.866</v>
      </c>
      <c r="J188" s="66">
        <f>J194+J200+J206+J212+J218</f>
        <v>15994.224</v>
      </c>
      <c r="K188" s="66">
        <f>K194+K200+K206+K212+K218</f>
        <v>14495.671999999999</v>
      </c>
      <c r="L188" s="66">
        <f>L194+L200+L206+L212+L218</f>
        <v>13650.365</v>
      </c>
      <c r="M188" s="136">
        <f>M194+M200+M206+M212+M218</f>
        <v>10250.9</v>
      </c>
      <c r="N188" s="66">
        <f>N194+N200+N206+N212+N218</f>
        <v>14259.657000000001</v>
      </c>
      <c r="O188" s="66">
        <f>O194+O200+O206+O212+O218</f>
        <v>15133.636</v>
      </c>
      <c r="P188" s="66">
        <f>P194+P200+P206+P212+P218</f>
        <v>18744.67</v>
      </c>
      <c r="Q188" s="70">
        <f>Q194+Q200+Q206+Q212+Q218</f>
        <v>15210.338</v>
      </c>
      <c r="R188" s="66">
        <f>R194+R200+R206+R212+R218</f>
        <v>7601.188999999999</v>
      </c>
      <c r="S188" s="70">
        <f>S194+S200+S206+S212+S218</f>
        <v>7658.7880000000005</v>
      </c>
      <c r="T188" s="66">
        <f>T194+T200+T206+T212+T218</f>
        <v>10691.377</v>
      </c>
      <c r="U188" s="66">
        <f>U194+U200+U206+U212+U218</f>
        <v>8794.201000000001</v>
      </c>
      <c r="V188" s="66">
        <f>V194+V200+V206+V212+V218</f>
        <v>19233.295000000002</v>
      </c>
      <c r="W188" s="66">
        <f>W194+W200+W206+W212+W218</f>
        <v>11208.065</v>
      </c>
      <c r="X188" s="66">
        <f>X194+X200+X206+X212+X218</f>
        <v>8657.878</v>
      </c>
      <c r="Y188" s="66">
        <f>Y194+Y200+Y206+Y212+Y218</f>
        <v>10088.379</v>
      </c>
      <c r="Z188" s="110">
        <f>Z194+Z200+Z206+Z212+Z218</f>
        <v>18605.137000000002</v>
      </c>
      <c r="AA188" s="70">
        <f>AA194+AA200+AA206+AA212+AA218</f>
        <v>20907.478</v>
      </c>
      <c r="AB188" s="90">
        <f t="shared" si="30"/>
        <v>166422.57900000003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70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70"/>
      <c r="J189" s="66">
        <f>J195+J201+J207+J213+J219</f>
        <v>0</v>
      </c>
      <c r="K189" s="66"/>
      <c r="L189" s="66">
        <f>L195+L201+L207+L213+L219</f>
        <v>0</v>
      </c>
      <c r="M189" s="136"/>
      <c r="N189" s="66">
        <f>N195+N201+N207+N213+N219</f>
        <v>0</v>
      </c>
      <c r="O189" s="66"/>
      <c r="P189" s="66">
        <f>P195+P201+P207+P213+P219</f>
        <v>0</v>
      </c>
      <c r="Q189" s="70"/>
      <c r="R189" s="66">
        <f>R195+R201+R207+R213+R219</f>
        <v>0</v>
      </c>
      <c r="S189" s="70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3684</v>
      </c>
    </row>
    <row r="190" spans="1:28" s="17" customFormat="1" ht="41.25" customHeight="1">
      <c r="A190" s="21" t="s">
        <v>31</v>
      </c>
      <c r="B190" s="79"/>
      <c r="C190" s="79"/>
      <c r="D190" s="52"/>
      <c r="E190" s="68"/>
      <c r="F190" s="68"/>
      <c r="G190" s="68"/>
      <c r="H190" s="68"/>
      <c r="I190" s="52"/>
      <c r="J190" s="68"/>
      <c r="K190" s="68"/>
      <c r="L190" s="68"/>
      <c r="M190" s="150"/>
      <c r="N190" s="68"/>
      <c r="O190" s="68"/>
      <c r="P190" s="68"/>
      <c r="Q190" s="52"/>
      <c r="R190" s="68"/>
      <c r="S190" s="52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14963.339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380.148</v>
      </c>
      <c r="H191" s="52">
        <f t="shared" si="41"/>
        <v>911.89</v>
      </c>
      <c r="I191" s="52">
        <f t="shared" si="41"/>
        <v>1001.101</v>
      </c>
      <c r="J191" s="52">
        <f t="shared" si="41"/>
        <v>561.437</v>
      </c>
      <c r="K191" s="52">
        <f t="shared" si="41"/>
        <v>584.497</v>
      </c>
      <c r="L191" s="52">
        <f t="shared" si="41"/>
        <v>822.052</v>
      </c>
      <c r="M191" s="151">
        <f t="shared" si="41"/>
        <v>233.72</v>
      </c>
      <c r="N191" s="52">
        <f t="shared" si="41"/>
        <v>243.602</v>
      </c>
      <c r="O191" s="52">
        <f t="shared" si="41"/>
        <v>741.367</v>
      </c>
      <c r="P191" s="52">
        <f t="shared" si="41"/>
        <v>0</v>
      </c>
      <c r="Q191" s="52">
        <f t="shared" si="41"/>
        <v>0</v>
      </c>
      <c r="R191" s="52">
        <f t="shared" si="41"/>
        <v>566.713</v>
      </c>
      <c r="S191" s="52">
        <f t="shared" si="41"/>
        <v>566.71</v>
      </c>
      <c r="T191" s="52">
        <f t="shared" si="41"/>
        <v>6129.456</v>
      </c>
      <c r="U191" s="52">
        <f t="shared" si="41"/>
        <v>4735.875</v>
      </c>
      <c r="V191" s="52">
        <f t="shared" si="41"/>
        <v>2672.842</v>
      </c>
      <c r="W191" s="52">
        <f t="shared" si="41"/>
        <v>2410.465</v>
      </c>
      <c r="X191" s="52">
        <f t="shared" si="41"/>
        <v>67</v>
      </c>
      <c r="Y191" s="52">
        <f t="shared" si="41"/>
        <v>96.965</v>
      </c>
      <c r="Z191" s="109">
        <f t="shared" si="41"/>
        <v>1932.186</v>
      </c>
      <c r="AA191" s="52">
        <f t="shared" si="41"/>
        <v>2171.717</v>
      </c>
      <c r="AB191" s="90">
        <f t="shared" si="30"/>
        <v>15202.87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153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153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11279.339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>
        <v>1001.101</v>
      </c>
      <c r="J194" s="55">
        <v>561.437</v>
      </c>
      <c r="K194" s="55">
        <v>584.497</v>
      </c>
      <c r="L194" s="55">
        <v>822.052</v>
      </c>
      <c r="M194" s="153">
        <v>233.72</v>
      </c>
      <c r="N194" s="55">
        <v>243.602</v>
      </c>
      <c r="O194" s="55">
        <v>741.367</v>
      </c>
      <c r="P194" s="55"/>
      <c r="Q194" s="55"/>
      <c r="R194" s="55">
        <v>566.713</v>
      </c>
      <c r="S194" s="55">
        <v>566.71</v>
      </c>
      <c r="T194" s="55">
        <v>2445.456</v>
      </c>
      <c r="U194" s="55">
        <v>1051.875</v>
      </c>
      <c r="V194" s="55">
        <v>2672.842</v>
      </c>
      <c r="W194" s="55">
        <v>2410.465</v>
      </c>
      <c r="X194" s="55">
        <v>67</v>
      </c>
      <c r="Y194" s="55">
        <v>96.965</v>
      </c>
      <c r="Z194" s="111">
        <v>1932.186</v>
      </c>
      <c r="AA194" s="55">
        <v>2171.717</v>
      </c>
      <c r="AB194" s="90">
        <f t="shared" si="30"/>
        <v>11518.87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153"/>
      <c r="N195" s="55"/>
      <c r="O195" s="55"/>
      <c r="P195" s="55"/>
      <c r="Q195" s="55"/>
      <c r="R195" s="55"/>
      <c r="S195" s="55"/>
      <c r="T195" s="55">
        <v>3684</v>
      </c>
      <c r="U195" s="55">
        <v>3684</v>
      </c>
      <c r="V195" s="55"/>
      <c r="W195" s="55"/>
      <c r="X195" s="55"/>
      <c r="Y195" s="55"/>
      <c r="Z195" s="111"/>
      <c r="AA195" s="55"/>
      <c r="AB195" s="90">
        <f t="shared" si="30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151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151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153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153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153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>
        <v>0</v>
      </c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153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151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144885.49899999998</v>
      </c>
      <c r="C203" s="71"/>
      <c r="D203" s="52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12827.101</v>
      </c>
      <c r="H203" s="68">
        <f t="shared" si="43"/>
        <v>8829.942</v>
      </c>
      <c r="I203" s="52">
        <f t="shared" si="43"/>
        <v>9581.166</v>
      </c>
      <c r="J203" s="68">
        <f t="shared" si="43"/>
        <v>15432.787</v>
      </c>
      <c r="K203" s="68">
        <f t="shared" si="43"/>
        <v>13911.175</v>
      </c>
      <c r="L203" s="68">
        <f t="shared" si="43"/>
        <v>12828.313</v>
      </c>
      <c r="M203" s="150">
        <f t="shared" si="43"/>
        <v>10017.18</v>
      </c>
      <c r="N203" s="68">
        <f t="shared" si="43"/>
        <v>14016.055</v>
      </c>
      <c r="O203" s="68">
        <f t="shared" si="43"/>
        <v>14392.269</v>
      </c>
      <c r="P203" s="68">
        <f t="shared" si="43"/>
        <v>18744.67</v>
      </c>
      <c r="Q203" s="52">
        <f t="shared" si="43"/>
        <v>15210.338</v>
      </c>
      <c r="R203" s="68">
        <f t="shared" si="43"/>
        <v>7034.476</v>
      </c>
      <c r="S203" s="52">
        <f t="shared" si="43"/>
        <v>7092.078</v>
      </c>
      <c r="T203" s="68">
        <f t="shared" si="43"/>
        <v>8245.921</v>
      </c>
      <c r="U203" s="68">
        <f t="shared" si="43"/>
        <v>7742.326</v>
      </c>
      <c r="V203" s="68">
        <f t="shared" si="43"/>
        <v>16560.453</v>
      </c>
      <c r="W203" s="68">
        <f t="shared" si="43"/>
        <v>8797.6</v>
      </c>
      <c r="X203" s="68">
        <f t="shared" si="43"/>
        <v>8540.878</v>
      </c>
      <c r="Y203" s="68">
        <f t="shared" si="43"/>
        <v>9868.914</v>
      </c>
      <c r="Z203" s="109">
        <f t="shared" si="43"/>
        <v>16672.951</v>
      </c>
      <c r="AA203" s="52">
        <f t="shared" si="43"/>
        <v>18735.761</v>
      </c>
      <c r="AB203" s="90">
        <f>D203+F203+H203+J203+L203+N203+P203+R203+T203+V203+X203+Z203</f>
        <v>144885.49899999998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5"/>
      <c r="E204" s="57"/>
      <c r="F204" s="57"/>
      <c r="G204" s="57"/>
      <c r="H204" s="57"/>
      <c r="I204" s="55"/>
      <c r="J204" s="57"/>
      <c r="K204" s="57"/>
      <c r="L204" s="57"/>
      <c r="M204" s="152"/>
      <c r="N204" s="57"/>
      <c r="O204" s="57"/>
      <c r="P204" s="57"/>
      <c r="Q204" s="55"/>
      <c r="R204" s="57"/>
      <c r="S204" s="55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5"/>
      <c r="E205" s="57"/>
      <c r="F205" s="57"/>
      <c r="G205" s="57"/>
      <c r="H205" s="57"/>
      <c r="I205" s="55"/>
      <c r="J205" s="57"/>
      <c r="K205" s="57"/>
      <c r="L205" s="57"/>
      <c r="M205" s="152"/>
      <c r="N205" s="57"/>
      <c r="O205" s="57"/>
      <c r="P205" s="57"/>
      <c r="Q205" s="55"/>
      <c r="R205" s="57"/>
      <c r="S205" s="55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144885.49899999998</v>
      </c>
      <c r="C206" s="67"/>
      <c r="D206" s="55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5">
        <v>9581.166</v>
      </c>
      <c r="J206" s="57">
        <v>15432.787</v>
      </c>
      <c r="K206" s="57">
        <v>13911.175</v>
      </c>
      <c r="L206" s="57">
        <v>12828.313</v>
      </c>
      <c r="M206" s="142">
        <v>10017.18</v>
      </c>
      <c r="N206" s="57">
        <v>14016.055</v>
      </c>
      <c r="O206" s="57">
        <v>14392.269</v>
      </c>
      <c r="P206" s="57">
        <v>18744.67</v>
      </c>
      <c r="Q206" s="55">
        <v>15210.338</v>
      </c>
      <c r="R206" s="57">
        <v>7034.476</v>
      </c>
      <c r="S206" s="55">
        <v>7092.078</v>
      </c>
      <c r="T206" s="57">
        <v>8245.921</v>
      </c>
      <c r="U206" s="57">
        <v>7742.326</v>
      </c>
      <c r="V206" s="57">
        <v>16560.453</v>
      </c>
      <c r="W206" s="57">
        <v>8797.6</v>
      </c>
      <c r="X206" s="57">
        <v>8540.878</v>
      </c>
      <c r="Y206" s="184">
        <v>9868.914</v>
      </c>
      <c r="Z206" s="111">
        <v>16672.951</v>
      </c>
      <c r="AA206" s="55">
        <v>18735.761</v>
      </c>
      <c r="AB206" s="90">
        <f>D206+F206+H206+J206+L206+N206+P206+R206+T206+V206+X206+Z206</f>
        <v>144885.49899999998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5"/>
      <c r="E207" s="57"/>
      <c r="F207" s="57"/>
      <c r="G207" s="57"/>
      <c r="H207" s="57"/>
      <c r="I207" s="55"/>
      <c r="J207" s="57"/>
      <c r="K207" s="57"/>
      <c r="L207" s="57"/>
      <c r="M207" s="152"/>
      <c r="N207" s="57"/>
      <c r="O207" s="57"/>
      <c r="P207" s="57"/>
      <c r="Q207" s="55"/>
      <c r="R207" s="57"/>
      <c r="S207" s="55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5"/>
      <c r="E208" s="57"/>
      <c r="F208" s="57"/>
      <c r="G208" s="57"/>
      <c r="H208" s="57"/>
      <c r="I208" s="55"/>
      <c r="J208" s="57"/>
      <c r="K208" s="57"/>
      <c r="L208" s="57"/>
      <c r="M208" s="152"/>
      <c r="N208" s="57"/>
      <c r="O208" s="57"/>
      <c r="P208" s="57"/>
      <c r="Q208" s="55"/>
      <c r="R208" s="57"/>
      <c r="S208" s="55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1483.599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151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153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153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>
        <v>0</v>
      </c>
      <c r="I212" s="55">
        <v>1483.599</v>
      </c>
      <c r="J212" s="55">
        <v>0</v>
      </c>
      <c r="K212" s="55">
        <v>0</v>
      </c>
      <c r="L212" s="55"/>
      <c r="M212" s="153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153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75">
      <c r="A214" s="21" t="s">
        <v>49</v>
      </c>
      <c r="B214" s="67"/>
      <c r="C214" s="67"/>
      <c r="D214" s="55"/>
      <c r="E214" s="57"/>
      <c r="F214" s="57"/>
      <c r="G214" s="57"/>
      <c r="H214" s="57"/>
      <c r="I214" s="55"/>
      <c r="J214" s="57"/>
      <c r="K214" s="57"/>
      <c r="L214" s="57"/>
      <c r="M214" s="152"/>
      <c r="N214" s="57"/>
      <c r="O214" s="57"/>
      <c r="P214" s="57"/>
      <c r="Q214" s="55"/>
      <c r="R214" s="57"/>
      <c r="S214" s="55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151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>
        <f>Y218</f>
        <v>122.5</v>
      </c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153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153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>
        <v>0</v>
      </c>
      <c r="K218" s="55">
        <v>0</v>
      </c>
      <c r="L218" s="55"/>
      <c r="M218" s="153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>
        <v>122.5</v>
      </c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153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93" t="s">
        <v>34</v>
      </c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5"/>
      <c r="AB220" s="90">
        <f t="shared" si="42"/>
        <v>0</v>
      </c>
    </row>
    <row r="221" spans="1:28" s="45" customFormat="1" ht="18.75" customHeight="1">
      <c r="A221" s="193" t="s">
        <v>50</v>
      </c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5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105"/>
      <c r="E222" s="40"/>
      <c r="F222" s="40"/>
      <c r="G222" s="40"/>
      <c r="H222" s="40"/>
      <c r="I222" s="105"/>
      <c r="J222" s="40"/>
      <c r="K222" s="40"/>
      <c r="L222" s="40"/>
      <c r="M222" s="159"/>
      <c r="N222" s="40"/>
      <c r="O222" s="40"/>
      <c r="P222" s="40"/>
      <c r="Q222" s="105"/>
      <c r="R222" s="40"/>
      <c r="S222" s="105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19730.2</v>
      </c>
      <c r="C223" s="61"/>
      <c r="D223" s="52">
        <f aca="true" t="shared" si="45" ref="D223:AA223">D224+D225+D226+D227</f>
        <v>2204.6440000000002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1340.855</v>
      </c>
      <c r="H223" s="61">
        <f t="shared" si="45"/>
        <v>867.897</v>
      </c>
      <c r="I223" s="52">
        <f t="shared" si="45"/>
        <v>519.538</v>
      </c>
      <c r="J223" s="61">
        <f t="shared" si="45"/>
        <v>1674.067</v>
      </c>
      <c r="K223" s="61">
        <f t="shared" si="45"/>
        <v>1057.679</v>
      </c>
      <c r="L223" s="61">
        <f t="shared" si="45"/>
        <v>1488.874</v>
      </c>
      <c r="M223" s="149">
        <f t="shared" si="45"/>
        <v>1149.87</v>
      </c>
      <c r="N223" s="61">
        <f t="shared" si="45"/>
        <v>1359.4189999999999</v>
      </c>
      <c r="O223" s="61">
        <f t="shared" si="45"/>
        <v>1951.965</v>
      </c>
      <c r="P223" s="61">
        <f t="shared" si="45"/>
        <v>1797.877</v>
      </c>
      <c r="Q223" s="52">
        <f t="shared" si="45"/>
        <v>1826.286</v>
      </c>
      <c r="R223" s="61">
        <f t="shared" si="45"/>
        <v>1699.176</v>
      </c>
      <c r="S223" s="52">
        <f t="shared" si="45"/>
        <v>1595.973</v>
      </c>
      <c r="T223" s="61">
        <f t="shared" si="45"/>
        <v>2630.119</v>
      </c>
      <c r="U223" s="61">
        <f t="shared" si="45"/>
        <v>2209.11</v>
      </c>
      <c r="V223" s="61">
        <f t="shared" si="45"/>
        <v>1618.748</v>
      </c>
      <c r="W223" s="61">
        <f t="shared" si="45"/>
        <v>1712.424</v>
      </c>
      <c r="X223" s="61">
        <f t="shared" si="45"/>
        <v>1437.7359999999999</v>
      </c>
      <c r="Y223" s="61">
        <f t="shared" si="45"/>
        <v>1235.5259999999998</v>
      </c>
      <c r="Z223" s="109">
        <f t="shared" si="45"/>
        <v>1549.177</v>
      </c>
      <c r="AA223" s="52">
        <f t="shared" si="45"/>
        <v>3011.507</v>
      </c>
      <c r="AB223" s="90">
        <f t="shared" si="42"/>
        <v>21192.530000000002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70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70"/>
      <c r="J224" s="66">
        <f t="shared" si="46"/>
        <v>0</v>
      </c>
      <c r="K224" s="66"/>
      <c r="L224" s="66">
        <f t="shared" si="46"/>
        <v>0</v>
      </c>
      <c r="M224" s="136"/>
      <c r="N224" s="66">
        <f t="shared" si="46"/>
        <v>0</v>
      </c>
      <c r="O224" s="66"/>
      <c r="P224" s="66">
        <f t="shared" si="46"/>
        <v>0</v>
      </c>
      <c r="Q224" s="70"/>
      <c r="R224" s="66">
        <f t="shared" si="46"/>
        <v>0</v>
      </c>
      <c r="S224" s="70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70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70"/>
      <c r="J225" s="66">
        <f t="shared" si="47"/>
        <v>0</v>
      </c>
      <c r="K225" s="66"/>
      <c r="L225" s="66">
        <f t="shared" si="47"/>
        <v>0</v>
      </c>
      <c r="M225" s="136"/>
      <c r="N225" s="66">
        <f t="shared" si="47"/>
        <v>0</v>
      </c>
      <c r="O225" s="66"/>
      <c r="P225" s="66">
        <f t="shared" si="47"/>
        <v>0</v>
      </c>
      <c r="Q225" s="70"/>
      <c r="R225" s="66">
        <f t="shared" si="47"/>
        <v>0</v>
      </c>
      <c r="S225" s="70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19730.2</v>
      </c>
      <c r="C226" s="66"/>
      <c r="D226" s="70">
        <f aca="true" t="shared" si="48" ref="D226:AA226">D232+D238</f>
        <v>2204.6440000000002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1340.855</v>
      </c>
      <c r="H226" s="66">
        <f t="shared" si="48"/>
        <v>867.897</v>
      </c>
      <c r="I226" s="70">
        <f t="shared" si="48"/>
        <v>519.538</v>
      </c>
      <c r="J226" s="66">
        <f t="shared" si="48"/>
        <v>1674.067</v>
      </c>
      <c r="K226" s="66">
        <f t="shared" si="48"/>
        <v>1057.679</v>
      </c>
      <c r="L226" s="66">
        <f t="shared" si="48"/>
        <v>1488.874</v>
      </c>
      <c r="M226" s="136">
        <f t="shared" si="48"/>
        <v>1149.87</v>
      </c>
      <c r="N226" s="66">
        <f t="shared" si="48"/>
        <v>1359.4189999999999</v>
      </c>
      <c r="O226" s="66">
        <f t="shared" si="48"/>
        <v>1951.965</v>
      </c>
      <c r="P226" s="66">
        <f t="shared" si="48"/>
        <v>1797.877</v>
      </c>
      <c r="Q226" s="70">
        <f t="shared" si="48"/>
        <v>1826.286</v>
      </c>
      <c r="R226" s="66">
        <f t="shared" si="48"/>
        <v>1699.176</v>
      </c>
      <c r="S226" s="70">
        <f t="shared" si="48"/>
        <v>1595.973</v>
      </c>
      <c r="T226" s="66">
        <f t="shared" si="48"/>
        <v>2630.119</v>
      </c>
      <c r="U226" s="66">
        <f t="shared" si="48"/>
        <v>2209.11</v>
      </c>
      <c r="V226" s="66">
        <f t="shared" si="48"/>
        <v>1618.748</v>
      </c>
      <c r="W226" s="66">
        <f t="shared" si="48"/>
        <v>1712.424</v>
      </c>
      <c r="X226" s="66">
        <f t="shared" si="48"/>
        <v>1437.7359999999999</v>
      </c>
      <c r="Y226" s="66">
        <f t="shared" si="48"/>
        <v>1235.5259999999998</v>
      </c>
      <c r="Z226" s="110">
        <f t="shared" si="48"/>
        <v>1549.177</v>
      </c>
      <c r="AA226" s="70">
        <f t="shared" si="48"/>
        <v>3011.507</v>
      </c>
      <c r="AB226" s="90">
        <f t="shared" si="42"/>
        <v>21192.530000000002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70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70"/>
      <c r="J227" s="66">
        <f t="shared" si="49"/>
        <v>0</v>
      </c>
      <c r="K227" s="66"/>
      <c r="L227" s="66">
        <f t="shared" si="49"/>
        <v>0</v>
      </c>
      <c r="M227" s="136"/>
      <c r="N227" s="66">
        <f t="shared" si="49"/>
        <v>0</v>
      </c>
      <c r="O227" s="66"/>
      <c r="P227" s="66">
        <f t="shared" si="49"/>
        <v>0</v>
      </c>
      <c r="Q227" s="70"/>
      <c r="R227" s="66">
        <f t="shared" si="49"/>
        <v>0</v>
      </c>
      <c r="S227" s="70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151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12659.080000000002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838.023</v>
      </c>
      <c r="H229" s="52">
        <f t="shared" si="50"/>
        <v>582.085</v>
      </c>
      <c r="I229" s="52">
        <f t="shared" si="50"/>
        <v>354.798</v>
      </c>
      <c r="J229" s="52">
        <f t="shared" si="50"/>
        <v>1078.474</v>
      </c>
      <c r="K229" s="52">
        <f t="shared" si="50"/>
        <v>671.959</v>
      </c>
      <c r="L229" s="52">
        <f t="shared" si="50"/>
        <v>969.054</v>
      </c>
      <c r="M229" s="151">
        <f t="shared" si="50"/>
        <v>745.06</v>
      </c>
      <c r="N229" s="52">
        <f t="shared" si="50"/>
        <v>890.736</v>
      </c>
      <c r="O229" s="52">
        <f t="shared" si="50"/>
        <v>1196.86</v>
      </c>
      <c r="P229" s="52">
        <f t="shared" si="50"/>
        <v>1159.868</v>
      </c>
      <c r="Q229" s="52">
        <f t="shared" si="50"/>
        <v>1210.141</v>
      </c>
      <c r="R229" s="52">
        <f t="shared" si="50"/>
        <v>1101.235</v>
      </c>
      <c r="S229" s="52">
        <f t="shared" si="50"/>
        <v>844.288</v>
      </c>
      <c r="T229" s="52">
        <f t="shared" si="50"/>
        <v>1687.336</v>
      </c>
      <c r="U229" s="52">
        <f t="shared" si="50"/>
        <v>1517.49</v>
      </c>
      <c r="V229" s="52">
        <f t="shared" si="50"/>
        <v>1150.065</v>
      </c>
      <c r="W229" s="52">
        <f t="shared" si="50"/>
        <v>1243.059</v>
      </c>
      <c r="X229" s="52">
        <f t="shared" si="50"/>
        <v>969.053</v>
      </c>
      <c r="Y229" s="52">
        <f t="shared" si="50"/>
        <v>782.247</v>
      </c>
      <c r="Z229" s="109">
        <f t="shared" si="50"/>
        <v>723.54</v>
      </c>
      <c r="AA229" s="52">
        <f t="shared" si="50"/>
        <v>1791.279</v>
      </c>
      <c r="AB229" s="90">
        <f>D229+F229+H229+J229+L229+N229+P229+R229+T229+V229+X229+Z229</f>
        <v>12659.080000000002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153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153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12659.080000000002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>
        <v>354.798</v>
      </c>
      <c r="J232" s="55">
        <v>1078.474</v>
      </c>
      <c r="K232" s="55">
        <v>671.959</v>
      </c>
      <c r="L232" s="55">
        <v>969.054</v>
      </c>
      <c r="M232" s="153">
        <v>745.06</v>
      </c>
      <c r="N232" s="55">
        <v>890.736</v>
      </c>
      <c r="O232" s="55">
        <v>1196.86</v>
      </c>
      <c r="P232" s="55">
        <v>1159.868</v>
      </c>
      <c r="Q232" s="55">
        <v>1210.141</v>
      </c>
      <c r="R232" s="55">
        <v>1101.235</v>
      </c>
      <c r="S232" s="55">
        <v>844.288</v>
      </c>
      <c r="T232" s="55">
        <v>1687.336</v>
      </c>
      <c r="U232" s="55">
        <v>1517.49</v>
      </c>
      <c r="V232" s="55">
        <v>1150.065</v>
      </c>
      <c r="W232" s="55">
        <v>1243.059</v>
      </c>
      <c r="X232" s="55">
        <v>969.053</v>
      </c>
      <c r="Y232" s="55">
        <v>782.247</v>
      </c>
      <c r="Z232" s="111">
        <v>723.54</v>
      </c>
      <c r="AA232" s="55">
        <v>1791.279</v>
      </c>
      <c r="AB232" s="90">
        <f>D232+F232+H232+J232+L232+N232+P232+R232+T232+V232+X232+Z232</f>
        <v>12659.080000000002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153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151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7071.12</v>
      </c>
      <c r="C235" s="69"/>
      <c r="D235" s="52">
        <f aca="true" t="shared" si="51" ref="D235:I235">D236+D237+D238+D239</f>
        <v>764.509</v>
      </c>
      <c r="E235" s="52">
        <f t="shared" si="51"/>
        <v>606.336</v>
      </c>
      <c r="F235" s="52">
        <f t="shared" si="51"/>
        <v>494.967</v>
      </c>
      <c r="G235" s="52">
        <f t="shared" si="51"/>
        <v>502.832</v>
      </c>
      <c r="H235" s="52">
        <f t="shared" si="51"/>
        <v>285.812</v>
      </c>
      <c r="I235" s="52">
        <f t="shared" si="51"/>
        <v>164.74</v>
      </c>
      <c r="J235" s="52">
        <f>J238+J236+J237+J239</f>
        <v>595.593</v>
      </c>
      <c r="K235" s="52">
        <f aca="true" t="shared" si="52" ref="K235:W235">K236+K237+K238+K239</f>
        <v>385.72</v>
      </c>
      <c r="L235" s="52">
        <f t="shared" si="52"/>
        <v>519.82</v>
      </c>
      <c r="M235" s="151">
        <f t="shared" si="52"/>
        <v>404.81</v>
      </c>
      <c r="N235" s="52">
        <f t="shared" si="52"/>
        <v>468.683</v>
      </c>
      <c r="O235" s="52">
        <f t="shared" si="52"/>
        <v>755.105</v>
      </c>
      <c r="P235" s="52">
        <f t="shared" si="52"/>
        <v>638.009</v>
      </c>
      <c r="Q235" s="52">
        <f t="shared" si="52"/>
        <v>616.145</v>
      </c>
      <c r="R235" s="52">
        <f t="shared" si="52"/>
        <v>597.941</v>
      </c>
      <c r="S235" s="52">
        <f t="shared" si="52"/>
        <v>751.685</v>
      </c>
      <c r="T235" s="52">
        <f t="shared" si="52"/>
        <v>942.783</v>
      </c>
      <c r="U235" s="52">
        <f t="shared" si="52"/>
        <v>691.62</v>
      </c>
      <c r="V235" s="52">
        <f t="shared" si="52"/>
        <v>468.683</v>
      </c>
      <c r="W235" s="52">
        <f t="shared" si="52"/>
        <v>469.365</v>
      </c>
      <c r="X235" s="52">
        <f>X238+X236+X237+X239</f>
        <v>468.683</v>
      </c>
      <c r="Y235" s="52">
        <f>Y236+Y237+Y238+Y239</f>
        <v>453.279</v>
      </c>
      <c r="Z235" s="109">
        <f>Z236+Z237+Z238+Z239</f>
        <v>825.637</v>
      </c>
      <c r="AA235" s="52">
        <f>AA236+AA237+AA238+AA239</f>
        <v>1220.228</v>
      </c>
      <c r="AB235" s="90">
        <f>D235+F235+H235+J235+L235+N235+P235+R235+T235+V235+X235+Z235</f>
        <v>7071.12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153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153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7071.12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>
        <v>164.74</v>
      </c>
      <c r="J238" s="55">
        <v>595.593</v>
      </c>
      <c r="K238" s="55">
        <v>385.72</v>
      </c>
      <c r="L238" s="55">
        <v>519.82</v>
      </c>
      <c r="M238" s="153">
        <v>404.81</v>
      </c>
      <c r="N238" s="55">
        <v>468.683</v>
      </c>
      <c r="O238" s="55">
        <v>755.105</v>
      </c>
      <c r="P238" s="55">
        <v>638.009</v>
      </c>
      <c r="Q238" s="55">
        <v>616.145</v>
      </c>
      <c r="R238" s="55">
        <v>597.941</v>
      </c>
      <c r="S238" s="55">
        <v>751.685</v>
      </c>
      <c r="T238" s="55">
        <v>942.783</v>
      </c>
      <c r="U238" s="55">
        <v>691.62</v>
      </c>
      <c r="V238" s="55">
        <v>468.683</v>
      </c>
      <c r="W238" s="55">
        <v>469.365</v>
      </c>
      <c r="X238" s="55">
        <v>468.683</v>
      </c>
      <c r="Y238" s="55">
        <v>453.279</v>
      </c>
      <c r="Z238" s="111">
        <v>825.637</v>
      </c>
      <c r="AA238" s="55">
        <v>1220.228</v>
      </c>
      <c r="AB238" s="90">
        <f>D238+F238+H238+J238+L238+N238+P238+R238+T238+V238+X238+Z238</f>
        <v>7071.12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153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52"/>
      <c r="E240" s="61"/>
      <c r="F240" s="61"/>
      <c r="G240" s="61"/>
      <c r="H240" s="61"/>
      <c r="I240" s="52"/>
      <c r="J240" s="61"/>
      <c r="K240" s="61"/>
      <c r="L240" s="61"/>
      <c r="M240" s="149"/>
      <c r="N240" s="61"/>
      <c r="O240" s="61"/>
      <c r="P240" s="61"/>
      <c r="Q240" s="52"/>
      <c r="R240" s="61"/>
      <c r="S240" s="52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52">
        <f>D242+D243+D244</f>
        <v>0</v>
      </c>
      <c r="E241" s="61"/>
      <c r="F241" s="61">
        <f>F242+F243+F244</f>
        <v>0</v>
      </c>
      <c r="G241" s="61"/>
      <c r="H241" s="61">
        <f>H242+H243+H244+H245</f>
        <v>0</v>
      </c>
      <c r="I241" s="52">
        <f>I242+I243+I244+I245</f>
        <v>0</v>
      </c>
      <c r="J241" s="61">
        <f>J242+J243+J244</f>
        <v>74</v>
      </c>
      <c r="K241" s="61">
        <f>K242+K243+K244</f>
        <v>74</v>
      </c>
      <c r="L241" s="61">
        <f>L242+L243+L244</f>
        <v>0</v>
      </c>
      <c r="M241" s="149">
        <f>M243</f>
        <v>0</v>
      </c>
      <c r="N241" s="61">
        <f>N242+N243+N244</f>
        <v>0</v>
      </c>
      <c r="O241" s="61"/>
      <c r="P241" s="61">
        <f>P242+P243+P244</f>
        <v>0</v>
      </c>
      <c r="Q241" s="52"/>
      <c r="R241" s="61">
        <f>R242+R243+R244</f>
        <v>0</v>
      </c>
      <c r="S241" s="52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70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70"/>
      <c r="J242" s="66">
        <f t="shared" si="53"/>
        <v>0</v>
      </c>
      <c r="K242" s="66"/>
      <c r="L242" s="66">
        <f t="shared" si="53"/>
        <v>0</v>
      </c>
      <c r="M242" s="136"/>
      <c r="N242" s="66">
        <f t="shared" si="53"/>
        <v>0</v>
      </c>
      <c r="O242" s="66"/>
      <c r="P242" s="66">
        <f t="shared" si="53"/>
        <v>0</v>
      </c>
      <c r="Q242" s="70"/>
      <c r="R242" s="66">
        <f t="shared" si="53"/>
        <v>0</v>
      </c>
      <c r="S242" s="70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70">
        <f>D249</f>
        <v>0</v>
      </c>
      <c r="E243" s="66"/>
      <c r="F243" s="66">
        <f>F249</f>
        <v>0</v>
      </c>
      <c r="G243" s="66"/>
      <c r="H243" s="66">
        <f>H249</f>
        <v>0</v>
      </c>
      <c r="I243" s="70">
        <f>I249</f>
        <v>0</v>
      </c>
      <c r="J243" s="66">
        <f>J249</f>
        <v>74</v>
      </c>
      <c r="K243" s="66">
        <f>K249</f>
        <v>74</v>
      </c>
      <c r="L243" s="66">
        <f>L249</f>
        <v>0</v>
      </c>
      <c r="M243" s="136">
        <f>M250</f>
        <v>0</v>
      </c>
      <c r="N243" s="66">
        <f>N2490</f>
        <v>0</v>
      </c>
      <c r="O243" s="66"/>
      <c r="P243" s="66">
        <f>P249</f>
        <v>0</v>
      </c>
      <c r="Q243" s="70"/>
      <c r="R243" s="66">
        <f>R249</f>
        <v>0</v>
      </c>
      <c r="S243" s="70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70">
        <f>D250</f>
        <v>0</v>
      </c>
      <c r="E244" s="66"/>
      <c r="F244" s="66">
        <f>F250</f>
        <v>0</v>
      </c>
      <c r="G244" s="66"/>
      <c r="H244" s="66">
        <v>0</v>
      </c>
      <c r="I244" s="70"/>
      <c r="J244" s="66">
        <f>J250</f>
        <v>0</v>
      </c>
      <c r="K244" s="66"/>
      <c r="L244" s="66">
        <f>L250</f>
        <v>0</v>
      </c>
      <c r="M244" s="136"/>
      <c r="N244" s="66">
        <f>N250</f>
        <v>0</v>
      </c>
      <c r="O244" s="66"/>
      <c r="P244" s="66">
        <f>P250</f>
        <v>0</v>
      </c>
      <c r="Q244" s="70"/>
      <c r="R244" s="66">
        <f>R250</f>
        <v>0</v>
      </c>
      <c r="S244" s="70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70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70"/>
      <c r="J245" s="66">
        <f t="shared" si="54"/>
        <v>0</v>
      </c>
      <c r="K245" s="66"/>
      <c r="L245" s="66">
        <f t="shared" si="54"/>
        <v>0</v>
      </c>
      <c r="M245" s="136"/>
      <c r="N245" s="66">
        <f t="shared" si="54"/>
        <v>0</v>
      </c>
      <c r="O245" s="66"/>
      <c r="P245" s="66">
        <f t="shared" si="54"/>
        <v>0</v>
      </c>
      <c r="Q245" s="70"/>
      <c r="R245" s="66">
        <f t="shared" si="54"/>
        <v>0</v>
      </c>
      <c r="S245" s="70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153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0</v>
      </c>
      <c r="I247" s="52">
        <f>I248+I249+I250+I251</f>
        <v>0</v>
      </c>
      <c r="J247" s="52">
        <f>J250+J249+J248</f>
        <v>74</v>
      </c>
      <c r="K247" s="52">
        <f>K248+K249</f>
        <v>74</v>
      </c>
      <c r="L247" s="52">
        <f aca="true" t="shared" si="55" ref="L247:V247">L248+L249+L250</f>
        <v>0</v>
      </c>
      <c r="M247" s="151">
        <f>M249</f>
        <v>0</v>
      </c>
      <c r="N247" s="52">
        <f t="shared" si="55"/>
        <v>0</v>
      </c>
      <c r="O247" s="52">
        <v>0</v>
      </c>
      <c r="P247" s="52">
        <f t="shared" si="55"/>
        <v>0</v>
      </c>
      <c r="Q247" s="52"/>
      <c r="R247" s="52">
        <f t="shared" si="55"/>
        <v>0</v>
      </c>
      <c r="S247" s="52">
        <f>S250</f>
        <v>0</v>
      </c>
      <c r="T247" s="52">
        <f t="shared" si="55"/>
        <v>0</v>
      </c>
      <c r="U247" s="52">
        <f>U250</f>
        <v>0</v>
      </c>
      <c r="V247" s="52">
        <f t="shared" si="55"/>
        <v>0</v>
      </c>
      <c r="W247" s="52">
        <f>W249</f>
        <v>6.71</v>
      </c>
      <c r="X247" s="52">
        <f>X250</f>
        <v>0</v>
      </c>
      <c r="Y247" s="52">
        <f>Y249</f>
        <v>67.29</v>
      </c>
      <c r="Z247" s="109">
        <f>Z250</f>
        <v>0</v>
      </c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153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0</v>
      </c>
      <c r="I249" s="55"/>
      <c r="J249" s="55">
        <v>74</v>
      </c>
      <c r="K249" s="55">
        <v>74</v>
      </c>
      <c r="L249" s="55">
        <v>0</v>
      </c>
      <c r="M249" s="153">
        <v>0</v>
      </c>
      <c r="N249" s="55">
        <v>0</v>
      </c>
      <c r="O249" s="55">
        <v>0</v>
      </c>
      <c r="P249" s="55"/>
      <c r="Q249" s="55"/>
      <c r="R249" s="55"/>
      <c r="S249" s="55"/>
      <c r="T249" s="55"/>
      <c r="U249" s="55">
        <v>0</v>
      </c>
      <c r="V249" s="55"/>
      <c r="W249" s="55">
        <v>6.71</v>
      </c>
      <c r="X249" s="55"/>
      <c r="Y249" s="55">
        <v>67.29</v>
      </c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153"/>
      <c r="N250" s="55"/>
      <c r="O250" s="55"/>
      <c r="P250" s="55"/>
      <c r="Q250" s="55"/>
      <c r="R250" s="55"/>
      <c r="S250" s="55">
        <v>0</v>
      </c>
      <c r="T250" s="55"/>
      <c r="U250" s="55"/>
      <c r="V250" s="55"/>
      <c r="W250" s="55"/>
      <c r="X250" s="55"/>
      <c r="Y250" s="55" t="s">
        <v>78</v>
      </c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153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5"/>
      <c r="E252" s="59"/>
      <c r="F252" s="59"/>
      <c r="G252" s="59"/>
      <c r="H252" s="59"/>
      <c r="I252" s="131"/>
      <c r="J252" s="59"/>
      <c r="K252" s="59"/>
      <c r="L252" s="59"/>
      <c r="M252" s="155"/>
      <c r="N252" s="59"/>
      <c r="O252" s="59"/>
      <c r="P252" s="59"/>
      <c r="Q252" s="55"/>
      <c r="R252" s="59"/>
      <c r="S252" s="55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45360.5</v>
      </c>
      <c r="C253" s="65"/>
      <c r="D253" s="69">
        <f aca="true" t="shared" si="56" ref="D253:AA253">D256</f>
        <v>3352.544</v>
      </c>
      <c r="E253" s="65">
        <f>E256</f>
        <v>1502.819</v>
      </c>
      <c r="F253" s="65">
        <f t="shared" si="56"/>
        <v>3799.12</v>
      </c>
      <c r="G253" s="65">
        <f>G256</f>
        <v>3428.256</v>
      </c>
      <c r="H253" s="65">
        <f t="shared" si="56"/>
        <v>3954.009</v>
      </c>
      <c r="I253" s="134">
        <f>I256</f>
        <v>2405.867</v>
      </c>
      <c r="J253" s="65">
        <f t="shared" si="56"/>
        <v>4026.315</v>
      </c>
      <c r="K253" s="65">
        <f>K256</f>
        <v>2888.461</v>
      </c>
      <c r="L253" s="65">
        <f t="shared" si="56"/>
        <v>3900.718</v>
      </c>
      <c r="M253" s="138">
        <f>M256</f>
        <v>3182.24</v>
      </c>
      <c r="N253" s="65">
        <f t="shared" si="56"/>
        <v>3926.485</v>
      </c>
      <c r="O253" s="65">
        <f>O256</f>
        <v>4393.76</v>
      </c>
      <c r="P253" s="65">
        <f t="shared" si="56"/>
        <v>3840.34</v>
      </c>
      <c r="Q253" s="69">
        <f>Q256</f>
        <v>3430.412</v>
      </c>
      <c r="R253" s="65">
        <f t="shared" si="56"/>
        <v>3870.577</v>
      </c>
      <c r="S253" s="69">
        <f>S256</f>
        <v>3550.585</v>
      </c>
      <c r="T253" s="65">
        <f t="shared" si="56"/>
        <v>3714.057</v>
      </c>
      <c r="U253" s="65">
        <f>U256</f>
        <v>4259.33</v>
      </c>
      <c r="V253" s="65">
        <f t="shared" si="56"/>
        <v>3613.632</v>
      </c>
      <c r="W253" s="65">
        <f>W256</f>
        <v>1919.876</v>
      </c>
      <c r="X253" s="65">
        <f t="shared" si="56"/>
        <v>3593.297</v>
      </c>
      <c r="Y253" s="65">
        <f>Y256</f>
        <v>2834.655</v>
      </c>
      <c r="Z253" s="113">
        <f>Z256</f>
        <v>3769.406</v>
      </c>
      <c r="AA253" s="69">
        <f t="shared" si="56"/>
        <v>8958.23</v>
      </c>
      <c r="AB253" s="90">
        <f>D253+F253+H253+J253+L253+N253+P253+R253+T253+V253+X253+Z253</f>
        <v>45360.5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5"/>
      <c r="E254" s="59"/>
      <c r="F254" s="59"/>
      <c r="G254" s="59"/>
      <c r="H254" s="59"/>
      <c r="I254" s="131"/>
      <c r="J254" s="59"/>
      <c r="K254" s="59"/>
      <c r="L254" s="59"/>
      <c r="M254" s="155"/>
      <c r="N254" s="59"/>
      <c r="O254" s="59"/>
      <c r="P254" s="59"/>
      <c r="Q254" s="55"/>
      <c r="R254" s="59"/>
      <c r="S254" s="55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5"/>
      <c r="E255" s="59"/>
      <c r="F255" s="59"/>
      <c r="G255" s="59"/>
      <c r="H255" s="59"/>
      <c r="I255" s="131"/>
      <c r="J255" s="59"/>
      <c r="K255" s="59"/>
      <c r="L255" s="59"/>
      <c r="M255" s="155"/>
      <c r="N255" s="59"/>
      <c r="O255" s="59"/>
      <c r="P255" s="59"/>
      <c r="Q255" s="55"/>
      <c r="R255" s="59"/>
      <c r="S255" s="55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45360.5</v>
      </c>
      <c r="C256" s="66"/>
      <c r="D256" s="55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131">
        <v>2405.867</v>
      </c>
      <c r="J256" s="59">
        <v>4026.315</v>
      </c>
      <c r="K256" s="59">
        <v>2888.461</v>
      </c>
      <c r="L256" s="59">
        <v>3900.718</v>
      </c>
      <c r="M256" s="168">
        <v>3182.24</v>
      </c>
      <c r="N256" s="59">
        <v>3926.485</v>
      </c>
      <c r="O256" s="59">
        <v>4393.76</v>
      </c>
      <c r="P256" s="59">
        <v>3840.34</v>
      </c>
      <c r="Q256" s="55">
        <v>3430.412</v>
      </c>
      <c r="R256" s="59">
        <v>3870.577</v>
      </c>
      <c r="S256" s="55">
        <v>3550.585</v>
      </c>
      <c r="T256" s="176">
        <v>3714.057</v>
      </c>
      <c r="U256" s="177">
        <v>4259.33</v>
      </c>
      <c r="V256" s="59">
        <v>3613.632</v>
      </c>
      <c r="W256" s="59">
        <v>1919.876</v>
      </c>
      <c r="X256" s="59">
        <v>3593.297</v>
      </c>
      <c r="Y256" s="59">
        <v>2834.655</v>
      </c>
      <c r="Z256" s="111">
        <v>3769.406</v>
      </c>
      <c r="AA256" s="55">
        <v>8958.23</v>
      </c>
      <c r="AB256" s="90">
        <f>D256+F256+H256+J256+L256+N256+P256+R256+T256+V256+X256+Z256</f>
        <v>45360.5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5"/>
      <c r="E257" s="59"/>
      <c r="F257" s="59"/>
      <c r="G257" s="59"/>
      <c r="H257" s="59"/>
      <c r="I257" s="131"/>
      <c r="J257" s="59"/>
      <c r="K257" s="59"/>
      <c r="L257" s="59"/>
      <c r="M257" s="155"/>
      <c r="N257" s="59"/>
      <c r="O257" s="59"/>
      <c r="P257" s="59"/>
      <c r="Q257" s="55"/>
      <c r="R257" s="59"/>
      <c r="S257" s="55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191" t="s">
        <v>43</v>
      </c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B258" s="90">
        <f t="shared" si="42"/>
        <v>0</v>
      </c>
    </row>
    <row r="259" spans="1:28" s="45" customFormat="1" ht="18.75" customHeight="1">
      <c r="A259" s="193" t="s">
        <v>50</v>
      </c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5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5"/>
      <c r="E260" s="59"/>
      <c r="F260" s="59"/>
      <c r="G260" s="59"/>
      <c r="H260" s="59"/>
      <c r="I260" s="131"/>
      <c r="J260" s="59"/>
      <c r="K260" s="59"/>
      <c r="L260" s="59"/>
      <c r="M260" s="155"/>
      <c r="N260" s="59"/>
      <c r="O260" s="59"/>
      <c r="P260" s="59"/>
      <c r="Q260" s="55"/>
      <c r="R260" s="59"/>
      <c r="S260" s="55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6135.049999999999</v>
      </c>
      <c r="C261" s="65"/>
      <c r="D261" s="52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19.38</v>
      </c>
      <c r="H261" s="61">
        <f t="shared" si="57"/>
        <v>685.84</v>
      </c>
      <c r="I261" s="132">
        <f t="shared" si="57"/>
        <v>105.594</v>
      </c>
      <c r="J261" s="61">
        <f t="shared" si="57"/>
        <v>155.16</v>
      </c>
      <c r="K261" s="61">
        <f t="shared" si="57"/>
        <v>329.58</v>
      </c>
      <c r="L261" s="61">
        <f t="shared" si="57"/>
        <v>43.4</v>
      </c>
      <c r="M261" s="149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52">
        <f t="shared" si="57"/>
        <v>15.8</v>
      </c>
      <c r="R261" s="61">
        <f t="shared" si="57"/>
        <v>25</v>
      </c>
      <c r="S261" s="52">
        <f t="shared" si="57"/>
        <v>100</v>
      </c>
      <c r="T261" s="61">
        <f t="shared" si="57"/>
        <v>57.6</v>
      </c>
      <c r="U261" s="61">
        <f t="shared" si="57"/>
        <v>73.34</v>
      </c>
      <c r="V261" s="61">
        <f t="shared" si="57"/>
        <v>3574.35</v>
      </c>
      <c r="W261" s="61">
        <f t="shared" si="57"/>
        <v>3732.66</v>
      </c>
      <c r="X261" s="61">
        <f t="shared" si="57"/>
        <v>1514.4</v>
      </c>
      <c r="Y261" s="61">
        <f t="shared" si="57"/>
        <v>758.04</v>
      </c>
      <c r="Z261" s="109">
        <f t="shared" si="57"/>
        <v>0</v>
      </c>
      <c r="AA261" s="52">
        <f t="shared" si="57"/>
        <v>1016.397</v>
      </c>
      <c r="AB261" s="90">
        <f t="shared" si="42"/>
        <v>7151.446999999999</v>
      </c>
    </row>
    <row r="262" spans="1:28" s="17" customFormat="1" ht="18.75">
      <c r="A262" s="62" t="s">
        <v>15</v>
      </c>
      <c r="B262" s="66">
        <f>B268</f>
        <v>0</v>
      </c>
      <c r="C262" s="66"/>
      <c r="D262" s="70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133"/>
      <c r="J262" s="66">
        <f t="shared" si="58"/>
        <v>0</v>
      </c>
      <c r="K262" s="66"/>
      <c r="L262" s="66">
        <f t="shared" si="58"/>
        <v>0</v>
      </c>
      <c r="M262" s="136"/>
      <c r="N262" s="66">
        <f t="shared" si="58"/>
        <v>0</v>
      </c>
      <c r="O262" s="66"/>
      <c r="P262" s="66">
        <f t="shared" si="58"/>
        <v>0</v>
      </c>
      <c r="Q262" s="70"/>
      <c r="R262" s="66">
        <f t="shared" si="58"/>
        <v>0</v>
      </c>
      <c r="S262" s="70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70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133"/>
      <c r="J263" s="66">
        <f t="shared" si="59"/>
        <v>0</v>
      </c>
      <c r="K263" s="66"/>
      <c r="L263" s="66">
        <f t="shared" si="59"/>
        <v>0</v>
      </c>
      <c r="M263" s="136"/>
      <c r="N263" s="66">
        <f t="shared" si="59"/>
        <v>0</v>
      </c>
      <c r="O263" s="66"/>
      <c r="P263" s="66">
        <f t="shared" si="59"/>
        <v>0</v>
      </c>
      <c r="Q263" s="70"/>
      <c r="R263" s="66">
        <f t="shared" si="59"/>
        <v>0</v>
      </c>
      <c r="S263" s="70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6135.049999999999</v>
      </c>
      <c r="C264" s="66"/>
      <c r="D264" s="70">
        <f aca="true" t="shared" si="60" ref="D264:AA264">D270</f>
        <v>0</v>
      </c>
      <c r="E264" s="66"/>
      <c r="F264" s="66">
        <f t="shared" si="60"/>
        <v>63.5</v>
      </c>
      <c r="G264" s="66">
        <f>G270</f>
        <v>19.38</v>
      </c>
      <c r="H264" s="66">
        <f t="shared" si="60"/>
        <v>685.84</v>
      </c>
      <c r="I264" s="133">
        <f>I270</f>
        <v>105.594</v>
      </c>
      <c r="J264" s="66">
        <f t="shared" si="60"/>
        <v>155.16</v>
      </c>
      <c r="K264" s="66">
        <f>K270</f>
        <v>329.58</v>
      </c>
      <c r="L264" s="66">
        <f t="shared" si="60"/>
        <v>43.4</v>
      </c>
      <c r="M264" s="136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70">
        <f>Q270</f>
        <v>15.8</v>
      </c>
      <c r="R264" s="66">
        <f t="shared" si="60"/>
        <v>25</v>
      </c>
      <c r="S264" s="70">
        <f>S270</f>
        <v>100</v>
      </c>
      <c r="T264" s="66">
        <f t="shared" si="60"/>
        <v>57.6</v>
      </c>
      <c r="U264" s="66">
        <f>U270</f>
        <v>73.34</v>
      </c>
      <c r="V264" s="66">
        <f t="shared" si="60"/>
        <v>3574.35</v>
      </c>
      <c r="W264" s="66">
        <f>W270</f>
        <v>3732.66</v>
      </c>
      <c r="X264" s="66">
        <f t="shared" si="60"/>
        <v>1514.4</v>
      </c>
      <c r="Y264" s="66">
        <f>Y270</f>
        <v>758.04</v>
      </c>
      <c r="Z264" s="110">
        <f>Z270</f>
        <v>0</v>
      </c>
      <c r="AA264" s="70">
        <f t="shared" si="60"/>
        <v>1016.397</v>
      </c>
      <c r="AB264" s="90">
        <f t="shared" si="42"/>
        <v>7151.446999999999</v>
      </c>
    </row>
    <row r="265" spans="1:28" s="17" customFormat="1" ht="18.75">
      <c r="A265" s="62" t="s">
        <v>41</v>
      </c>
      <c r="B265" s="66">
        <f>B271</f>
        <v>0</v>
      </c>
      <c r="C265" s="66"/>
      <c r="D265" s="70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133"/>
      <c r="J265" s="66">
        <f t="shared" si="61"/>
        <v>0</v>
      </c>
      <c r="K265" s="66"/>
      <c r="L265" s="66">
        <f t="shared" si="61"/>
        <v>0</v>
      </c>
      <c r="M265" s="136"/>
      <c r="N265" s="66">
        <f t="shared" si="61"/>
        <v>0</v>
      </c>
      <c r="O265" s="66"/>
      <c r="P265" s="66">
        <f t="shared" si="61"/>
        <v>0</v>
      </c>
      <c r="Q265" s="70"/>
      <c r="R265" s="66">
        <f t="shared" si="61"/>
        <v>0</v>
      </c>
      <c r="S265" s="70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153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6135.049999999999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19.38</v>
      </c>
      <c r="H267" s="52">
        <f t="shared" si="62"/>
        <v>685.84</v>
      </c>
      <c r="I267" s="52">
        <f t="shared" si="62"/>
        <v>105.594</v>
      </c>
      <c r="J267" s="52">
        <f>J270+J268+J269+J271</f>
        <v>155.16</v>
      </c>
      <c r="K267" s="52">
        <f aca="true" t="shared" si="63" ref="K267:W267">K268+K269+K270+K271</f>
        <v>329.58</v>
      </c>
      <c r="L267" s="52">
        <f t="shared" si="63"/>
        <v>43.4</v>
      </c>
      <c r="M267" s="151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52">
        <f t="shared" si="63"/>
        <v>15.8</v>
      </c>
      <c r="R267" s="52">
        <f t="shared" si="63"/>
        <v>25</v>
      </c>
      <c r="S267" s="52">
        <f t="shared" si="63"/>
        <v>100</v>
      </c>
      <c r="T267" s="52">
        <f t="shared" si="63"/>
        <v>57.6</v>
      </c>
      <c r="U267" s="52">
        <f t="shared" si="63"/>
        <v>73.34</v>
      </c>
      <c r="V267" s="52">
        <f t="shared" si="63"/>
        <v>3574.35</v>
      </c>
      <c r="W267" s="52">
        <f t="shared" si="63"/>
        <v>3732.66</v>
      </c>
      <c r="X267" s="52">
        <f>X270+X268+X269+X271</f>
        <v>1514.4</v>
      </c>
      <c r="Y267" s="52">
        <f>Y268+Y269+Y270+Y271</f>
        <v>758.04</v>
      </c>
      <c r="Z267" s="109">
        <f>Z268+Z269+Z270+Z271</f>
        <v>0</v>
      </c>
      <c r="AA267" s="52">
        <f>AA268+AA269+AA270+AA271</f>
        <v>1016.397</v>
      </c>
      <c r="AB267" s="90">
        <f>D267+F267+H267+J267+L267+N267+P267+R267+T267+V267+X267+Z267</f>
        <v>6135.049999999999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153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153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6135.049999999999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>
        <v>105.594</v>
      </c>
      <c r="J270" s="55">
        <v>155.16</v>
      </c>
      <c r="K270" s="55">
        <v>329.58</v>
      </c>
      <c r="L270" s="55">
        <v>43.4</v>
      </c>
      <c r="M270" s="153">
        <v>0</v>
      </c>
      <c r="N270" s="55">
        <v>0</v>
      </c>
      <c r="O270" s="55">
        <v>0</v>
      </c>
      <c r="P270" s="55">
        <v>15.8</v>
      </c>
      <c r="Q270" s="55">
        <v>15.8</v>
      </c>
      <c r="R270" s="55">
        <v>25</v>
      </c>
      <c r="S270" s="55">
        <v>100</v>
      </c>
      <c r="T270" s="55">
        <v>57.6</v>
      </c>
      <c r="U270" s="55">
        <v>73.34</v>
      </c>
      <c r="V270" s="55">
        <v>3574.35</v>
      </c>
      <c r="W270" s="55">
        <v>3732.66</v>
      </c>
      <c r="X270" s="55">
        <v>1514.4</v>
      </c>
      <c r="Y270" s="55">
        <v>758.04</v>
      </c>
      <c r="Z270" s="111">
        <v>0</v>
      </c>
      <c r="AA270" s="55">
        <v>1016.397</v>
      </c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153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5" ref="B272:AA272">B273+B274+B275+B277</f>
        <v>389464.9554999999</v>
      </c>
      <c r="C272" s="80">
        <f t="shared" si="65"/>
        <v>363626.00281000003</v>
      </c>
      <c r="D272" s="69">
        <f t="shared" si="65"/>
        <v>26333.464999999997</v>
      </c>
      <c r="E272" s="80">
        <f t="shared" si="65"/>
        <v>16024.177</v>
      </c>
      <c r="F272" s="80">
        <f t="shared" si="65"/>
        <v>29255.064000000002</v>
      </c>
      <c r="G272" s="80">
        <f t="shared" si="65"/>
        <v>26186.781000000003</v>
      </c>
      <c r="H272" s="80">
        <f t="shared" si="65"/>
        <v>27774.043999999998</v>
      </c>
      <c r="I272" s="80">
        <f t="shared" si="65"/>
        <v>24193.433</v>
      </c>
      <c r="J272" s="80">
        <f t="shared" si="65"/>
        <v>35424.801999999996</v>
      </c>
      <c r="K272" s="80">
        <f t="shared" si="65"/>
        <v>31704.200999999997</v>
      </c>
      <c r="L272" s="80">
        <f t="shared" si="65"/>
        <v>32446.548</v>
      </c>
      <c r="M272" s="143">
        <f t="shared" si="65"/>
        <v>28254.55</v>
      </c>
      <c r="N272" s="80">
        <f t="shared" si="65"/>
        <v>32717.477000000003</v>
      </c>
      <c r="O272" s="80">
        <f t="shared" si="65"/>
        <v>34187.331000000006</v>
      </c>
      <c r="P272" s="80">
        <f t="shared" si="65"/>
        <v>44148.23300000001</v>
      </c>
      <c r="Q272" s="69">
        <f t="shared" si="65"/>
        <v>35617.63100000001</v>
      </c>
      <c r="R272" s="80">
        <f t="shared" si="65"/>
        <v>26389.452</v>
      </c>
      <c r="S272" s="69">
        <f t="shared" si="65"/>
        <v>24726.531</v>
      </c>
      <c r="T272" s="80">
        <f t="shared" si="65"/>
        <v>29475.898</v>
      </c>
      <c r="U272" s="80">
        <f t="shared" si="65"/>
        <v>23185.10429</v>
      </c>
      <c r="V272" s="80">
        <f t="shared" si="65"/>
        <v>38185.633</v>
      </c>
      <c r="W272" s="80">
        <f t="shared" si="65"/>
        <v>29903.627</v>
      </c>
      <c r="X272" s="80">
        <f t="shared" si="65"/>
        <v>25375.079500000003</v>
      </c>
      <c r="Y272" s="80">
        <f t="shared" si="65"/>
        <v>23412.87652</v>
      </c>
      <c r="Z272" s="113">
        <f t="shared" si="65"/>
        <v>41704.16</v>
      </c>
      <c r="AA272" s="69">
        <f t="shared" si="65"/>
        <v>66761.357</v>
      </c>
      <c r="AB272" s="90">
        <f>D272+F272+H272+J272+L272+N272+P272+R272+T272+V272+X272+Z272</f>
        <v>389229.85550000006</v>
      </c>
    </row>
    <row r="273" spans="1:28" s="33" customFormat="1" ht="18" customHeight="1">
      <c r="A273" s="32" t="s">
        <v>15</v>
      </c>
      <c r="B273" s="81">
        <f>B254+B242+B224+B186+B149+B88+B52+B14+B262</f>
        <v>114.84</v>
      </c>
      <c r="C273" s="81">
        <f>E273+G273+I273+K273+M273+O273+Q273+S273+U273+W273+Y273+AA273</f>
        <v>114.84</v>
      </c>
      <c r="D273" s="70">
        <f aca="true" t="shared" si="66" ref="D273:I275">D254+D242+D224+D186+D149+D88+D52+D14+D262</f>
        <v>0</v>
      </c>
      <c r="E273" s="81">
        <f t="shared" si="66"/>
        <v>0</v>
      </c>
      <c r="F273" s="81">
        <f t="shared" si="66"/>
        <v>0</v>
      </c>
      <c r="G273" s="81">
        <f t="shared" si="66"/>
        <v>0</v>
      </c>
      <c r="H273" s="81">
        <f t="shared" si="66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114.84</v>
      </c>
      <c r="M273" s="141">
        <f aca="true" t="shared" si="67" ref="M273:AA273">M254+M242+M224+M186+M149+M88+M52+M14+M262</f>
        <v>0</v>
      </c>
      <c r="N273" s="70">
        <f t="shared" si="67"/>
        <v>0</v>
      </c>
      <c r="O273" s="70">
        <f t="shared" si="67"/>
        <v>114.84</v>
      </c>
      <c r="P273" s="70">
        <f t="shared" si="67"/>
        <v>0</v>
      </c>
      <c r="Q273" s="70">
        <f t="shared" si="67"/>
        <v>0</v>
      </c>
      <c r="R273" s="81">
        <f t="shared" si="67"/>
        <v>0</v>
      </c>
      <c r="S273" s="70">
        <f t="shared" si="67"/>
        <v>0</v>
      </c>
      <c r="T273" s="81">
        <f t="shared" si="67"/>
        <v>0</v>
      </c>
      <c r="U273" s="81">
        <f t="shared" si="67"/>
        <v>0</v>
      </c>
      <c r="V273" s="81">
        <f t="shared" si="67"/>
        <v>0</v>
      </c>
      <c r="W273" s="81">
        <f t="shared" si="67"/>
        <v>0</v>
      </c>
      <c r="X273" s="81">
        <f t="shared" si="67"/>
        <v>0</v>
      </c>
      <c r="Y273" s="81">
        <f t="shared" si="67"/>
        <v>0</v>
      </c>
      <c r="Z273" s="110">
        <f t="shared" si="67"/>
        <v>0</v>
      </c>
      <c r="AA273" s="70">
        <f t="shared" si="67"/>
        <v>0</v>
      </c>
      <c r="AB273" s="90">
        <f t="shared" si="64"/>
        <v>114.84</v>
      </c>
    </row>
    <row r="274" spans="1:28" s="33" customFormat="1" ht="18.75">
      <c r="A274" s="32" t="s">
        <v>13</v>
      </c>
      <c r="B274" s="81">
        <f>B255+B243+B225+B187+B150+B89+B53+B15+B263</f>
        <v>593.0600000000001</v>
      </c>
      <c r="C274" s="81">
        <f>E274+G274+I274+K274+M274+O274+Q274+S274+U274+W274+Y274+AA274</f>
        <v>593.06</v>
      </c>
      <c r="D274" s="70">
        <f t="shared" si="66"/>
        <v>0</v>
      </c>
      <c r="E274" s="81">
        <f t="shared" si="66"/>
        <v>0</v>
      </c>
      <c r="F274" s="81">
        <f t="shared" si="66"/>
        <v>0</v>
      </c>
      <c r="G274" s="81">
        <f t="shared" si="66"/>
        <v>0</v>
      </c>
      <c r="H274" s="81">
        <f>H255+H243+H225+H187+H150+H89+H53+H15+H263</f>
        <v>0</v>
      </c>
      <c r="I274" s="81">
        <f t="shared" si="66"/>
        <v>0</v>
      </c>
      <c r="J274" s="70">
        <f aca="true" t="shared" si="68" ref="J274:L275">J255+J243+J225+J187+J150+J89+J53+J15+J263</f>
        <v>89.7</v>
      </c>
      <c r="K274" s="70">
        <f t="shared" si="68"/>
        <v>89.7</v>
      </c>
      <c r="L274" s="70">
        <f t="shared" si="68"/>
        <v>249.96</v>
      </c>
      <c r="M274" s="141">
        <f aca="true" t="shared" si="69" ref="M274:AA274">M255+M243+M225+M187+M150+M89+M53+M15+M263</f>
        <v>109.6</v>
      </c>
      <c r="N274" s="70">
        <f t="shared" si="69"/>
        <v>24.8</v>
      </c>
      <c r="O274" s="70">
        <f t="shared" si="69"/>
        <v>165.16000000000003</v>
      </c>
      <c r="P274" s="70">
        <f t="shared" si="69"/>
        <v>24.8</v>
      </c>
      <c r="Q274" s="70">
        <f t="shared" si="69"/>
        <v>24.8</v>
      </c>
      <c r="R274" s="81">
        <f t="shared" si="69"/>
        <v>24.8</v>
      </c>
      <c r="S274" s="70">
        <f t="shared" si="69"/>
        <v>24.8</v>
      </c>
      <c r="T274" s="81">
        <f t="shared" si="69"/>
        <v>92</v>
      </c>
      <c r="U274" s="81">
        <f t="shared" si="69"/>
        <v>92</v>
      </c>
      <c r="V274" s="81">
        <f t="shared" si="69"/>
        <v>24.8</v>
      </c>
      <c r="W274" s="81">
        <f t="shared" si="69"/>
        <v>24.8</v>
      </c>
      <c r="X274" s="81">
        <f t="shared" si="69"/>
        <v>24.8</v>
      </c>
      <c r="Y274" s="81">
        <f t="shared" si="69"/>
        <v>24.8</v>
      </c>
      <c r="Z274" s="110">
        <f t="shared" si="69"/>
        <v>37.4</v>
      </c>
      <c r="AA274" s="70">
        <f t="shared" si="69"/>
        <v>37.4</v>
      </c>
      <c r="AB274" s="90">
        <f>D274+F274+H274+J274+L274+N274+P274+R274+T274+V274+X274+AA274</f>
        <v>593.06</v>
      </c>
    </row>
    <row r="275" spans="1:28" s="33" customFormat="1" ht="18.75">
      <c r="A275" s="32" t="s">
        <v>14</v>
      </c>
      <c r="B275" s="81">
        <f>B256+B244+B226+B188+B151+B90+B54+B16+B264</f>
        <v>384497.9554999999</v>
      </c>
      <c r="C275" s="81">
        <f>E275+G275+I275+K275+M275+O275+Q275+S275+U275+W275+Y275+AA275</f>
        <v>362918.10281</v>
      </c>
      <c r="D275" s="70">
        <f t="shared" si="66"/>
        <v>26333.464999999997</v>
      </c>
      <c r="E275" s="81">
        <f>E256+E244+E226+E188+E151+E90+E54+E16+E264</f>
        <v>16024.177</v>
      </c>
      <c r="F275" s="81">
        <f t="shared" si="66"/>
        <v>29255.064000000002</v>
      </c>
      <c r="G275" s="81">
        <f t="shared" si="66"/>
        <v>26186.781000000003</v>
      </c>
      <c r="H275" s="81">
        <f t="shared" si="66"/>
        <v>27774.043999999998</v>
      </c>
      <c r="I275" s="81">
        <f>I256+I244+I226+I188+I151+I90+I54+I16+I264</f>
        <v>24193.433</v>
      </c>
      <c r="J275" s="70">
        <f t="shared" si="68"/>
        <v>34995.102</v>
      </c>
      <c r="K275" s="70">
        <f t="shared" si="68"/>
        <v>31523.433999999997</v>
      </c>
      <c r="L275" s="70">
        <f t="shared" si="68"/>
        <v>32081.748</v>
      </c>
      <c r="M275" s="141">
        <f aca="true" t="shared" si="70" ref="M275:AA275">M256+M244+M226+M188+M151+M90+M54+M16+M264</f>
        <v>27896.02</v>
      </c>
      <c r="N275" s="70">
        <f t="shared" si="70"/>
        <v>32692.677000000003</v>
      </c>
      <c r="O275" s="70">
        <f t="shared" si="70"/>
        <v>33907.331000000006</v>
      </c>
      <c r="P275" s="70">
        <f t="shared" si="70"/>
        <v>44123.433000000005</v>
      </c>
      <c r="Q275" s="70">
        <f t="shared" si="70"/>
        <v>35592.831000000006</v>
      </c>
      <c r="R275" s="81">
        <f t="shared" si="70"/>
        <v>26364.652000000002</v>
      </c>
      <c r="S275" s="70">
        <f t="shared" si="70"/>
        <v>24701.731</v>
      </c>
      <c r="T275" s="81">
        <f t="shared" si="70"/>
        <v>25699.898</v>
      </c>
      <c r="U275" s="81">
        <f t="shared" si="70"/>
        <v>23093.10429</v>
      </c>
      <c r="V275" s="81">
        <f t="shared" si="70"/>
        <v>38160.833</v>
      </c>
      <c r="W275" s="81">
        <f t="shared" si="70"/>
        <v>29878.827</v>
      </c>
      <c r="X275" s="81">
        <f t="shared" si="70"/>
        <v>25350.279500000004</v>
      </c>
      <c r="Y275" s="81">
        <f t="shared" si="70"/>
        <v>23388.076520000002</v>
      </c>
      <c r="Z275" s="110">
        <f t="shared" si="70"/>
        <v>41666.76</v>
      </c>
      <c r="AA275" s="70">
        <f t="shared" si="70"/>
        <v>66532.357</v>
      </c>
      <c r="AB275" s="90">
        <f>D275+F275+H275+J275+L275+N275+P275+R275+T275+V275+X275+Z275</f>
        <v>384497.9555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76">
        <f aca="true" t="shared" si="71" ref="D276:I276">D42+D23</f>
        <v>0</v>
      </c>
      <c r="E276" s="88">
        <f t="shared" si="71"/>
        <v>0</v>
      </c>
      <c r="F276" s="88">
        <f t="shared" si="71"/>
        <v>0</v>
      </c>
      <c r="G276" s="88">
        <f t="shared" si="71"/>
        <v>0</v>
      </c>
      <c r="H276" s="88">
        <f t="shared" si="71"/>
        <v>9.8</v>
      </c>
      <c r="I276" s="88">
        <f t="shared" si="71"/>
        <v>9.8</v>
      </c>
      <c r="J276" s="88">
        <f>J42+J23</f>
        <v>9.32</v>
      </c>
      <c r="K276" s="88">
        <f>K42+K23</f>
        <v>9.32</v>
      </c>
      <c r="L276" s="88">
        <f aca="true" t="shared" si="72" ref="L276:X276">L42+L23</f>
        <v>78.5</v>
      </c>
      <c r="M276" s="144">
        <f>M42+M23</f>
        <v>14.7</v>
      </c>
      <c r="N276" s="88">
        <f t="shared" si="72"/>
        <v>0.7</v>
      </c>
      <c r="O276" s="88">
        <f>O42+O23</f>
        <v>322</v>
      </c>
      <c r="P276" s="88">
        <f>P42+P23</f>
        <v>0.7</v>
      </c>
      <c r="Q276" s="76">
        <f>Q42+Q23</f>
        <v>0.7</v>
      </c>
      <c r="R276" s="88">
        <f t="shared" si="72"/>
        <v>0.7</v>
      </c>
      <c r="S276" s="76">
        <f>S42+S23</f>
        <v>0.7</v>
      </c>
      <c r="T276" s="88">
        <f t="shared" si="72"/>
        <v>17.5</v>
      </c>
      <c r="U276" s="88">
        <f>U42+U23</f>
        <v>17.5</v>
      </c>
      <c r="V276" s="88">
        <f t="shared" si="72"/>
        <v>0.7</v>
      </c>
      <c r="W276" s="88">
        <f>W42+W23</f>
        <v>0.7</v>
      </c>
      <c r="X276" s="88">
        <f t="shared" si="72"/>
        <v>0.7</v>
      </c>
      <c r="Y276" s="88">
        <f>Y42+Y23</f>
        <v>0.7</v>
      </c>
      <c r="Z276" s="119">
        <f>Z42+Z23</f>
        <v>0.7</v>
      </c>
      <c r="AA276" s="76">
        <f>AA42+AA23</f>
        <v>0.7</v>
      </c>
      <c r="AB276" s="90">
        <f t="shared" si="64"/>
        <v>119.32000000000002</v>
      </c>
    </row>
    <row r="277" spans="1:28" s="33" customFormat="1" ht="18.75" customHeight="1">
      <c r="A277" s="34" t="s">
        <v>41</v>
      </c>
      <c r="B277" s="82">
        <f>B257+B245+B227+B189+B152+B91+B55+B17</f>
        <v>4259.1</v>
      </c>
      <c r="C277" s="82"/>
      <c r="D277" s="73">
        <f aca="true" t="shared" si="73" ref="D277:I277">D257+D245+D227+D189+D152+D91+D55+D17+D265</f>
        <v>0</v>
      </c>
      <c r="E277" s="82">
        <f t="shared" si="73"/>
        <v>0</v>
      </c>
      <c r="F277" s="82">
        <f t="shared" si="73"/>
        <v>0</v>
      </c>
      <c r="G277" s="82">
        <f>G257+G245+G227+G189+G152+G91+G55+G17+G265</f>
        <v>0</v>
      </c>
      <c r="H277" s="82">
        <f t="shared" si="73"/>
        <v>0</v>
      </c>
      <c r="I277" s="82">
        <f t="shared" si="73"/>
        <v>0</v>
      </c>
      <c r="J277" s="73">
        <f aca="true" t="shared" si="74" ref="J277:AA277">J257+J245+J227+J189+J152+J91+J55+J17+J265</f>
        <v>340</v>
      </c>
      <c r="K277" s="73">
        <f t="shared" si="74"/>
        <v>91.067</v>
      </c>
      <c r="L277" s="73">
        <f t="shared" si="74"/>
        <v>0</v>
      </c>
      <c r="M277" s="141">
        <f t="shared" si="74"/>
        <v>248.93</v>
      </c>
      <c r="N277" s="73">
        <f t="shared" si="74"/>
        <v>0</v>
      </c>
      <c r="O277" s="73">
        <f t="shared" si="74"/>
        <v>0</v>
      </c>
      <c r="P277" s="73">
        <f t="shared" si="74"/>
        <v>0</v>
      </c>
      <c r="Q277" s="73">
        <f t="shared" si="74"/>
        <v>0</v>
      </c>
      <c r="R277" s="82">
        <f t="shared" si="74"/>
        <v>0</v>
      </c>
      <c r="S277" s="73">
        <f t="shared" si="74"/>
        <v>0</v>
      </c>
      <c r="T277" s="82">
        <f t="shared" si="74"/>
        <v>3684</v>
      </c>
      <c r="U277" s="82">
        <f t="shared" si="74"/>
        <v>0</v>
      </c>
      <c r="V277" s="82">
        <f t="shared" si="74"/>
        <v>0</v>
      </c>
      <c r="W277" s="82">
        <f t="shared" si="74"/>
        <v>0</v>
      </c>
      <c r="X277" s="82">
        <f t="shared" si="74"/>
        <v>0</v>
      </c>
      <c r="Y277" s="82">
        <f t="shared" si="74"/>
        <v>0</v>
      </c>
      <c r="Z277" s="114">
        <f t="shared" si="74"/>
        <v>0</v>
      </c>
      <c r="AA277" s="73">
        <f t="shared" si="74"/>
        <v>191.6</v>
      </c>
      <c r="AB277" s="90">
        <f t="shared" si="64"/>
        <v>4215.6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60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0"/>
      <c r="L279" s="3"/>
      <c r="M279" s="161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86" t="s">
        <v>57</v>
      </c>
      <c r="B280" s="186"/>
      <c r="C280" s="186"/>
      <c r="D280" s="186"/>
      <c r="E280" s="186"/>
      <c r="F280" s="186"/>
      <c r="G280" s="186"/>
      <c r="H280" s="186"/>
      <c r="I280" s="186"/>
      <c r="J280" s="186"/>
      <c r="K280" s="10"/>
      <c r="L280" s="16"/>
      <c r="M280" s="162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N7:O7"/>
    <mergeCell ref="V1:AA1"/>
    <mergeCell ref="V3:AA3"/>
    <mergeCell ref="A4:AA4"/>
    <mergeCell ref="A5:AA5"/>
    <mergeCell ref="X6:AA6"/>
    <mergeCell ref="P7:Q7"/>
    <mergeCell ref="D7:E7"/>
    <mergeCell ref="Z7:AA7"/>
    <mergeCell ref="T7:U7"/>
    <mergeCell ref="R7:S7"/>
    <mergeCell ref="V7:W7"/>
    <mergeCell ref="V2:AA2"/>
    <mergeCell ref="H7:I7"/>
    <mergeCell ref="F7:G7"/>
    <mergeCell ref="A221:AA221"/>
    <mergeCell ref="A10:AA10"/>
    <mergeCell ref="A220:AA220"/>
    <mergeCell ref="C7:C8"/>
    <mergeCell ref="A145:AA145"/>
    <mergeCell ref="A146:AA146"/>
    <mergeCell ref="A280:J280"/>
    <mergeCell ref="A7:A8"/>
    <mergeCell ref="B7:B8"/>
    <mergeCell ref="L7:M7"/>
    <mergeCell ref="J7:K7"/>
    <mergeCell ref="A258:AA258"/>
    <mergeCell ref="A279:J279"/>
    <mergeCell ref="X7:Y7"/>
    <mergeCell ref="A259:AA259"/>
    <mergeCell ref="A11:AA11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2024-01-10T11:52:15Z</cp:lastPrinted>
  <dcterms:created xsi:type="dcterms:W3CDTF">1996-10-08T23:32:33Z</dcterms:created>
  <dcterms:modified xsi:type="dcterms:W3CDTF">2024-01-10T11:52:45Z</dcterms:modified>
  <cp:category/>
  <cp:version/>
  <cp:contentType/>
  <cp:contentStatus/>
</cp:coreProperties>
</file>