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70" windowHeight="11670"/>
  </bookViews>
  <sheets>
    <sheet name="Приложение 1" sheetId="1" r:id="rId1"/>
  </sheets>
  <definedNames>
    <definedName name="Z_10610988_B7D0_46D7_B8FD_DA5F72A4893C_.wvu.PrintArea" localSheetId="0" hidden="1">'Приложение 1'!$B$1:$F$465</definedName>
    <definedName name="Z_10610988_B7D0_46D7_B8FD_DA5F72A4893C_.wvu.PrintTitles" localSheetId="0" hidden="1">'Приложение 1'!$5:$6</definedName>
    <definedName name="Z_10610988_B7D0_46D7_B8FD_DA5F72A4893C_.wvu.Rows" localSheetId="0" hidden="1">'Приложение 1'!$74:$74,'Приложение 1'!$76:$76,'Приложение 1'!$122:$122,'Приложение 1'!$298:$298,'Приложение 1'!$300:$300,'Приложение 1'!$336:$337,'Приложение 1'!$439:$439,'Приложение 1'!$452:$452</definedName>
    <definedName name="Z_161695C3_1CE5_4E5C_AD86_E27CE310F608_.wvu.PrintArea" localSheetId="0" hidden="1">'Приложение 1'!$B$1:$F$465</definedName>
    <definedName name="Z_161695C3_1CE5_4E5C_AD86_E27CE310F608_.wvu.PrintTitles" localSheetId="0" hidden="1">'Приложение 1'!$5:$6</definedName>
    <definedName name="Z_161695C3_1CE5_4E5C_AD86_E27CE310F608_.wvu.Rows" localSheetId="0" hidden="1">'Приложение 1'!$298:$298,'Приложение 1'!$300:$300,'Приложение 1'!$70:$70,'Приложение 1'!$439:$439,'Приложение 1'!$452:$452,'Приложение 1'!$336:$337,'Приложение 1'!$74:$74,'Приложение 1'!$76:$76,'Приложение 1'!$122:$122</definedName>
    <definedName name="Z_E7170C51_9D5A_4A08_B92E_A8EB730D7DEE_.wvu.PrintArea" localSheetId="0" hidden="1">'Приложение 1'!$B$1:$F$465</definedName>
    <definedName name="Z_E7170C51_9D5A_4A08_B92E_A8EB730D7DEE_.wvu.PrintTitles" localSheetId="0" hidden="1">'Приложение 1'!$5:$6</definedName>
    <definedName name="Z_E7170C51_9D5A_4A08_B92E_A8EB730D7DEE_.wvu.Rows" localSheetId="0" hidden="1">'Приложение 1'!$70:$70,'Приложение 1'!$74:$74,'Приложение 1'!$76:$76,'Приложение 1'!$122:$122,'Приложение 1'!$298:$298,'Приложение 1'!$300:$300,'Приложение 1'!$336:$337,'Приложение 1'!$439:$439,'Приложение 1'!$452:$452</definedName>
    <definedName name="Z_E804F883_CA9D_4450_B2B1_A56C9C315ECD_.wvu.PrintArea" localSheetId="0" hidden="1">'Приложение 1'!$B$1:$F$465</definedName>
    <definedName name="Z_E804F883_CA9D_4450_B2B1_A56C9C315ECD_.wvu.PrintTitles" localSheetId="0" hidden="1">'Приложение 1'!$5:$6</definedName>
    <definedName name="_xlnm.Print_Titles" localSheetId="0">'Приложение 1'!$5:$6</definedName>
    <definedName name="_xlnm.Print_Area" localSheetId="0">'Приложение 1'!$B$1:$F$465</definedName>
  </definedNames>
  <calcPr calcId="145621"/>
  <customWorkbookViews>
    <customWorkbookView name="Логинова Ленара Юлдашевна - Личное представление" guid="{10610988-B7D0-46D7-B8FD-DA5F72A4893C}" mergeInterval="0" personalView="1" maximized="1" windowWidth="1916" windowHeight="854" activeSheetId="1"/>
    <customWorkbookView name="Степаненко Наталья Алексеевна - Личное представление" guid="{E804F883-CA9D-4450-B2B1-A56C9C315ECD}" mergeInterval="0" personalView="1" xWindow="136" yWindow="1" windowWidth="1361" windowHeight="1051" activeSheetId="1"/>
    <customWorkbookView name="Митина Екатерина Сергеевна - Личное представление" guid="{E7170C51-9D5A-4A08-B92E-A8EB730D7DEE}" mergeInterval="0" personalView="1" windowWidth="960" windowHeight="1040" activeSheetId="1"/>
    <customWorkbookView name="Бондарева Оксана Петровна - Личное представление" guid="{161695C3-1CE5-4E5C-AD86-E27CE310F608}" mergeInterval="0" personalView="1" maximized="1" xWindow="-8" yWindow="-8" windowWidth="1936" windowHeight="1056" activeSheetId="1"/>
  </customWorkbookViews>
</workbook>
</file>

<file path=xl/calcChain.xml><?xml version="1.0" encoding="utf-8"?>
<calcChain xmlns="http://schemas.openxmlformats.org/spreadsheetml/2006/main">
  <c r="C462" i="1" l="1"/>
  <c r="B468" i="1"/>
  <c r="D466" i="1" l="1"/>
  <c r="C463" i="1"/>
  <c r="D461" i="1"/>
  <c r="D458" i="1"/>
  <c r="C458" i="1"/>
  <c r="E458" i="1" s="1"/>
  <c r="E460" i="1"/>
  <c r="E459" i="1"/>
  <c r="D463" i="1"/>
  <c r="D455" i="1"/>
  <c r="C455" i="1"/>
  <c r="E455" i="1" s="1"/>
  <c r="C461" i="1" l="1"/>
  <c r="E457" i="1" l="1"/>
  <c r="E456" i="1"/>
  <c r="D440" i="1" l="1"/>
  <c r="C440" i="1"/>
  <c r="D114" i="1" l="1"/>
  <c r="D123" i="1"/>
  <c r="C123" i="1"/>
  <c r="D328" i="1" l="1"/>
  <c r="C328" i="1"/>
  <c r="D317" i="1"/>
  <c r="C317" i="1"/>
  <c r="C413" i="1"/>
  <c r="D389" i="1" l="1"/>
  <c r="C389" i="1"/>
  <c r="D383" i="1"/>
  <c r="C371" i="1"/>
  <c r="C367" i="1"/>
  <c r="D391" i="1" l="1"/>
  <c r="D390" i="1"/>
  <c r="C391" i="1"/>
  <c r="C390" i="1"/>
  <c r="D375" i="1"/>
  <c r="C375" i="1"/>
  <c r="E376" i="1"/>
  <c r="E374" i="1"/>
  <c r="D373" i="1"/>
  <c r="C373" i="1"/>
  <c r="E380" i="1"/>
  <c r="E379" i="1"/>
  <c r="D378" i="1"/>
  <c r="C378" i="1"/>
  <c r="E384" i="1"/>
  <c r="C383" i="1"/>
  <c r="D386" i="1"/>
  <c r="C386" i="1"/>
  <c r="C385" i="1" s="1"/>
  <c r="D180" i="1"/>
  <c r="C180" i="1"/>
  <c r="D189" i="1"/>
  <c r="C189" i="1"/>
  <c r="E181" i="1"/>
  <c r="E391" i="1" l="1"/>
  <c r="E383" i="1"/>
  <c r="E378" i="1"/>
  <c r="E373" i="1"/>
  <c r="E189" i="1"/>
  <c r="E386" i="1"/>
  <c r="E375" i="1"/>
  <c r="D385" i="1"/>
  <c r="D176" i="1" l="1"/>
  <c r="C176" i="1"/>
  <c r="D175" i="1"/>
  <c r="C175" i="1"/>
  <c r="D174" i="1"/>
  <c r="C174" i="1"/>
  <c r="C163" i="1"/>
  <c r="D163" i="1"/>
  <c r="E164" i="1"/>
  <c r="D161" i="1"/>
  <c r="C161" i="1"/>
  <c r="E146" i="1"/>
  <c r="E163" i="1" l="1"/>
  <c r="E143" i="1"/>
  <c r="D140" i="1"/>
  <c r="C140" i="1"/>
  <c r="E242" i="1" l="1"/>
  <c r="E53" i="1" l="1"/>
  <c r="D70" i="1"/>
  <c r="C70" i="1"/>
  <c r="D50" i="1"/>
  <c r="C50" i="1"/>
  <c r="D134" i="1" l="1"/>
  <c r="C134" i="1"/>
  <c r="D135" i="1"/>
  <c r="C135" i="1"/>
  <c r="D130" i="1"/>
  <c r="C130" i="1"/>
  <c r="D270" i="1" l="1"/>
  <c r="C270" i="1"/>
  <c r="D269" i="1"/>
  <c r="C269" i="1"/>
  <c r="C255" i="1"/>
  <c r="D255" i="1"/>
  <c r="E256" i="1"/>
  <c r="C237" i="1"/>
  <c r="E269" i="1" l="1"/>
  <c r="D395" i="1"/>
  <c r="C395" i="1"/>
  <c r="D402" i="1"/>
  <c r="C402" i="1"/>
  <c r="E397" i="1"/>
  <c r="D401" i="1"/>
  <c r="C401" i="1"/>
  <c r="D358" i="1"/>
  <c r="C358" i="1"/>
  <c r="D357" i="1"/>
  <c r="C357" i="1"/>
  <c r="C356" i="1" l="1"/>
  <c r="D356" i="1"/>
  <c r="D400" i="1"/>
  <c r="C400" i="1"/>
  <c r="E402" i="1"/>
  <c r="D347" i="1" l="1"/>
  <c r="C347" i="1"/>
  <c r="D342" i="1"/>
  <c r="C342" i="1"/>
  <c r="D17" i="1"/>
  <c r="C17" i="1"/>
  <c r="D10" i="1"/>
  <c r="D9" i="1" s="1"/>
  <c r="D335" i="1" l="1"/>
  <c r="C335" i="1"/>
  <c r="D332" i="1"/>
  <c r="C332" i="1"/>
  <c r="D303" i="1" l="1"/>
  <c r="C303" i="1"/>
  <c r="D69" i="1"/>
  <c r="C69" i="1"/>
  <c r="D68" i="1"/>
  <c r="C68" i="1"/>
  <c r="C67" i="1" l="1"/>
  <c r="E70" i="1"/>
  <c r="D67" i="1"/>
  <c r="C121" i="1" l="1"/>
  <c r="D120" i="1" l="1"/>
  <c r="C120" i="1"/>
  <c r="D98" i="1"/>
  <c r="C98" i="1"/>
  <c r="D95" i="1"/>
  <c r="C95" i="1"/>
  <c r="E100" i="1"/>
  <c r="E97" i="1"/>
  <c r="D121" i="1" l="1"/>
  <c r="D119" i="1"/>
  <c r="C119" i="1"/>
  <c r="C118" i="1" s="1"/>
  <c r="D111" i="1"/>
  <c r="C111" i="1"/>
  <c r="C114" i="1"/>
  <c r="E112" i="1"/>
  <c r="D107" i="1"/>
  <c r="C107" i="1"/>
  <c r="E110" i="1"/>
  <c r="D104" i="1"/>
  <c r="C104" i="1"/>
  <c r="E106" i="1"/>
  <c r="C86" i="1"/>
  <c r="D86" i="1"/>
  <c r="E88" i="1"/>
  <c r="D81" i="1" l="1"/>
  <c r="C81" i="1"/>
  <c r="E84" i="1"/>
  <c r="D78" i="1"/>
  <c r="C78" i="1"/>
  <c r="D329" i="1" l="1"/>
  <c r="D327" i="1" s="1"/>
  <c r="D443" i="1" l="1"/>
  <c r="D32" i="1" l="1"/>
  <c r="C32" i="1"/>
  <c r="D39" i="1"/>
  <c r="C39" i="1"/>
  <c r="E40" i="1"/>
  <c r="C43" i="1" l="1"/>
  <c r="C42" i="1" s="1"/>
  <c r="D31" i="1"/>
  <c r="C31" i="1"/>
  <c r="D291" i="1" l="1"/>
  <c r="D292" i="1"/>
  <c r="D232" i="1" l="1"/>
  <c r="C232" i="1"/>
  <c r="D234" i="1"/>
  <c r="C234" i="1"/>
  <c r="D228" i="1"/>
  <c r="C228" i="1"/>
  <c r="E220" i="1"/>
  <c r="D218" i="1"/>
  <c r="C218" i="1"/>
  <c r="D214" i="1"/>
  <c r="C214" i="1"/>
  <c r="E214" i="1" l="1"/>
  <c r="D208" i="1"/>
  <c r="C208" i="1"/>
  <c r="C196" i="1"/>
  <c r="D196" i="1"/>
  <c r="E148" i="1" l="1"/>
  <c r="E406" i="1" l="1"/>
  <c r="E59" i="1" l="1"/>
  <c r="E113" i="1" l="1"/>
  <c r="E116" i="1"/>
  <c r="E115" i="1"/>
  <c r="D101" i="1"/>
  <c r="C101" i="1"/>
  <c r="E102" i="1"/>
  <c r="D93" i="1"/>
  <c r="C93" i="1"/>
  <c r="D90" i="1"/>
  <c r="C90" i="1"/>
  <c r="E91" i="1"/>
  <c r="D92" i="1" l="1"/>
  <c r="D118" i="1"/>
  <c r="E111" i="1"/>
  <c r="E90" i="1"/>
  <c r="E101" i="1"/>
  <c r="E119" i="1"/>
  <c r="D16" i="1" l="1"/>
  <c r="C16" i="1"/>
  <c r="E14" i="1"/>
  <c r="D13" i="1"/>
  <c r="C13" i="1"/>
  <c r="E13" i="1" l="1"/>
  <c r="E280" i="1" l="1"/>
  <c r="E277" i="1"/>
  <c r="E278" i="1"/>
  <c r="D173" i="1" l="1"/>
  <c r="D462" i="1" s="1"/>
  <c r="C173" i="1"/>
  <c r="D170" i="1"/>
  <c r="C170" i="1"/>
  <c r="D168" i="1"/>
  <c r="C168" i="1"/>
  <c r="D166" i="1"/>
  <c r="C166" i="1"/>
  <c r="D157" i="1"/>
  <c r="D156" i="1" s="1"/>
  <c r="C157" i="1"/>
  <c r="C156" i="1" s="1"/>
  <c r="E151" i="1"/>
  <c r="E152" i="1"/>
  <c r="E154" i="1"/>
  <c r="E155" i="1"/>
  <c r="D153" i="1"/>
  <c r="C153" i="1"/>
  <c r="D150" i="1"/>
  <c r="C150" i="1"/>
  <c r="D147" i="1"/>
  <c r="C147" i="1"/>
  <c r="E145" i="1"/>
  <c r="D144" i="1"/>
  <c r="C144" i="1"/>
  <c r="C165" i="1" l="1"/>
  <c r="C172" i="1"/>
  <c r="D139" i="1"/>
  <c r="C139" i="1"/>
  <c r="E153" i="1"/>
  <c r="C291" i="1"/>
  <c r="C292" i="1"/>
  <c r="D293" i="1"/>
  <c r="C293" i="1"/>
  <c r="E288" i="1"/>
  <c r="E289" i="1"/>
  <c r="D287" i="1"/>
  <c r="C287" i="1"/>
  <c r="E286" i="1"/>
  <c r="D285" i="1"/>
  <c r="C285" i="1"/>
  <c r="D283" i="1"/>
  <c r="C283" i="1"/>
  <c r="E284" i="1"/>
  <c r="D281" i="1"/>
  <c r="C281" i="1"/>
  <c r="D209" i="1"/>
  <c r="C209" i="1"/>
  <c r="D210" i="1"/>
  <c r="E205" i="1"/>
  <c r="E206" i="1"/>
  <c r="D204" i="1"/>
  <c r="D203" i="1" s="1"/>
  <c r="C204" i="1"/>
  <c r="C210" i="1"/>
  <c r="E201" i="1"/>
  <c r="E202" i="1"/>
  <c r="D200" i="1"/>
  <c r="C200" i="1"/>
  <c r="D198" i="1"/>
  <c r="C198" i="1"/>
  <c r="C290" i="1" l="1"/>
  <c r="E287" i="1"/>
  <c r="D290" i="1"/>
  <c r="C195" i="1"/>
  <c r="E285" i="1"/>
  <c r="D195" i="1"/>
  <c r="E204" i="1"/>
  <c r="E283" i="1"/>
  <c r="C203" i="1"/>
  <c r="E203" i="1" s="1"/>
  <c r="E200" i="1"/>
  <c r="D419" i="1" l="1"/>
  <c r="D418" i="1"/>
  <c r="D417" i="1"/>
  <c r="C417" i="1"/>
  <c r="C418" i="1"/>
  <c r="C419" i="1"/>
  <c r="C416" i="1" l="1"/>
  <c r="E417" i="1"/>
  <c r="D416" i="1"/>
  <c r="D43" i="1"/>
  <c r="D42" i="1" s="1"/>
  <c r="E42" i="1" s="1"/>
  <c r="C23" i="1"/>
  <c r="C46" i="1" s="1"/>
  <c r="C24" i="1"/>
  <c r="D24" i="1"/>
  <c r="D23" i="1"/>
  <c r="E267" i="1" l="1"/>
  <c r="D266" i="1"/>
  <c r="C266" i="1"/>
  <c r="D251" i="1"/>
  <c r="C251" i="1"/>
  <c r="D354" i="1"/>
  <c r="C354" i="1"/>
  <c r="D352" i="1"/>
  <c r="C352" i="1"/>
  <c r="D345" i="1"/>
  <c r="C345" i="1"/>
  <c r="E340" i="1"/>
  <c r="E341" i="1"/>
  <c r="D339" i="1"/>
  <c r="C339" i="1"/>
  <c r="E365" i="1"/>
  <c r="D364" i="1"/>
  <c r="C364" i="1"/>
  <c r="E266" i="1" l="1"/>
  <c r="C212" i="1" l="1"/>
  <c r="D212" i="1"/>
  <c r="D233" i="1"/>
  <c r="C233" i="1"/>
  <c r="E229" i="1"/>
  <c r="E230" i="1"/>
  <c r="D226" i="1"/>
  <c r="C226" i="1"/>
  <c r="D231" i="1" l="1"/>
  <c r="D216" i="1"/>
  <c r="C216" i="1"/>
  <c r="D453" i="1" l="1"/>
  <c r="C453" i="1"/>
  <c r="C446" i="1"/>
  <c r="C445" i="1" s="1"/>
  <c r="D325" i="1" l="1"/>
  <c r="C325" i="1"/>
  <c r="D323" i="1"/>
  <c r="C323" i="1"/>
  <c r="C329" i="1"/>
  <c r="C327" i="1" s="1"/>
  <c r="E326" i="1"/>
  <c r="E324" i="1"/>
  <c r="D311" i="1"/>
  <c r="E318" i="1"/>
  <c r="E319" i="1"/>
  <c r="E314" i="1"/>
  <c r="E312" i="1"/>
  <c r="E328" i="1" l="1"/>
  <c r="E317" i="1"/>
  <c r="E327" i="1" l="1"/>
  <c r="D248" i="1"/>
  <c r="D247" i="1"/>
  <c r="C248" i="1"/>
  <c r="C247" i="1"/>
  <c r="D244" i="1"/>
  <c r="C244" i="1"/>
  <c r="C243" i="1" s="1"/>
  <c r="E245" i="1"/>
  <c r="D237" i="1"/>
  <c r="D236" i="1" s="1"/>
  <c r="C236" i="1"/>
  <c r="C246" i="1" l="1"/>
  <c r="E244" i="1"/>
  <c r="D246" i="1"/>
  <c r="D243" i="1"/>
  <c r="E243" i="1" s="1"/>
  <c r="D427" i="1"/>
  <c r="D426" i="1" s="1"/>
  <c r="C427" i="1"/>
  <c r="C426" i="1" s="1"/>
  <c r="D422" i="1"/>
  <c r="C422" i="1"/>
  <c r="D398" i="1"/>
  <c r="C398" i="1"/>
  <c r="D393" i="1"/>
  <c r="C393" i="1"/>
  <c r="D62" i="1" l="1"/>
  <c r="D61" i="1" s="1"/>
  <c r="C62" i="1"/>
  <c r="C61" i="1" s="1"/>
  <c r="D58" i="1"/>
  <c r="C58" i="1"/>
  <c r="E60" i="1"/>
  <c r="D56" i="1"/>
  <c r="C56" i="1"/>
  <c r="D190" i="1"/>
  <c r="D188" i="1" s="1"/>
  <c r="D186" i="1"/>
  <c r="C186" i="1"/>
  <c r="C190" i="1"/>
  <c r="C188" i="1" s="1"/>
  <c r="E187" i="1"/>
  <c r="E186" i="1" l="1"/>
  <c r="D299" i="1" l="1"/>
  <c r="C299" i="1"/>
  <c r="D308" i="1"/>
  <c r="D307" i="1"/>
  <c r="C308" i="1"/>
  <c r="C307" i="1"/>
  <c r="E301" i="1"/>
  <c r="E299" i="1" l="1"/>
  <c r="C306" i="1"/>
  <c r="D306" i="1" l="1"/>
  <c r="D276" i="1" l="1"/>
  <c r="C207" i="1" l="1"/>
  <c r="E292" i="1"/>
  <c r="E282" i="1"/>
  <c r="D279" i="1"/>
  <c r="C279" i="1"/>
  <c r="C276" i="1"/>
  <c r="E276" i="1" s="1"/>
  <c r="E274" i="1"/>
  <c r="D273" i="1"/>
  <c r="D272" i="1" s="1"/>
  <c r="C273" i="1"/>
  <c r="C272" i="1" s="1"/>
  <c r="D275" i="1" l="1"/>
  <c r="E279" i="1"/>
  <c r="C275" i="1"/>
  <c r="E272" i="1"/>
  <c r="E291" i="1"/>
  <c r="E293" i="1"/>
  <c r="E273" i="1"/>
  <c r="E275" i="1" l="1"/>
  <c r="E52" i="1" l="1"/>
  <c r="C350" i="1" l="1"/>
  <c r="C344" i="1"/>
  <c r="E355" i="1"/>
  <c r="E353" i="1"/>
  <c r="D350" i="1"/>
  <c r="E351" i="1"/>
  <c r="D344" i="1"/>
  <c r="E348" i="1"/>
  <c r="E346" i="1"/>
  <c r="E343" i="1"/>
  <c r="E338" i="1"/>
  <c r="E333" i="1"/>
  <c r="E334" i="1"/>
  <c r="D331" i="1" l="1"/>
  <c r="E350" i="1"/>
  <c r="C331" i="1"/>
  <c r="E344" i="1"/>
  <c r="E332" i="1"/>
  <c r="E352" i="1"/>
  <c r="E345" i="1"/>
  <c r="C349" i="1"/>
  <c r="E354" i="1"/>
  <c r="D349" i="1"/>
  <c r="E357" i="1"/>
  <c r="E347" i="1"/>
  <c r="E358" i="1"/>
  <c r="E342" i="1"/>
  <c r="E339" i="1"/>
  <c r="E335" i="1"/>
  <c r="D438" i="1"/>
  <c r="D73" i="1"/>
  <c r="D72" i="1" s="1"/>
  <c r="C73" i="1"/>
  <c r="E76" i="1"/>
  <c r="E77" i="1"/>
  <c r="E85" i="1"/>
  <c r="E117" i="1"/>
  <c r="E108" i="1"/>
  <c r="C92" i="1"/>
  <c r="E89" i="1"/>
  <c r="E87" i="1"/>
  <c r="C103" i="1" l="1"/>
  <c r="D103" i="1"/>
  <c r="C72" i="1"/>
  <c r="E349" i="1"/>
  <c r="E107" i="1"/>
  <c r="E81" i="1"/>
  <c r="E331" i="1"/>
  <c r="E86" i="1"/>
  <c r="E93" i="1"/>
  <c r="E356" i="1" l="1"/>
  <c r="E103" i="1"/>
  <c r="E453" i="1" l="1"/>
  <c r="D434" i="1" l="1"/>
  <c r="C434" i="1"/>
  <c r="D432" i="1"/>
  <c r="C432" i="1"/>
  <c r="D184" i="1" l="1"/>
  <c r="D183" i="1" s="1"/>
  <c r="C184" i="1"/>
  <c r="C183" i="1" s="1"/>
  <c r="D179" i="1"/>
  <c r="C179" i="1"/>
  <c r="E185" i="1"/>
  <c r="E51" i="1"/>
  <c r="E63" i="1"/>
  <c r="E62" i="1" s="1"/>
  <c r="E61" i="1" s="1"/>
  <c r="E66" i="1"/>
  <c r="E65" i="1" s="1"/>
  <c r="E64" i="1" s="1"/>
  <c r="D65" i="1"/>
  <c r="D64" i="1" s="1"/>
  <c r="C65" i="1"/>
  <c r="C64" i="1" s="1"/>
  <c r="E179" i="1" l="1"/>
  <c r="E56" i="1"/>
  <c r="E180" i="1"/>
  <c r="E50" i="1"/>
  <c r="D241" i="1"/>
  <c r="D240" i="1" s="1"/>
  <c r="C241" i="1"/>
  <c r="C240" i="1" s="1"/>
  <c r="E239" i="1"/>
  <c r="E238" i="1"/>
  <c r="E240" i="1" l="1"/>
  <c r="E247" i="1"/>
  <c r="E246" i="1" l="1"/>
  <c r="E159" i="1" l="1"/>
  <c r="E171" i="1"/>
  <c r="E167" i="1"/>
  <c r="E169" i="1"/>
  <c r="E162" i="1"/>
  <c r="E158" i="1"/>
  <c r="E160" i="1"/>
  <c r="E141" i="1"/>
  <c r="D165" i="1" l="1"/>
  <c r="E170" i="1"/>
  <c r="D172" i="1"/>
  <c r="E144" i="1"/>
  <c r="E147" i="1"/>
  <c r="E140" i="1"/>
  <c r="E165" i="1" l="1"/>
  <c r="E156" i="1"/>
  <c r="E139" i="1"/>
  <c r="D302" i="1"/>
  <c r="E304" i="1"/>
  <c r="D296" i="1"/>
  <c r="D295" i="1" s="1"/>
  <c r="C296" i="1"/>
  <c r="C295" i="1" s="1"/>
  <c r="D264" i="1"/>
  <c r="D263" i="1" s="1"/>
  <c r="C264" i="1"/>
  <c r="C263" i="1" s="1"/>
  <c r="E265" i="1"/>
  <c r="D261" i="1"/>
  <c r="C261" i="1"/>
  <c r="E262" i="1"/>
  <c r="D259" i="1"/>
  <c r="C259" i="1"/>
  <c r="E260" i="1"/>
  <c r="E259" i="1" s="1"/>
  <c r="D253" i="1"/>
  <c r="D250" i="1" s="1"/>
  <c r="C253" i="1"/>
  <c r="C250" i="1" s="1"/>
  <c r="E254" i="1"/>
  <c r="D30" i="1"/>
  <c r="E41" i="1"/>
  <c r="C36" i="1"/>
  <c r="E35" i="1"/>
  <c r="D33" i="1"/>
  <c r="C33" i="1"/>
  <c r="C28" i="1"/>
  <c r="D25" i="1"/>
  <c r="C25" i="1"/>
  <c r="E26" i="1"/>
  <c r="E27" i="1"/>
  <c r="C20" i="1"/>
  <c r="C19" i="1" s="1"/>
  <c r="C47" i="1" s="1"/>
  <c r="C464" i="1" s="1"/>
  <c r="D20" i="1"/>
  <c r="D19" i="1" s="1"/>
  <c r="D47" i="1" s="1"/>
  <c r="D464" i="1" s="1"/>
  <c r="E21" i="1"/>
  <c r="E20" i="1" s="1"/>
  <c r="D28" i="1"/>
  <c r="E395" i="1" l="1"/>
  <c r="C302" i="1"/>
  <c r="E302" i="1" s="1"/>
  <c r="E19" i="1"/>
  <c r="E251" i="1"/>
  <c r="D258" i="1"/>
  <c r="C30" i="1"/>
  <c r="C258" i="1"/>
  <c r="E306" i="1"/>
  <c r="E303" i="1"/>
  <c r="E264" i="1"/>
  <c r="E253" i="1"/>
  <c r="E261" i="1"/>
  <c r="E43" i="1"/>
  <c r="E32" i="1"/>
  <c r="D46" i="1"/>
  <c r="E23" i="1"/>
  <c r="E24" i="1"/>
  <c r="C22" i="1"/>
  <c r="E25" i="1"/>
  <c r="D22" i="1"/>
  <c r="E31" i="1"/>
  <c r="E28" i="1"/>
  <c r="E393" i="1"/>
  <c r="E22" i="1" l="1"/>
  <c r="E30" i="1"/>
  <c r="E46" i="1"/>
  <c r="C45" i="1"/>
  <c r="E47" i="1"/>
  <c r="E398" i="1"/>
  <c r="E400" i="1"/>
  <c r="E372" i="1"/>
  <c r="D371" i="1"/>
  <c r="D315" i="1"/>
  <c r="D388" i="1" l="1"/>
  <c r="C388" i="1"/>
  <c r="E371" i="1"/>
  <c r="E316" i="1"/>
  <c r="C315" i="1"/>
  <c r="E315" i="1" s="1"/>
  <c r="D221" i="1" l="1"/>
  <c r="C221" i="1"/>
  <c r="E215" i="1"/>
  <c r="E213" i="1"/>
  <c r="C231" i="1" l="1"/>
  <c r="E234" i="1"/>
  <c r="E228" i="1"/>
  <c r="E212" i="1"/>
  <c r="D409" i="1"/>
  <c r="D408" i="1" s="1"/>
  <c r="C409" i="1"/>
  <c r="C408" i="1" s="1"/>
  <c r="D413" i="1"/>
  <c r="E199" i="1"/>
  <c r="D193" i="1"/>
  <c r="D192" i="1" s="1"/>
  <c r="C193" i="1"/>
  <c r="C192" i="1" s="1"/>
  <c r="D12" i="1"/>
  <c r="C12" i="1"/>
  <c r="E11" i="1"/>
  <c r="C10" i="1"/>
  <c r="D125" i="1"/>
  <c r="C125" i="1"/>
  <c r="D136" i="1"/>
  <c r="D137" i="1"/>
  <c r="D465" i="1" s="1"/>
  <c r="C137" i="1"/>
  <c r="C465" i="1" s="1"/>
  <c r="C136" i="1"/>
  <c r="E131" i="1"/>
  <c r="E132" i="1"/>
  <c r="E127" i="1"/>
  <c r="E126" i="1"/>
  <c r="E128" i="1"/>
  <c r="E129" i="1"/>
  <c r="C466" i="1" l="1"/>
  <c r="E10" i="1"/>
  <c r="C9" i="1"/>
  <c r="E9" i="1" s="1"/>
  <c r="E231" i="1"/>
  <c r="E210" i="1"/>
  <c r="E408" i="1"/>
  <c r="D15" i="1"/>
  <c r="E193" i="1"/>
  <c r="D207" i="1"/>
  <c r="E196" i="1"/>
  <c r="E208" i="1"/>
  <c r="E12" i="1"/>
  <c r="E17" i="1"/>
  <c r="E209" i="1"/>
  <c r="C15" i="1"/>
  <c r="E130" i="1"/>
  <c r="E16" i="1"/>
  <c r="E135" i="1"/>
  <c r="D133" i="1"/>
  <c r="C133" i="1"/>
  <c r="E134" i="1"/>
  <c r="E136" i="1"/>
  <c r="E137" i="1"/>
  <c r="E125" i="1"/>
  <c r="E462" i="1" l="1"/>
  <c r="E463" i="1"/>
  <c r="E207" i="1"/>
  <c r="E133" i="1"/>
  <c r="E15" i="1" l="1"/>
  <c r="E176" i="1" l="1"/>
  <c r="E173" i="1"/>
  <c r="E175" i="1"/>
  <c r="E174" i="1"/>
  <c r="E161" i="1"/>
  <c r="E142" i="1"/>
  <c r="E197" i="1"/>
  <c r="E194" i="1"/>
  <c r="C412" i="1"/>
  <c r="E411" i="1"/>
  <c r="E409" i="1"/>
  <c r="E407" i="1"/>
  <c r="D405" i="1"/>
  <c r="D404" i="1" s="1"/>
  <c r="C405" i="1"/>
  <c r="C404" i="1" s="1"/>
  <c r="E44" i="1"/>
  <c r="E38" i="1"/>
  <c r="E37" i="1"/>
  <c r="D36" i="1"/>
  <c r="E29" i="1"/>
  <c r="E270" i="1"/>
  <c r="E257" i="1"/>
  <c r="E122" i="1"/>
  <c r="E109" i="1"/>
  <c r="E105" i="1"/>
  <c r="E99" i="1"/>
  <c r="E98" i="1" s="1"/>
  <c r="E96" i="1"/>
  <c r="E94" i="1"/>
  <c r="E83" i="1"/>
  <c r="E82" i="1"/>
  <c r="E80" i="1"/>
  <c r="C74" i="1"/>
  <c r="E227" i="1"/>
  <c r="E224" i="1"/>
  <c r="E219" i="1"/>
  <c r="E217" i="1"/>
  <c r="E390" i="1"/>
  <c r="E389" i="1"/>
  <c r="E387" i="1"/>
  <c r="E382" i="1"/>
  <c r="D381" i="1"/>
  <c r="D377" i="1" s="1"/>
  <c r="C381" i="1"/>
  <c r="C377" i="1" s="1"/>
  <c r="E370" i="1"/>
  <c r="D369" i="1"/>
  <c r="C369" i="1"/>
  <c r="E368" i="1"/>
  <c r="D367" i="1"/>
  <c r="E366" i="1"/>
  <c r="E363" i="1"/>
  <c r="E362" i="1"/>
  <c r="D361" i="1"/>
  <c r="C361" i="1"/>
  <c r="E450" i="1"/>
  <c r="D449" i="1"/>
  <c r="D448" i="1" s="1"/>
  <c r="C449" i="1"/>
  <c r="C448" i="1" s="1"/>
  <c r="E447" i="1"/>
  <c r="D446" i="1"/>
  <c r="E444" i="1"/>
  <c r="D442" i="1"/>
  <c r="C443" i="1"/>
  <c r="C442" i="1" s="1"/>
  <c r="C438" i="1"/>
  <c r="E437" i="1"/>
  <c r="D436" i="1"/>
  <c r="C436" i="1"/>
  <c r="E435" i="1"/>
  <c r="E434" i="1"/>
  <c r="E433" i="1"/>
  <c r="E431" i="1"/>
  <c r="D430" i="1"/>
  <c r="D429" i="1" s="1"/>
  <c r="C430" i="1"/>
  <c r="C429" i="1" s="1"/>
  <c r="E322" i="1"/>
  <c r="D321" i="1"/>
  <c r="D320" i="1" s="1"/>
  <c r="C321" i="1"/>
  <c r="C320" i="1" s="1"/>
  <c r="D313" i="1"/>
  <c r="D310" i="1" s="1"/>
  <c r="C313" i="1"/>
  <c r="C311" i="1"/>
  <c r="E464" i="1"/>
  <c r="E425" i="1"/>
  <c r="E423" i="1"/>
  <c r="E422" i="1" s="1"/>
  <c r="E401" i="1"/>
  <c r="E399" i="1"/>
  <c r="E396" i="1"/>
  <c r="E394" i="1"/>
  <c r="E57" i="1"/>
  <c r="E55" i="1"/>
  <c r="D54" i="1"/>
  <c r="D49" i="1" s="1"/>
  <c r="C54" i="1"/>
  <c r="C49" i="1" s="1"/>
  <c r="E190" i="1"/>
  <c r="E182" i="1"/>
  <c r="E305" i="1"/>
  <c r="E297" i="1"/>
  <c r="C310" i="1" l="1"/>
  <c r="D360" i="1"/>
  <c r="C360" i="1"/>
  <c r="D268" i="1"/>
  <c r="D445" i="1"/>
  <c r="E236" i="1"/>
  <c r="E237" i="1"/>
  <c r="E443" i="1"/>
  <c r="E49" i="1"/>
  <c r="C268" i="1"/>
  <c r="E258" i="1"/>
  <c r="E320" i="1"/>
  <c r="E404" i="1"/>
  <c r="E440" i="1"/>
  <c r="E166" i="1"/>
  <c r="E150" i="1"/>
  <c r="E54" i="1"/>
  <c r="E232" i="1"/>
  <c r="E78" i="1"/>
  <c r="E92" i="1"/>
  <c r="E95" i="1"/>
  <c r="E329" i="1"/>
  <c r="E120" i="1"/>
  <c r="E252" i="1"/>
  <c r="E255" i="1"/>
  <c r="E430" i="1"/>
  <c r="E436" i="1"/>
  <c r="E381" i="1"/>
  <c r="E216" i="1"/>
  <c r="E218" i="1"/>
  <c r="E183" i="1"/>
  <c r="E168" i="1"/>
  <c r="E307" i="1"/>
  <c r="E311" i="1"/>
  <c r="E446" i="1"/>
  <c r="E367" i="1"/>
  <c r="E369" i="1"/>
  <c r="E39" i="1"/>
  <c r="D45" i="1"/>
  <c r="E281" i="1"/>
  <c r="E157" i="1"/>
  <c r="E361" i="1"/>
  <c r="E364" i="1"/>
  <c r="E321" i="1"/>
  <c r="E58" i="1"/>
  <c r="E424" i="1"/>
  <c r="E449" i="1"/>
  <c r="E427" i="1"/>
  <c r="E248" i="1"/>
  <c r="E313" i="1"/>
  <c r="E325" i="1"/>
  <c r="E226" i="1"/>
  <c r="E123" i="1"/>
  <c r="E36" i="1"/>
  <c r="E405" i="1"/>
  <c r="E308" i="1"/>
  <c r="E296" i="1"/>
  <c r="E268" i="1" l="1"/>
  <c r="E429" i="1"/>
  <c r="E377" i="1"/>
  <c r="E323" i="1"/>
  <c r="E432" i="1"/>
  <c r="E45" i="1"/>
  <c r="E445" i="1"/>
  <c r="E448" i="1"/>
  <c r="E250" i="1"/>
  <c r="E33" i="1"/>
  <c r="E263" i="1"/>
  <c r="E114" i="1"/>
  <c r="E104" i="1"/>
  <c r="E426" i="1"/>
  <c r="E184" i="1"/>
  <c r="E295" i="1"/>
  <c r="E290" i="1" l="1"/>
  <c r="C451" i="1"/>
  <c r="E310" i="1"/>
  <c r="E385" i="1"/>
  <c r="E72" i="1"/>
  <c r="E172" i="1"/>
  <c r="E188" i="1"/>
  <c r="E118" i="1"/>
  <c r="E360" i="1"/>
  <c r="E388" i="1" l="1"/>
  <c r="E438" i="1" l="1"/>
  <c r="E192" i="1" l="1"/>
  <c r="E198" i="1" l="1"/>
  <c r="E195" i="1" l="1"/>
  <c r="D412" i="1"/>
  <c r="E415" i="1"/>
  <c r="E418" i="1"/>
  <c r="E414" i="1"/>
  <c r="E412" i="1" l="1"/>
  <c r="E413" i="1"/>
  <c r="E410" i="1"/>
  <c r="E465" i="1"/>
  <c r="E419" i="1" l="1"/>
  <c r="E416" i="1" l="1"/>
  <c r="E222" i="1"/>
  <c r="E233" i="1" l="1"/>
  <c r="E221" i="1"/>
  <c r="E225" i="1"/>
  <c r="D223" i="1"/>
  <c r="C223" i="1"/>
  <c r="E223" i="1" l="1"/>
  <c r="E241" i="1"/>
  <c r="E69" i="1" l="1"/>
  <c r="E68" i="1"/>
  <c r="E67" i="1" l="1"/>
  <c r="E442" i="1" l="1"/>
  <c r="D451" i="1" l="1"/>
  <c r="E461" i="1" s="1"/>
  <c r="E451" i="1" l="1"/>
  <c r="E121" i="1"/>
  <c r="E73" i="1"/>
  <c r="D74" i="1"/>
  <c r="E74" i="1" s="1"/>
  <c r="E75" i="1"/>
</calcChain>
</file>

<file path=xl/comments1.xml><?xml version="1.0" encoding="utf-8"?>
<comments xmlns="http://schemas.openxmlformats.org/spreadsheetml/2006/main">
  <authors>
    <author>Логинова Ленара Юлдашевна</author>
  </authors>
  <commentList>
    <comment ref="B454" authorId="0">
      <text>
        <r>
          <rPr>
            <b/>
            <sz val="11"/>
            <color indexed="81"/>
            <rFont val="Tahoma"/>
            <family val="2"/>
            <charset val="204"/>
          </rPr>
          <t>Логинова Ленара Юлдашевна:</t>
        </r>
        <r>
          <rPr>
            <sz val="11"/>
            <color indexed="81"/>
            <rFont val="Tahoma"/>
            <family val="2"/>
            <charset val="204"/>
          </rPr>
          <t xml:space="preserve">
не подлежит оценке в соответствии с 922</t>
        </r>
      </text>
    </comment>
  </commentList>
</comments>
</file>

<file path=xl/sharedStrings.xml><?xml version="1.0" encoding="utf-8"?>
<sst xmlns="http://schemas.openxmlformats.org/spreadsheetml/2006/main" count="573" uniqueCount="322">
  <si>
    <t>тыс. рублей</t>
  </si>
  <si>
    <t>Мероприятия программы</t>
  </si>
  <si>
    <t>Исполнение,% к плану</t>
  </si>
  <si>
    <t>Результаты реализации и причины отклонений факта от плана</t>
  </si>
  <si>
    <t>бюджет автономного округа</t>
  </si>
  <si>
    <t>бюджет города Когалыма</t>
  </si>
  <si>
    <t>Итого по программе, в том числе</t>
  </si>
  <si>
    <t>привлеченные средства</t>
  </si>
  <si>
    <t>2.1."Организация участия спортсменов города Когалыма в соревнованиях различного уровня  окружного и всероссийского масштаба"</t>
  </si>
  <si>
    <t>федеральный бюджет</t>
  </si>
  <si>
    <t>Итого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</si>
  <si>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t>
  </si>
  <si>
    <t xml:space="preserve">федеральный бюджет </t>
  </si>
  <si>
    <t>Всего</t>
  </si>
  <si>
    <t xml:space="preserve">привлеченные средства </t>
  </si>
  <si>
    <t>Всего по программе, в том числе</t>
  </si>
  <si>
    <t xml:space="preserve">Итого по программе </t>
  </si>
  <si>
    <t>ИТОГО ПО МУНИЦИПАЛЬНЫМ ПРОГРАММАМ:</t>
  </si>
  <si>
    <t>ПРИЛОЖЕНИЕ 1</t>
  </si>
  <si>
    <t>1.1. Организация пассажирских перевозок автомобильным транспортом общего пользования по городским маршрутам</t>
  </si>
  <si>
    <t>2.1. Строительство, реконструкция, капитальный ремонт и ремонт автомобильных дорог общего  пользования местного значения</t>
  </si>
  <si>
    <t>1.3. Организация ритуальных услуг и содержание мест захоронения</t>
  </si>
  <si>
    <t>1.4. Создание новых мест для отдыха и физического развития горожан</t>
  </si>
  <si>
    <t>1.5. Обеспечение деятельности МКУ "УЖКХ г.Когалыма" по реализации полномочий Администрации города Когалыма</t>
  </si>
  <si>
    <t xml:space="preserve">1.6. Осуществление иных функций, необходимых для реализации возложенных на МКУ «УЖКХ г.Когалыма» полномочий Администрации города Когалыма </t>
  </si>
  <si>
    <t xml:space="preserve">1.7. Строительство, ремонт и реконструкция объектов благоустройства на территории города Когалыма </t>
  </si>
  <si>
    <t>1.2. Обеспечение функционирования и развития систем видеонаблюдения в сфере общественного порядка</t>
  </si>
  <si>
    <t>Подпрограмма 2. «Совершенствование государственного и муниципального управления»</t>
  </si>
  <si>
    <t>2.1.Организация предоставления государственных  и муниципальных услуг в многофункциональных центрах</t>
  </si>
  <si>
    <t>2.2.Организация и проведение процедуры определения поставщика (подрядчика, исполнителя) для заказчиков города Когалыма</t>
  </si>
  <si>
    <t>Подпрограмма 3. «Развитие малого и среднего  предпринимательства в городе Когалыме»</t>
  </si>
  <si>
    <t>2.2. Приобретение средств по организации пожаротушения</t>
  </si>
  <si>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</si>
  <si>
    <t xml:space="preserve">1.1. Реализация полномочий в области градостроительной деятельности </t>
  </si>
  <si>
    <t>Подпрограмма 2 "Обеспечение мерами финансовой поддержки по улучшению жилищных условий отдельных категорий граждан"</t>
  </si>
  <si>
    <t>2.3. Реализация полномочий по обеспечению жилыми помещениями отдельных категорий граждан</t>
  </si>
  <si>
    <t>Подпрограмма 2. "Развитие спорта высших достижений и системы подготовки спортивного резерва"</t>
  </si>
  <si>
    <t>3.1."Содержание секторов Управления культуры, спорта и молодёжной политики Администрации города Когалыма"</t>
  </si>
  <si>
    <t>Подпрограмма 1. Общее образование. Дополнительное образование детей.</t>
  </si>
  <si>
    <t>1.1. Основное мероприятие "Развитие системы дошкольного и общего образования"</t>
  </si>
  <si>
    <t>Подпрограмма 3.  Молодёжь города Когалыма и допризывная подготовка молодёжи.</t>
  </si>
  <si>
    <t>Подпрограмма 4.   "Ресурсное обеспечение системы образования"</t>
  </si>
  <si>
    <t>1.1. Поддержка социально ориентированных некоммерческих организаций</t>
  </si>
  <si>
    <t xml:space="preserve">1.1. Развитие библиотечного дела </t>
  </si>
  <si>
    <t>1.2. Развитие музейного дела</t>
  </si>
  <si>
    <t xml:space="preserve"> </t>
  </si>
  <si>
    <t xml:space="preserve">1.2. Основное мероприятие "Развитие системы дополнительного образования детей." </t>
  </si>
  <si>
    <t xml:space="preserve">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t>
  </si>
  <si>
    <t xml:space="preserve">1.4.  Организация отдыха и оздоровления детей </t>
  </si>
  <si>
    <t xml:space="preserve">3.1. Основное мероприятие "Создание условий для развития духовно-нравственных и гражданско,- военно -патриотических качеств молодежи" </t>
  </si>
  <si>
    <t xml:space="preserve">3.3. Основное мероприятие "Обеспечение  деятельности учреждения сферы работы с молодёжью и развитие его материально-технической базы" </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</si>
  <si>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t>
  </si>
  <si>
    <t>1. Обеспечение беспрепятственного доступа к объектам, находящимся в муниципальной собственности:</t>
  </si>
  <si>
    <t>прочие безвозмездные поступления</t>
  </si>
  <si>
    <t>1.8. Архитектурная подсветка зданий, сооружений и жилых домов, расположенных на территории города Когалыма</t>
  </si>
  <si>
    <t>Подпрограмма 2 "Развитие отрасли животноводства"</t>
  </si>
  <si>
    <t>2.1.Поддержка животноводства, переработки и реализации продукции животноводства</t>
  </si>
  <si>
    <t xml:space="preserve">2.2.Поддержка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t>
  </si>
  <si>
    <t>4.1. Проведение противоэпизоотических мероприятий, направленных на предупреждение и ликвидацию болезней, общих для человека и животных</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</si>
  <si>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</si>
  <si>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1.4. Содействие этнокультурному многообразию народов России</t>
  </si>
  <si>
    <t>Подпрограмма 2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города Когалыма»</t>
  </si>
  <si>
    <t>2.1. Профилактика экстремизма и терроризма</t>
  </si>
  <si>
    <t>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t>
  </si>
  <si>
    <t>Подпрограмма 1 "Развитие физической культуры и массового спорта"</t>
  </si>
  <si>
    <t>1.1. Мероприятия по развитию физической культуры и спорта</t>
  </si>
  <si>
    <t xml:space="preserve">1.2.Обеспечение комплексной безопасности и комфортных условий в учреждениях физической культуры и спорта </t>
  </si>
  <si>
    <t xml:space="preserve">бюджет города Когалыма </t>
  </si>
  <si>
    <t>1.3. Поддержка некоммерческих организаций, реализующих проекты в сфере массовой физической культуры</t>
  </si>
  <si>
    <t>1.4.Региональный проект «Спорт – норма жизни»</t>
  </si>
  <si>
    <t>Подпрограмма 3 "Управление развитием отрасли физической культуры и спортом"</t>
  </si>
  <si>
    <t xml:space="preserve">          </t>
  </si>
  <si>
    <t>Экономия сложилась по оплате труда сотрудников за фактически отработанное время.</t>
  </si>
  <si>
    <t>1. Организация обеспечения
формирования состава и структуры муниципального имущества города Когалыма</t>
  </si>
  <si>
    <t>2. Реконструкция и ремонт, в том числе капитальный, объектов муниципальной собственности города Когалыма</t>
  </si>
  <si>
    <t>3. Организационно-техническое и финансовое обеспечение органов местного самоуправления города Когалыма</t>
  </si>
  <si>
    <t>В рамках данного мероприятия предусмотрена организация транспортного обслуживания должностных лиц, государственных органов и государственных учреждений, организационно - техническое обеспечение органов местного самоуправления, финансовое обеспечение комитета по управлению муниципальным имуществом Администрации города Когалыма и муниципального казенного учреждения "Обеспечение эксплуатационно - хозяйственной деятельности". Экономия сложилась по факту понесенных затрат в рамках заключенных муниципальных контрактов, а также по оплате труда работников,  проезда к месту отпуска и обратно, наличию вакантных ставок и т.д.</t>
  </si>
  <si>
    <t>1. Обеспечение деятельности Комитета финансов Администрации города Когалым</t>
  </si>
  <si>
    <t>2. Обеспечение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t>
  </si>
  <si>
    <t>1.1 Содействие улучшению положения на рынке труда не занятых трудовой деятельностью и безработных граждан</t>
  </si>
  <si>
    <t xml:space="preserve">Подпрограмма 2. Улучшение условий и охраны труда в городе Когалыме </t>
  </si>
  <si>
    <t>Подпрограмма 1. Содействие трудоустройству граждан</t>
  </si>
  <si>
    <t>2.1 Осуществление отдельных государственных полномочий в сфере трудовых отношений и  государственного управления охраной труда в городе Когалыме</t>
  </si>
  <si>
    <t>Подпрограмма 3. Сопровождение инвалидов, в том числе молодого возраста, при трудоустройстве</t>
  </si>
  <si>
    <t>3.1 Содействие трудоустройству незанятых инвалидов, в том числе инвалидов молодого возраста, на оборудованные (оснащенные) рабочие места</t>
  </si>
  <si>
    <t>Подпрограмма 1 "Поддержка семьи, материнства и детства"</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</si>
  <si>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</si>
  <si>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1.2.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включая поддержку негосударственных организаций, в том числе СОНКО в сфере опеки и попечительства</t>
  </si>
  <si>
    <t>1.4.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t>
  </si>
  <si>
    <t>1.5. Повышение уровня благосостояния граждан, нуждающихся в особой заботе государства</t>
  </si>
  <si>
    <t>Подпрограмма 2 "Социальная поддержка отдельных категорий граждан"</t>
  </si>
  <si>
    <t>2.2. Оказание поддержки гражданам удостоенным звания "Почётный гражданин города Когалыма"</t>
  </si>
  <si>
    <t>2.3. Дополнительные меры поддержки отдельных категорий граждан, в том числе старшего поколения</t>
  </si>
  <si>
    <t>Подпрограмма 1. «Поддержка социально ориентированных некоммерческих организаций города Когалыма»</t>
  </si>
  <si>
    <t>3.1. Реализация взаимодействия с городскими  средствами массовой информации</t>
  </si>
  <si>
    <t>Подпрограмма 4. "Создание условий для выполнения отдельными структурными подразделениями
Администрации города Когалыма своих полномочий"</t>
  </si>
  <si>
    <t>Подпрограмма 3. «Информационная открытость деятельности Администрации города Когалыма»</t>
  </si>
  <si>
    <t>4.1. Обеспечение деятельности структурных подразделений Администрации города Когалыма</t>
  </si>
  <si>
    <t>1.2 Содержание, ремонт и реконструкция объектов благоустройства на территории города Когалыма</t>
  </si>
  <si>
    <t>1.1. Федеральный проект "Формирование комфортной городской среды"</t>
  </si>
  <si>
    <t>1.2. Организация освещения территорий города Когалыма</t>
  </si>
  <si>
    <t xml:space="preserve">1.3.Укрепление материально-технической базы учреждений культуры города Когалыма </t>
  </si>
  <si>
    <t>2.1.  Сохранение нематериального и материального наследия города Когалыма и продвижение культурных проектов</t>
  </si>
  <si>
    <t>Подпрограмма 2. Поддержка творческих инициатив, способствующих самореализации населения</t>
  </si>
  <si>
    <t xml:space="preserve">2.2. Стимулирование культурного разнообразия </t>
  </si>
  <si>
    <t>Подпрограмма 3. Организационные, экономические механизмы развития культуры, архивного дела и историко-культурного наследия</t>
  </si>
  <si>
    <t>Кассовый расход сложился меньше планового в связи с экономией по оплате труда, начислениям на зарплату.</t>
  </si>
  <si>
    <t>3.2. Развитие архивного дела</t>
  </si>
  <si>
    <t>3.3 Обеспечение хозяйственной деятельности учреждений культуры города Когалыма</t>
  </si>
  <si>
    <t>Кассовый расход сложился меньше планового в связи с экономией по оплате проезда к месту отдыха и обратно, санаторно-курортного лечения.</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</si>
  <si>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</si>
  <si>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1.1.Создание общественных спасательных постов в местах массового отдыха людей на водных объектах города Когалыма</t>
  </si>
  <si>
    <t>1.2. Содержание и развитие территориальной автоматизированной системы централизованного оповещения населения города Когалыма</t>
  </si>
  <si>
    <t>Подпрограмма 2 Укрепление пожарной безопасности в городе Когалыме</t>
  </si>
  <si>
    <t>2.1. Организация противопожарной пропаганды и обучение населения мерам пожарной безопасности</t>
  </si>
  <si>
    <t>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t>
  </si>
  <si>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t>
  </si>
  <si>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t>
  </si>
  <si>
    <t>Отклонение сложилось  по:
- оплате по льготному проезду;
- оплате за коммунальные услуги; 
- оплате за услуги связи.</t>
  </si>
  <si>
    <t>Подпрограмма 1. Совершенствование системы муниципального стратегического управления и повышение инвестиционной привлекательности</t>
  </si>
  <si>
    <t>1.1.Реализация механизмов стратегического управления социально-экономическим развитием города Когалыма</t>
  </si>
  <si>
    <t>3.2. Региональный проект "Популяризация предпринимательства</t>
  </si>
  <si>
    <t>Подпрограмма1.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</si>
  <si>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t>
  </si>
  <si>
    <t>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t>
  </si>
  <si>
    <t>2.1. Предоставление субсидий на реализацию полномочий в сфере жилищно-коммунального комплекса</t>
  </si>
  <si>
    <t>Подпрограмма 3. Создание условий для обеспечения качественными коммунальными услугами</t>
  </si>
  <si>
    <t>3.1. Строительство, реконструкция и капитальный ремонт объектов коммунального комплекса</t>
  </si>
  <si>
    <t>2.2. Строительство, реконструкция, капитальный ремонт, ремонт сетей наружного освещения автомобильных дорог общего пользования местного значения</t>
  </si>
  <si>
    <t>2.3. Обеспечение функционирования сети автомобильных дорог общего пользования местного значения</t>
  </si>
  <si>
    <t>Подпрограмма 2. Дорожное хозяйство</t>
  </si>
  <si>
    <t>Подпрограмма 1. Автомобильный транспорт</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</si>
  <si>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</si>
  <si>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</si>
  <si>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t>
  </si>
  <si>
    <t>Подпрограмма 1. Повышение профессионального уровня муниципальных служащих органов местного самоуправления города Когалыма</t>
  </si>
  <si>
    <t>Подпрограмма 2.Создание условий для развития муниципальной службы в органах местного самоуправления города Когалыма</t>
  </si>
  <si>
    <t>2.1. Цифровизация функций управления кадрами органов местного самоуправления города Когалыма, в том числе кадрового делопроизводства</t>
  </si>
  <si>
    <t>2.2.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t>
  </si>
  <si>
    <t>2.3 Обеспечение деятельности органов местного самоуправления города Когалыма и предоставление гарантий муниципальным служащим</t>
  </si>
  <si>
    <t>2.4. Обеспечение информационной безопасности на объектах информатизации и информационных систем в органах местного самоуправления города Когалыма</t>
  </si>
  <si>
    <t>Осуществлены  закупки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  Экономия денежных средств сложилась в связи проведением электронных торгов.</t>
  </si>
  <si>
    <t>2.5. Обеспечение выполнения полномочий и функций, возложенных на должностных лиц и структурные подразделения Администрации города Когалыма</t>
  </si>
  <si>
    <t>2.6. Реализация переданных государственных полномочий по государственной регистрации актов гражданского состояния</t>
  </si>
  <si>
    <t>Подпрограмма 1 Содействие развитию жилищного строительства</t>
  </si>
  <si>
    <t>1.3. Строительство жилых домов на территории города Когалыма</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</si>
  <si>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</si>
  <si>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2.2.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</si>
  <si>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t>
  </si>
  <si>
    <t>3.1. Обеспечение деятельности отдела архитектуры и градостроительства Администрации города Когалыма</t>
  </si>
  <si>
    <t>3.2. Обеспечение деятельности управления по жилищной политике Администрации города Когалыма</t>
  </si>
  <si>
    <t>Отклонение плана реализации денежных средств от факта сложилась ввиду того, что вновь принятые муниципальные служащие управления по жилищной политике Администрации города Когалыма не имеют  стажа муниципальной службы, в связи с чем надбавки за выслугу лет, классный чин и за особые условия труда начисляются в минимальном размере.</t>
  </si>
  <si>
    <t>3.3. Обеспечение деятельности Муниципального казённого учреждения «Управление капитального строительства города Когалыма»</t>
  </si>
  <si>
    <t>Основной статьей неисполнения является заработная плата, начисление на заработную плату. Неисполнение образовалось за счет наличия вакансий, предоставления отпуска за свой счет, предоставлением листов нетрудоспособности.</t>
  </si>
  <si>
    <t>1.4. Выполнение работ по актуализации Генеральной схемы санитарной очистки территории города Когалыма</t>
  </si>
  <si>
    <t>Подпрограмма 1 Регулирование качества окружающей среды в городе Когалыма</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</si>
  <si>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</si>
  <si>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t>
  </si>
  <si>
    <t>1.5. Основное мероприятие "Региональный проект "Успех каждого ребенка"</t>
  </si>
  <si>
    <t>3.4. Основное мероприятие "Региональный проект "Социальная активность"</t>
  </si>
  <si>
    <t>4.1. Основное мероприятие "Финансовое обеспечение полномочий управления образования и ресурсного центра"</t>
  </si>
  <si>
    <t>4.5. Основное мероприятие "Региональный проект "Содействие занятости женцщин - создание условий дошкольного образования для детей в возрасте до 3-х лет"</t>
  </si>
  <si>
    <t>4.3. Основное мероприятие " Оснащение материально - технической базы образовательных организаций и учреждений в соответствии с современными требованиями"</t>
  </si>
  <si>
    <t>3.2. Основное мероприятие "Создание условий для повышения уровня потенциала и созидательной активности молодёжи"</t>
  </si>
  <si>
    <t>3.1.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</si>
  <si>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3.1. Реализация единой государственной политики в сфере культуры и архивного дела</t>
  </si>
  <si>
    <t>Подпрограмма 1. Модернизация и развитие учреждений и организаций культуры</t>
  </si>
  <si>
    <t>1.5. Реализация инициатив граждан, способствующих развитию учреждений культуры</t>
  </si>
  <si>
    <t>Группа А</t>
  </si>
  <si>
    <t>Группа В</t>
  </si>
  <si>
    <t>Группа С</t>
  </si>
  <si>
    <t>6. Муниципальная программа «Развитие жилищной сферы города Когалыма»</t>
  </si>
  <si>
    <t>21. Муниципальная программа «Развитие институтов гражданского общества города Когалыма»</t>
  </si>
  <si>
    <t>Оплата за оказанные ритуальные услуги произведена согласно выставленным счетам-фактурам. Фактическое количество оказанных услуг меньше прогнозируемого по смете.</t>
  </si>
  <si>
    <t>Средства были использованы на поддержание авиа-ракетомодельного клуба «Авиатор», приобретены бесколлекторные двигатели, регуляторы, рулевые машинки, аккумуляторы, приёмники, эпоксидная смола, клей, бальзы, стеклоткань, фанера, проволока, угольная полоса, угольный профиль, винт воздушный.  
Также организованы мероприятия, соревнования, волонтерские проекты, фестивали и т.д.</t>
  </si>
  <si>
    <t>Информация о результатах реализации мероприятий муниципальных программ за 2020 год</t>
  </si>
  <si>
    <t>План на 2020 год</t>
  </si>
  <si>
    <t>Кассовый расход на  01.01.2021</t>
  </si>
  <si>
    <t xml:space="preserve">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произведена за фактически выполненные работы, на основании представленных счетов, актов приемки-сдачи выполненных работ.                                                                                                                                                           </t>
  </si>
  <si>
    <t xml:space="preserve">Не полное освоение денежных средств в общей сумме 3 145,9 тыс. рублей сложилось по следующим причинам:
- оплата труда и начисления на оплату труда произведена по фактически отработанному времени, согласно табеля учета рабочего времени;
-  по статье прочие выплаты возникла экономия, в связи с тем, что оплата льготного проезда к месту отпуска и обратно и компенсация стоимости санаторно-курортных путевок произведена по факту предоставления отчетных документов работниками.
Неисполнение субсидии  возникло в связи с тем, что оплата работ, услуг произведена за фактически оказанные объемы. </t>
  </si>
  <si>
    <t xml:space="preserve">Отклонение от плана сложилось по следующим причинам:
-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 оплата за такие услуги как - услуги связи, коммунальные услуги, утилизация отходов (покрышек непригодных к эксплуатации), услуги по страхованию ОСАГО и т.д. произведена по фактически оказанным объемам и выставленных счетов и актов.   </t>
  </si>
  <si>
    <t>Кадровое делопроизводство органов местного самоуправления осуществляется по средствам   программного продукта 1С:Предприятие (Заработная плата  и кадры  государственных учреждений)</t>
  </si>
  <si>
    <t>Мероприятия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не требуют финансирования</t>
  </si>
  <si>
    <t xml:space="preserve">Экономия денежных средств сложилась в связи с наличием вакансий в структурных подразделениях Администрации города Когалыма.    </t>
  </si>
  <si>
    <t>Экономия денежных средств сложилась в связи с проведением электронных торгов на поставку корпоративных открыток, фоторамок, адресных папок, а также в связи со снижением страховых премий по муниципальным контрактам на оказание услуг по обязательному страхованию имущества, жизни и здоровья муниципальных служащих по итогам проведенных электронных аукционов. 
Ввиду установления режима повышенной готовности в Ханты-Мансийском автономном округе – Югре со II квартала 2020 года веден запрет направления в служебные командировки служащих за пределы РФ, а также введены ограничения для оформления служебных командировок внутри страны. Проведение совещаний, конференций и других мероприятий было организовано с использованием видеоконференцсвязи в студиях здания Администрации города Когалыма.</t>
  </si>
  <si>
    <t>3.5.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t>
  </si>
  <si>
    <t xml:space="preserve">4.1. Субсидирование организаций,  в сферах деятельности, наиболее пострадавших в условиях ухудшения ситуации в связи с распространением новой коронавирусной инфекции </t>
  </si>
  <si>
    <t>Подпрограмма 4. Создание условий для оказания содействия предприятиям и организациям наиболее пострадавшим от распространения новой коронавирусной инфекции</t>
  </si>
  <si>
    <t xml:space="preserve">Оказана финансовая поддержка 94 субъектам малого и среднего предпринимательства, осуществляющих деятельность в отраслях, пострадавших от распространения новой коронавирусной инфекции. </t>
  </si>
  <si>
    <t>В рамках реализации мероприятия осуществлено субсидирование двух организаций, в сферах деятельности, наиболее пострадавших в условиях ухудшения ситуации в связи с распространением новой коронавирусной инфекции.</t>
  </si>
  <si>
    <t>Финансовая поддержка оказана 85 субъектам малого и среднего предпринимательства.</t>
  </si>
  <si>
    <t>1.1.  Спортивный комплекс "СК"Дружба"" (МАУ "СШ"Дворец спорта")</t>
  </si>
  <si>
    <t>1.3. МАУ "МКЦ "Феникс"" (ул. Сибирская, 11)</t>
  </si>
  <si>
    <t xml:space="preserve">
Неполное освоение денежных средств возникло в связи с экономией по оплате проезда к месту отпуска и обратно, компенсации стоимости санаторно-курортных путевок сотрудникам МАУ "МФЦ". </t>
  </si>
  <si>
    <t xml:space="preserve">1.9. МАОУ "Средняя школа №3" (ул. Дружбы народов, д. 10/1) </t>
  </si>
  <si>
    <t xml:space="preserve">1.10. МАОУ "Средняя школа №5" (ул. Прибалтийская, д. 19) </t>
  </si>
  <si>
    <t>2.4. Предоставление единовременных выплат отдельным категориям граждан  ко Дню Победы в Великой Отечественной войне 1941 - 1945 годов</t>
  </si>
  <si>
    <t xml:space="preserve">Неисполнение по заработной плате сложилось, в связи с выплатой премии по итогам 2019 года за фактически отработанное время. Отклонение по командировачным расходам образовалась в связи с отменой командировки, совещание было проведено посредством видеоконференции. Неисполнение прочим несоциальным выплатам персоналу в натуральной форме сложилось в связи с тем, что муниципальные служащие за текущий период не воспользовались правом на оплату льготного, лечебного проезда.         </t>
  </si>
  <si>
    <t>В рамках мероприятия в 2020 году была проведена следующая работа:
- проведен конкурс социально - значимых проектов, направленных на развитие гражданских инициатив в городе Когалыме по результатам которого определены 3 получателя грантов: Когалымская городская общественная организация татаро-башкирское национально-культурное общество «НУР» , проект  «Фестиваль национальной кухни»;
Общественная организация «Первопроходцы Когалыма»  «Фарфоровый юбилей общественной организации 27.01.2001 - 27.01.2021»; Местная общественная организация Совет ветеранов войны и труда, инвалидов и пенсионеров города Когалыма, проект  «Без срока давности».
- проведены обучающие семинары для общественных объединений в рамках обучающего проекта «Школа актива НКО;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(итоговый Форум Сообщество, в программу которого был  включен большой блок тематических мероприятий  «Новая нормальность»; V Международный гуманитарный форум «Гражданские инициативы регионов 60-й параллели»; VII Всероссийский форум национального единства);
- проведение мероприятий (конференций, Гражданских Форумов, семинаров, круглых столов и иных мероприятий) для социально ориентированных некоммерческих организаций.</t>
  </si>
  <si>
    <r>
      <t xml:space="preserve">В рамках данного мероприятия предусмотрено:
</t>
    </r>
    <r>
      <rPr>
        <b/>
        <sz val="13"/>
        <rFont val="Times New Roman"/>
        <family val="1"/>
        <charset val="204"/>
      </rPr>
      <t>Содержание муниципального автономного учреждения "Спортивная школа "Дворец спорта"(далее - МАУ "СШ"Дворец спорта")</t>
    </r>
    <r>
      <rPr>
        <sz val="13"/>
        <rFont val="Times New Roman"/>
        <family val="1"/>
        <charset val="204"/>
      </rPr>
      <t>. На сегодняшний день сложилась экономия по оплате труда и начислениям на оплату труда в соответствии с фактически отработанным временем. Кроме этого сложившаяся экономия обусловлена оплатой по счетам за коммунальные услуги и услуги связи. 
Кроме этого в рамках данного мероприятия предусмотрено п</t>
    </r>
    <r>
      <rPr>
        <b/>
        <sz val="13"/>
        <rFont val="Times New Roman"/>
        <family val="1"/>
        <charset val="204"/>
      </rPr>
      <t xml:space="preserve">роведение мероприятий по внедрению ВФСК "ГТО" в городе Когалыме, организация работы по присвоению спортивных разрядов, квалификационных категорий и организация и проведение спортивно - массовых мероприятий. </t>
    </r>
    <r>
      <rPr>
        <sz val="13"/>
        <rFont val="Times New Roman"/>
        <family val="1"/>
        <charset val="204"/>
      </rPr>
      <t xml:space="preserve">Денежные средства освоены не в полном объеме в связи со сложившейся неблагополучной эпидемиологической обстановкой и отменой всех спортивно - массовых мероприятий в соответствии с с постановлением Губернатора ХМАО-Югры Н.В. Комаровой от 18.03.2020 г. № 20 "О введении режима повышенной готовности в ХМАО-Югре".
</t>
    </r>
    <r>
      <rPr>
        <b/>
        <sz val="13"/>
        <rFont val="Times New Roman"/>
        <family val="1"/>
        <charset val="204"/>
      </rPr>
      <t xml:space="preserve">В целях развития материально-технической базы МАУ "СШ "Дворец спорта" </t>
    </r>
    <r>
      <rPr>
        <sz val="13"/>
        <rFont val="Times New Roman"/>
        <family val="1"/>
        <charset val="204"/>
      </rPr>
      <t>было приобретено специализированное прицепное  оборудование для обработки и подготовки лыжной трассы, спортивная экипировка и инвентарь для отделения лыжных гонок, шкафчики для раздевалки хоккейной команды и т.д.</t>
    </r>
  </si>
  <si>
    <t>Предусмотрено содержание МКУ "ОЭХД". Экономия по оплате труда и фактически выставленным счетам на оплату коммунальных услуг и услуг связи.</t>
  </si>
  <si>
    <t>Субсидия в размере 96,55 тыс. рублей перечислена Городской общественной организации "Когалымский Боксерский клуб Патриот". Остальная субсидия будет реализована после  завершения периода эпидемиологического неблагополучия связи с приостановлением предоставления услуги (работ) по физической культуре и спорту в соответствии с постановлением Губернатора ХМАО-Югры Н.В. Комаровой от 18.03.2020 г. № 20 "О введении режима повышенной готовности в ХМАО-Югре".</t>
  </si>
  <si>
    <t>В рамках данного мероприятия предусмотрена реконструкция здания расположенного по адресу: ул. Набережная, 59, под размещение спортивного комплекса,  (в том числе проектно-изыскательские работы). На отчетную дату работы выполнены в полном объеме. Муниципальным заказчиком ведется приемка объекта.</t>
  </si>
  <si>
    <t>Выезд на Чемпионат и первенство округа по  пауэрлифтингу (троеборье) среди  мужчин, женщин и ветеранов, юниорок и юниоров до 23 лет, девушек  и юношей до 18 лет. Денежные средства не освоены в связи с отменой соревнований и  приостановлением предоставления услуги (работ) по физической культуре и спорту до завершения периода эпидемиологического неблагополучия в соответствии с постановлением Губернатора ХМАО-Югры Н.В. Комаровой от 18.03.2020 г. № 20 "О введении режима повышенной готовности в ХМАО-Югре".</t>
  </si>
  <si>
    <t xml:space="preserve">Предоставление субсидии носит заявительный характер. В 2020 году субсидия была предоставлена главе КФХ Шиманскому В.М.Остальные денежные средства не реализованы в связи с отсутствием заявителей. </t>
  </si>
  <si>
    <t>В 2020 году приобретны: 8 картин художника Г.С.Райшева, музыкальные предемты, интерактивный стол и т.д. 
В рамках мероприятия предусмотрено содержание МБУ "Музейно - выставочный центр". Кассовый расход сложился меньше планового в связи с экономией по оплате труда и начислениям на заработную плату; по оплате за коммунальные услуги; за содержание здания; услуги связи.</t>
  </si>
  <si>
    <t>В рамках данного мероприятия в 2020 году осуществлялось подключение и доступ библиотек города Когалыма к сети Интернет. Приобретено 2 420 штук печатных изданий для комплектования фонда, а также осуществлялось оказание информационных услуг (Консультант - Плюс), оформление периодических печатных изданий.
Кроме этого, в рамках данного мероприятия предусмотрено содержание МБУ "Централизованная библиотечная система" (далее - МБУ "ЦБС). Экономия сложилась по оплате труда, по услугам связи, коммунальным услугам, по затратам на содержание здания, по командировочным расходам, выплатам профсоюзным органам.</t>
  </si>
  <si>
    <t>Приобретены сценические костюмы, канцелярия и т.д.
День национальных культур в связи со сложившейся эпидемиологической обстановкой прошел в онлайн режиме.</t>
  </si>
  <si>
    <t>В рамках данного меропрития предусмотрена организация и проведение культурно-массовых мероприятий. Ввиду сложившейся неблагополучной эпидемиологической обстановки отменены мероприятия посвященные празднованию Дня города и т.д.
Кроме этого, в рамках меропрития было состоялся конкурс на присуждение премии главы города Когалыма в сфере культуры и искусства. По итогам конкурса вручено 5 премий сотрудникам учреждений культуры.</t>
  </si>
  <si>
    <t>Приобретено 175 модулей архивного хранения.</t>
  </si>
  <si>
    <t xml:space="preserve">Освоение средств по итогам проведения конкурса "На лучшую подготовку граждан РФ к военной службе",  проведение мероприятий по духовно-нравственному развитию и  формированию гражданско-патриотических качеств молодёжи. </t>
  </si>
  <si>
    <t>Отклонение от плана составляет 6 270,02 тыс. рублей в том числе:
1) 117,36 тыс. рублей - в связи с фактической потребностью в выполнении работ по технической инвентаризации объектов муниципальной собственности;
2) 278,45 тыс. рублей - в связи с фактической потребностью в оценке муниципального имущества;
3) 804,95 тыс.рублей - в связи с фактической потребностью в выполнении работ по постановке земельных участков на государственный кадастровый учет;
4) 29,34 тыс. рублей - в связи с фактическими расходами по оказанию услуг ООО "ЕРИЦ" по приему платежей за наём жилых помещений, находящихся в муниципальной собственности, согласно выставленным счетам;
5) 460,9 тыс. рублей - в связи с невостребованностью субсидии на проведение бывшим наймодателем капитального ремонта общего имущества в многоквартирном доме;
6) 0,11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7)  4 578,91 тыс. рублей, из них:
- 1 355,02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- 41,05 тыс. рублей - в связи с фактическими расходами на содержание мун.жилищного фонда г.Когалыма;
- 3 182,84 тыс. рублей - в связи с фактическими расходами на содержание прочих объектов муниципальной собственности г.Когалыма</t>
  </si>
  <si>
    <t>В 2020 году в рамках мероприятия осуществлялась реконструкция и ремонт зданий находящиеся в муниципальной собственности (ремонт кровли, системы водоснабжения и т.д.). Денежные средства бюджета города Когалыма освоены лишь на 65,9%, по причине расторжения контракта. Кроме этого неисполнение контракта связано с необходимостью  устранения недоделок, связанных с поставкой материала, выявленных при проведении предварительной сдачи объекта.</t>
  </si>
  <si>
    <t>привлеченые средства</t>
  </si>
  <si>
    <r>
      <rPr>
        <sz val="13"/>
        <rFont val="Times New Roman"/>
        <family val="1"/>
        <charset val="204"/>
      </rPr>
      <t>В рамках данного мерпориятия осуществляется финансовое содержание сотрудников управления образования Администрации города Когалыма, а также финансовое и организационно - методическое сопровождение по исполнению МАУ "Информационно - ресурсный центр города Когалыма" муниципального задания на оказание муниципальных услуг, оснащение материально - технической базы.</t>
    </r>
    <r>
      <rPr>
        <sz val="13"/>
        <color rgb="FFFF0000"/>
        <rFont val="Times New Roman"/>
        <family val="1"/>
        <charset val="204"/>
      </rPr>
      <t xml:space="preserve"> </t>
    </r>
    <r>
      <rPr>
        <sz val="13"/>
        <rFont val="Times New Roman"/>
        <family val="1"/>
        <charset val="204"/>
      </rPr>
      <t>Экономия плановых ассигнований 1784,8 тысяч рублей - согласно фактически начисленной заработной платы, оплаты льготного проезда, санаторно-курортное лечение.</t>
    </r>
  </si>
  <si>
    <t>В рамках мероприятия предусмотрено проведение ремонтных работ в образовательных учреждениях. Оплата согласно актов выполненных работ. 
Кроме этого, за счет средств мероприятия организовано питание учащихся в образовательных организациях. Экономия сложилась в связи с введением режима домашнего обучения и наличием актированных дней.</t>
  </si>
  <si>
    <t xml:space="preserve">1.1.1. "Организация временного трудоустройства несовершеннолетних граждан в возрасте от 14 до 18 лет в свободное от учёбы время".
Во исполнении постановления Губернатора ХМАО – Югры от 10.07.2020 №92 «О дополнительных мерах по предотвращению завоза и распространения новой коронавирусной инфекции, вызванной COVID-19, в Ханты-Мансийском автономном округе – Югре», а также рекомендаций Департамента труда и занятости населения ХМАО – Югры письмо от 28.05.2020 №17-Исх-3579, организация временного трудоустройства несовершеннолетних граждан в летний период 2020 года не осуществлялась.                
1.1.2. "Организация временного трудоустройства несовершеннолетних граждан в возрасте от 14 до 18 лет в течение учебного года".  
Остаток плановых ассигнований по бюджету г. Когалыма в размере 658,1 тыс. руб., образовался в связи с досрочным расторжением срочных трудовых договоров несовершеннолетними гражданами. Выплаты несовершеннолетним гражданам на заработную плату и налоги осущестлялись по фактически отработанному времени (на соновании представленных табелей рабочего времени). Остаток средств, не использованных в текущем финансовом году, будет использован муниципальным учреждением в очередном финансовом году на те же цели.                                                                                                                                                                                                                                                                              
1.1.3. "Привлечение прочих специалистов для организации работ трудовых бригад несовершеннолетних граждан".
На основании Постановления Губернатора ХМАО- Югры   №97 от 22.07.2020,  "О режиме повышенной готовности, в целях снижения риска распространения каронавирусной инфекции" приостановлена деятельность подведомственных учреждений в сфере культуры, осуществляющих развлекательную и досуговую деятельность до 08.09.2020г.  В связи с этим трудоустройство лиц, задействованных в работе трудовых бригад, не осуществлялось.                                                                                                                                                                                 1.1.4. "Организация проведения оплачиваемых общественных работ для не занятых трудовой деятельностью и безработных граждан".
Остаток плановых ассигнований по бюджету автономного округа в размере 8,4 тыс. руб. по МКУ "УОДОМС" образовался по фактически отработанному времени трудоустроенными гражданами (больничные листы). 
</t>
  </si>
  <si>
    <t xml:space="preserve">Экономия сложилась в связи с не использованными средствами на санаторно-курортное лечение (карантин),а такжев связи с тем что кассовые расходы на связь, комунальные услуги и работы по техническому обслуживанию и ремонту компьютерной и копировальной техники, серверного и сетевого оборудования, устройств печати  производились по фактически выставленым поставщиками счетам.            </t>
  </si>
  <si>
    <t xml:space="preserve">Между Когалымским центром занятости населения и МАДОУ "Золушка" заключен договор, в соответствии с которым оснащено одно рабочее место для трудоустроенного инвалида. </t>
  </si>
  <si>
    <t>Экономия по заработной плате и начислениям на оплату труда соласно фактически отработанному времени.</t>
  </si>
  <si>
    <t>Данные денежные средства направлены на выплаты спасателям, работающим на территории городского пляжа.</t>
  </si>
  <si>
    <t>Экономия по результатам конкурсных процедур (заключение договора с ПАО "Ростелеком)</t>
  </si>
  <si>
    <t>1.6. Основное мероприятие "Финансовое обеспечение проведения санитарно-противоэпидемических мероприятий, направленных на предотвращение распространения коронавирусной инфекции (COVID-2019) на территории города Когалыма"</t>
  </si>
  <si>
    <t>В рамках данного мероприятия выполнены и оплачены договоры:  на поставку дезинфицирующих средств, на оказание услуг по дезинфекции помещений многоквартирных жилых домов, на установку информационных табличек в местах массового пребывания людей (Берегите себя и близких. Будьте здоровы!), поставку виниловых одноразовых перчаток, поставку одноразовых масок и т.д. 
Финансовые средства автономного округа не освоены в связи с поздним поступлением (22.12.2020 года) их на счет. Срок испонения договоров запланирован на 1 квартал 2021 года.</t>
  </si>
  <si>
    <t>Приобретение  и распространение памяток населению, видеоролики на телеканале ЮГРА. Денежные средства освоены полностью.</t>
  </si>
  <si>
    <t>Экономия по результатам конкурсных процедур. Приобретен бензиновый генератор на случай чрезвычайных ситуаций.</t>
  </si>
  <si>
    <t>Неисполнение по заработной плате и начислениям на оплату труда.</t>
  </si>
  <si>
    <r>
      <t xml:space="preserve">
</t>
    </r>
    <r>
      <rPr>
        <sz val="13"/>
        <rFont val="Times New Roman"/>
        <family val="1"/>
        <charset val="204"/>
      </rPr>
      <t>В 2018 году начато строительство Детского сада на 320 мест в 8 мкр. На отчетную дату степень готовности объекта ориентировочно составляет 97%, подрядной организацией ведутся пусконаладочные работы с нарушением сроков предусмотренных контрактом.Низкое освоение денежных средств обусловлено, срывом сроков выполнения работ подрядной организацией, соответственно и срывом сроков оплаты по договорам. Объект сдан в эксплуатацию 01.02.2021.</t>
    </r>
  </si>
  <si>
    <t>В 2020 году в рамках мероприятия осуществлен ремонт и покарска фасадов зданий общеобразовательных и дошкольных учреждений, на отчетную дату работы приняты и оплачены в полном объеме. Также ведется строительство объекта "Музыкальная школа", освоение 5,6 тыс. рублей - 1%. Низкое исполнение в связи с изменением благотворителем схемы реализации мероприятия. Кроме того прозводилось финансирование проекта МО "создание лаборатории технического творчества MIR" на базе МАОУ "Средняя школа №3"</t>
  </si>
  <si>
    <r>
      <rPr>
        <sz val="13"/>
        <rFont val="Times New Roman"/>
        <family val="1"/>
        <charset val="204"/>
      </rPr>
      <t>Организован выезд учащихся и сопровождающих МАУ «ДДТ» и МАУ «ДШИ» на окружные конкурсы, фестивали. Проведение туристического слета "Школа безопасности". Экономия  согласно фактическим расходам, а также в связи с отменой проведения мероприятий.</t>
    </r>
    <r>
      <rPr>
        <sz val="13"/>
        <color rgb="FFFF0000"/>
        <rFont val="Times New Roman"/>
        <family val="1"/>
        <charset val="204"/>
      </rPr>
      <t xml:space="preserve">
</t>
    </r>
    <r>
      <rPr>
        <sz val="13"/>
        <rFont val="Times New Roman"/>
        <family val="1"/>
        <charset val="204"/>
      </rPr>
      <t>МАУ "Информационно - ресурсный центр города Когалыма" перечислены денежные средства, как уполномоченной организацией, организациям - поставщикам образовательных услуг дополнительного образования по сертификатам дополнительного образования. Экономия плановых ассигнований сложилась связи с тем, что финансирование производится в соответствии с заявкой уполномоченной организации на основании счетов поставщиков образовательных услуг.</t>
    </r>
  </si>
  <si>
    <t>1.2.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t>
  </si>
  <si>
    <t>1.4. Приобретение жилья в целях реализации полномочий органов местного самоуправления в сфере жилищных отношений</t>
  </si>
  <si>
    <t>1.6.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</si>
  <si>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 состоянию на 31.12.2020 в списке молодых семей, претендующих на получение меры государственной поддержки  по городу Когалыму состоят 16 семей. В 2020 году в соответствии с условиями муниципальной программы запланировано предоставление мер государственной поддрежки 2 молодым семьям: 2  семьям перечислены субсидии на общую сумму: 2 315 294 руб. 10 коп.
29.12.2020 года 9 семьям выданы свидетельства на приобретение жилого помещения на общую сумму 9 261 177,48 рублей, которые планируется реализовать в течение 7 месяцев.</t>
  </si>
  <si>
    <t xml:space="preserve">В связи с окончанием срока реализации мероприятия приём документов для признания участниками осуществлялся до 31.12.2004 года. В настоящее время приём документов по данному мероприятию не ведётся. В списке претендующих на получение меры государственной поддержки  по городу Когалыму на 31.12.2020 состоят 10 человек.  Учитывая, что гражданин, включенный в список граждан, изъявивших желание на получение субсидии в 2020 году, отказался от ее получения в текущем году, денежные средства не реализованы. Иных претендентов на получение субсидии в 2020 году нет. </t>
  </si>
  <si>
    <t>Основной статьей неисполнения является заработная плата и начисления на заработную плату, по причине наличия вакансий в 2020 году, а также наличия больничных листов.</t>
  </si>
  <si>
    <t>1.3. Техническое обеспечение функционирования имеющихся систем видеонаблюдения в городе Когалыме</t>
  </si>
  <si>
    <t>1.4.  Основное мероприятие "Реализация отдельных государственных полномочий, предусмотренных Законом Ханты-Мансийского автономного округа - Югры от 2 марта 2009 года №5-оз «Об административных комиссиях в Ханты-Мансийском автономном округе – Югре»</t>
  </si>
  <si>
    <t>1.5.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</si>
  <si>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1.6. Совершенствование информационного и методического обеспечения профилактики правонарушений, повышения правосознания граждан</t>
  </si>
  <si>
    <t>1.7. Тематическая социальная реклама в сфере безопасности дорожного движения</t>
  </si>
  <si>
    <t>Подпрограмма 2. Профилактика незаконного потребления наркотических средств и психотропных веществ, наркомании</t>
  </si>
  <si>
    <t>2.1. Организация и проведение мероприятий с субъектами профилактики, в том числе с участием общественности</t>
  </si>
  <si>
    <t>2.2. Проведение информационной антинаркотической пропаганды</t>
  </si>
  <si>
    <t>2.3. Формирование негативного отношения к незаконному потреблению наркотиков</t>
  </si>
  <si>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</si>
  <si>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t>
  </si>
  <si>
    <t>Подпрограмма 1 Профилактика правонарушений</t>
  </si>
  <si>
    <t>Общая потребность муниципального образования город Когалым в жилых помещениях составляет 205 квартир (служебная записка УЖП от 25.02.2020 №6-вн-68).
В 2020 году на реализацию мероприятия предусмотрены средства в размере 560 085 500 рублей, в том числе:
- средства бюджета ХМАО– Югры – 509 677 800  рублей;
- средства бюджета г. Когалыма –50 407 700 рублей (на условиях софинансирования).
По состоянию на 01.01.2021 приобретено 156 квартир, общей площадью 8 206,0 кв. м., на сумму 465 934 394,00 рублей, из них:
- 30 квартир общей площадью 1 587,4 кв. м., на сумму 87 564 873,00 рублей (застройщик ООО "МегаАльянсСервис", ул. Олимпийская, д.7А);
- 21 квартира общей площадью 1 288,2 кв. м., на сумму 73 524 881,00 рублей (застройщик ООО "Си Групп Урал", ул. Новосёлов, д.15);
- 18 квартир общей площадью 1 021,1 кв. м., на сумму 58 424 486,50 рублей (застройщик ООО "МегаАльянсСервис", ул.Олимпийская, д.3);
- 47 квартир общей площадью 2 167,5 кв.м., на сумму 123 668 506,00 рублей (застройщик ООО "Си Групп Урал", ул.Новоселов, д.13);
- 40 квартир общей площадью 2 141,8 кв.м., на сумму 122 751 647,50 рублей (застройщик ООО "МегаАльянсСервис", ул.Олимпийская, д.1).
Также, заключены контракты на приобретение 45 жилых помещений, общей площадью 1 907,00 кв.м., общей стоимостью 104 423 506,00 рублей (застройщик ООО "ГарантСтройМонтаж", ул.Береговая), оформление права муниципальной собственности по которым ожидается в 2021 году.</t>
  </si>
  <si>
    <t xml:space="preserve">В соответствии с решением Думы города Когалыма от 18.03.2020 №404-ГД выделены дополнительные бюджетные ассигнования на выполнение работ по сносу ветхих и непригодных для проживания домов.                                                                                                                                                                                                                                                                                                                                                        По одному из муниципальных контратктов нарушены сроки проведения работ. В адрес подрядчика направлены претензии. Работы будут выполнены в 1 квартале 2021 года. По остальным МК работы выполнены и оплачены в полном объеме. </t>
  </si>
  <si>
    <t>1.1. Создание условий для деятельности народных дружин</t>
  </si>
  <si>
    <t>В связи с повышением качества разрешения видеокамер модернизированных в 2019 году, возникла необходимость в 2020 году приобрести для увеличения объема серверного хранилища накопители, жесткие диски. Заключен муниципальный контракт на поставку комплектующих и запасных частей для технического оборудования систем видеонаблюдения. Обязательства по контракту исполнены. Финансовые средства освоены в полном объеме.</t>
  </si>
  <si>
    <t>В рамках реализации мероприятия планируется заключены договоры на опубликование списков кандидатов в присяжные заседатели федеральных судов общей юрисдикции в газете.</t>
  </si>
  <si>
    <t>С целью популяризации здорового образа жизни и борьбы с негативными явлениями в молодежной среде, привлечения подростков к агитационной профилактической деятельности, способствовавшей формированию мотивации здорового образа жизни  на территории города Когалыма проведена серия волонтерских акций "Здоровый Когалым". Для проведения МАУ "МКЦ "Феникс" приобретены следующие материальные ценности на общую сумму 240,0 тыс. рублей: мобильная акустическая система и радиосистема с микрофоном с оголовьем, баннер, футболки, буклеты, подарочная продукция и т.д.</t>
  </si>
  <si>
    <t>В 2020 году был запланирован и проведен проект "Языки общения в многонациональной семье Югры". В рамках проекта проведены конкурсы по 4 номинациям. В проектах задействованы обучающиеся всех общеобразовательных организаций города Когалыма. Финансовые средства использованы на приобретение расходных материалов, поощрительных призов, а также на создание видеоролика.</t>
  </si>
  <si>
    <t xml:space="preserve">Отклонение по мероприятию образовалось по причине заключения части контрактов со сроками окончания работ в 2021 году, а также по причине нарушением подрядной организацией сроков выполнения работ предусмотренных контрактами, что в том числе, не позволило заключить контракты на выполнение строительно-монтажных работ. </t>
  </si>
  <si>
    <t>Отклонение сложилось по результатам аукционных процедур на оказание услуг по техническому и эксплуатационному обслуживанию интегрированного технического комплекса безопасности города Когалыма, так же отклонение сложилось по фактическому потреблению электрической энергии.</t>
  </si>
  <si>
    <t>За 2020 год народная дружина принимала участие в охране общественного порядка города Когалыма. В составе народной дружины, по состоянию на 01 января 2021 года 12 человек. В период с 01.01.2020 по 01.01.2021 ОМВД России по городу Когалыму с участием народной дружины города Когалыма выявлено 324 (АППГ – 67) административных правонарушений, из них, 318 административных правонарушений, предусмотренных ст.20.6.1 Кодекса об административных правонарушениях Российской Федерации.
По итогам выхода на дежурство оказано материальное стимулирование членам народной дружины города Когалыма. Заключены договоры личного страхования на период участия в охране общественного порядка.</t>
  </si>
  <si>
    <t xml:space="preserve">Предусмотрено приобретение и распространение световозвращающих элементов  среди воспитанников и обучающихся  образовательных организаций, образовательными организациями закуплены светоотражающие элементы.
Проведение  мероприятия "Безопасное колесо" было отменено, в связи с пандемией, на основании Указа Президента РФ. Мероприятие проведено в формате онлайн. Выезд в другой город отменен. </t>
  </si>
  <si>
    <t>2. Муниципальная программа «Социально-экономическое развитие и инвестиции муниципального образования город Когалым»</t>
  </si>
  <si>
    <t>Экономия сложилась в результате заключения договора о предоставлении статистических сборников на меньшую сумму чем планировалось.
Заработная плата и начисления на выплаты по оплате труда произведены  за фактически отработанное время.
Экономия также сложилась в результате проведения конкурсных процедур, в ходе которых заключен муниципальный контракт на разработку Инвест.Портала на 514,3 тыс. рублей меньше от запланированного объема финансовых средств.</t>
  </si>
  <si>
    <t xml:space="preserve">Средства мероприятия идут на ежемесячное содержание МАУ ДО «Детская школа искусств», МАУ ДО "Дом детского творчества". Экономия средств 1328,8 тыс. рублей расходов по льготному проезду, выходу на пенсию сотрудников согласно фактической потребности учреждения в выплате.
</t>
  </si>
  <si>
    <r>
      <rPr>
        <b/>
        <sz val="13"/>
        <rFont val="Times New Roman"/>
        <family val="1"/>
        <charset val="204"/>
      </rPr>
      <t xml:space="preserve">Ежемесячное содержание школ, детских садов </t>
    </r>
    <r>
      <rPr>
        <sz val="13"/>
        <rFont val="Times New Roman"/>
        <family val="1"/>
        <charset val="204"/>
      </rPr>
      <t>- 14 учреждений.  Экономия средств сложилась по оплате льготного проезда, заработной плате (согласно фактического начисления), выход на пенсию,  страховым взносам и т.д.
Кроме этого, в рамках данного мероприятия предусмотрено</t>
    </r>
    <r>
      <rPr>
        <b/>
        <sz val="13"/>
        <rFont val="Times New Roman"/>
        <family val="1"/>
        <charset val="204"/>
      </rPr>
      <t xml:space="preserve"> финансирование частного детского сада "Академия детства" </t>
    </r>
    <r>
      <rPr>
        <sz val="13"/>
        <rFont val="Times New Roman"/>
        <family val="1"/>
        <charset val="204"/>
      </rPr>
      <t>(денежные средства предусмотрены на компенсацию родительской платы, путем предоставления сертификата дошкольника, а также предусмотрена компенсация затрат, связанных с выплатой заработной платы, налогов и приобретение оборудования для реализации образовательных программ) . Финансирование предусмотрено согласно предоставленным фактическим расходам.</t>
    </r>
    <r>
      <rPr>
        <sz val="13"/>
        <color rgb="FFFF0000"/>
        <rFont val="Times New Roman"/>
        <family val="1"/>
        <charset val="204"/>
      </rPr>
      <t xml:space="preserve">
</t>
    </r>
  </si>
  <si>
    <r>
      <rPr>
        <sz val="13"/>
        <rFont val="Times New Roman"/>
        <family val="1"/>
        <charset val="204"/>
      </rPr>
      <t>В 2020 году в связи с введением ограничительных мероприятий, действующих в Ханты-Мансийском автономном округе – Югре в период режима повышенной готовности, связанного с распространением новой короновирусной инфекции, вызванной COVID-19», работали пришкольные лагеря в онлайн формате. Денежные средства были направлены на организацию питания (сухие пайки).</t>
    </r>
    <r>
      <rPr>
        <sz val="13"/>
        <color rgb="FFFF0000"/>
        <rFont val="Times New Roman"/>
        <family val="1"/>
        <charset val="204"/>
      </rPr>
      <t xml:space="preserve">
</t>
    </r>
    <r>
      <rPr>
        <sz val="13"/>
        <rFont val="Times New Roman"/>
        <family val="1"/>
        <charset val="204"/>
      </rPr>
      <t>Кроме этого, в 2020 году организована работа 9 досуговых площадок с общим охватом участников - 2523 человек. На площадках организована досуговая деятельность: игры, соревнования, конкурсы, викторины.</t>
    </r>
    <r>
      <rPr>
        <sz val="13"/>
        <color rgb="FFFF0000"/>
        <rFont val="Times New Roman"/>
        <family val="1"/>
        <charset val="204"/>
      </rPr>
      <t xml:space="preserve">  </t>
    </r>
  </si>
  <si>
    <t>Средства в данном мероприятии были направлены на финансовое и организационное сопровождение по исполнению  МАУ "МКЦ "Феникс" муниципального задания, укрепление материально-технической базы учреждения. Экономия средств в сумме 388,6 тыс. рублей.</t>
  </si>
  <si>
    <r>
      <rPr>
        <sz val="13"/>
        <rFont val="Times New Roman"/>
        <family val="1"/>
        <charset val="204"/>
      </rPr>
      <t>Проведение мероприятий МАУ ДО "ДДТ" в рамкках   реализации регионального проекта  "Социальная активность". Экономия средств в связи с проведением мероприятий в онлайн-формате из-за введения ограничительных мер по причине распространения коронавирусной инфекции.</t>
    </r>
    <r>
      <rPr>
        <sz val="13"/>
        <color rgb="FFFF0000"/>
        <rFont val="Times New Roman"/>
        <family val="1"/>
        <charset val="204"/>
      </rPr>
      <t xml:space="preserve">
</t>
    </r>
  </si>
  <si>
    <t xml:space="preserve">В целях исполнения мероприятия были организованы выезды учащихся и сопровождающих на окружные олимпиады, конференции, выплата премий победителям олимпиад, гранта «Лучший ученик общеобразовательной школы». 
Проведены мероприятия по поддержке педагогических работников, а именно выплата грантов Главы города, поощрение победителей профессиональных конкурсов. Экономия денежных средств в размере 280,9 тыс. рублей, в связи с оплатой по фактически выставленным счетам по заключенным муниципальным контрактам на приобретение поощрительных призов. Также, в рамках проекта "Формула успеха" учащиеся и педагоги МАОУ "Средняя школа №8" участвуют в семинарах, проходят курсы повышения квалификации, участвуют в конференциях, в  авторизированных семинарах IBO в учебных заведениях страны и за рубежом, обучаются английскому языку. Учреждение проводит оснащение техническими средствами (компьютеры, проекторы, ноутбуки и мультимедийные доски и др.). Приобретение ученической мебели для кабинетов. </t>
  </si>
  <si>
    <r>
      <t xml:space="preserve">В рамках данного мероприятия </t>
    </r>
    <r>
      <rPr>
        <b/>
        <sz val="13"/>
        <rFont val="Times New Roman"/>
        <family val="1"/>
        <charset val="204"/>
      </rPr>
      <t xml:space="preserve">осуществлена реконструкция территории Городского пляжа. </t>
    </r>
    <r>
      <rPr>
        <sz val="13"/>
        <rFont val="Times New Roman"/>
        <family val="1"/>
        <charset val="204"/>
      </rPr>
      <t xml:space="preserve">Работы по муниципальным контрактам выполнены в полном объеме, общественная приемка состоялась 17.07.2020 года.Оплата выполненных работ произведена в полном объеме.
Кроме этого </t>
    </r>
    <r>
      <rPr>
        <b/>
        <sz val="13"/>
        <rFont val="Times New Roman"/>
        <family val="1"/>
        <charset val="204"/>
      </rPr>
      <t>выполнены работы по благоустройству шести дворовых территорий</t>
    </r>
    <r>
      <rPr>
        <sz val="13"/>
        <rFont val="Times New Roman"/>
        <family val="1"/>
        <charset val="204"/>
      </rPr>
      <t xml:space="preserve">:
- ул. Дружбы народов, д. 8, 10; 
- ул. Прибалтийская, д. 1, 3, 3а; 
- ул. Мира, д. 22а, 22б;
- ул. Молодежная, д. 13, 15;
- ул. Мира, д. 22в;
- ул. Прибалтийская, д. 9, д. 9а. 
Стопроцентного исполнения мероприятия не достигнуто в связи с наличием неисполненных обязательств по мероприятию «Объект благоустройства «Набережная реки Ингу-Ягун». Средства бюджета города когалыма, выделенные на реализацию указанного мероприятия, переходят на 2021 год как неиспользованные остатки 2020 года.
</t>
    </r>
  </si>
  <si>
    <t xml:space="preserve">Неполное освоение денежных средств обусловлено наличием неисполненных обязательств по мероприятию «Выполнение ремонтных работ на объекте «Рябиновый бульвар». Средства ПАО «НК «ЛУКОЙЛ», выделенные на реализацию указанного мероприятия, переходят на 2021 год как неиспользованные остатки 2020 года.
</t>
  </si>
  <si>
    <t xml:space="preserve">Работы по актуализации генеральной схемы санитарной очистки территории города Когалыма в рамках муниципального контракта ООО "ЯНЭНЕРГО" выполнены и оплачены в полном объеме.     </t>
  </si>
  <si>
    <t xml:space="preserve">  
Денежные средства направлены на новые проекты планировки и межевания территории (далее - ППиМТ), внесение изменений в существующие ППиМТ, внесение изменений в правила землепользования и застройки, внесение изменений в генеральный план города.
В 2020 году 2 000,0 тыс. рублей запланировано на корректировку ППиМТ района Пионерный за счет субсидии из ХМАО-Югры и средств бюджета города Когалыма. В результате дополнительного выделения средств в рамках соглашения ПАО "Лукойл" выделены 6 000,0 тыс. рублей на корректировку ППиМТ, межевание новых участков, в этой связи были заключены контракты. Средства из субсидии ХМАО-Югры на конец 2020 года не востребованы. 
 </t>
  </si>
  <si>
    <t xml:space="preserve">На отчетную дату готовность объекта в целом, ориентировочно составляет 23,92%.
1. На отчетную дату ведётся исполнение 1 муниципального контракта на сумму 14 506,47 тыс. руб., из них:
- объем финансирования 2020 года 12 299,74 тыс. рублей, из них в 2020 году приняты и оплачены работы в размере 12 299,74 тыс. рублей.
- объем финансирования 2021 года - 2 206,73 тыс. руб. 
2. На отчетную дату исполнен 21 муниципальный контракт за счет всех источников финансирования на сумму 95 811,26 тыс. рублей. Протяженность инженерных сетей составляет  4,88 км. 
</t>
  </si>
  <si>
    <t>В 2020 году по мероприятию выполнены следующие работы:
1. Заключен контракт №СП-139/20 от 10.11.2020 на выполнение работ по проектированию и строительству объекта "Трехэтажные жилые дома №3,4 по улице Комсомольской в городе Когалыме":
- цена контракта 147 917,66 тыс.руб. 
- дата окончания работ - 31.12.2021; 
- 16.11.2020 по контракту выплачен аванс 40% от цены контракта, что составило 59 167,07 тыс.рублей.
- отклонение образовалось по причине расторжения ранее заключенных контрактов на строительство объектов, в связи с тяжелым финансовым состоянием подрядной организации и заключения новых контрактов предусматривающих завершение работ в 2021 году.</t>
  </si>
  <si>
    <t xml:space="preserve">Субсидия носит заявительный характер. 
В 2020 году на получение субсидии заявились два фермера Шиманский В.М. и Крысин А.Е. 
Субсидия выплачена в полном объеме.
</t>
  </si>
  <si>
    <t>С ИП Скляр Л.П. с 10.02.2020 расторгнут МК от 16.12.2019 №187300013719000000 на сумму 2186,16 тыс.рублей на оказание услуг по отлову, транспортировке, содержанию, учету, регулированию численности и утилизации животных. В рамках муниципального контракта произведены расчеты за отлов и содержание 23 собак. 
С ИП Скляр Л.П. заключены:
1) договоры на оказание услуг по обращению с животными без владельцев на территории города Когалыма:
- от 10.02.2020 №9 на сумму 298,55 тыс. рублей; 
- от 14.04.2020 №22 на сумму 146,75 тыс. рублей
2) муниципальный контракт от 18.05.2020 №0187300013720000071  на сумму 1586,1 тыс. рублей на отлов 173 собак.
Всего за 2020 год отловлено 236 собак.</t>
  </si>
  <si>
    <t>МБУ "ЦБС" выделены средства бюджета автономного округа  на приоберетение 10 ультрабуков.
Отклонение 2,38 тыс. рублей - экономия по оплате за оборудование для клуба "Беловодье" (МАУ КДК "АРТ-Праздник").</t>
  </si>
  <si>
    <t>Приобретены 18 сценических костюмов для МБУ "ЦБС".</t>
  </si>
  <si>
    <r>
      <rPr>
        <sz val="13"/>
        <rFont val="Times New Roman"/>
        <family val="1"/>
        <charset val="204"/>
      </rPr>
      <t>В 2020 году в рамках исполнения муниципальных контрактов и договоров:
- выполнен ремонт 2,69 км. автомобильных дорог на общую сумму 41 284,30 тыс. рублей; 
- проведены работы по обустройству ливневой канализации по ул. Мира, д. 28 и ул.Мира, д. 2. на сумму 1 107,97 тыс. рублей;
- проведены лабораторные исследования материалов, применяемых при ремонте автомобильных дорог, в том числе проведение инженерно-геодезических измерений на сумму 388,90 тыс. рублей;</t>
    </r>
    <r>
      <rPr>
        <sz val="13"/>
        <color rgb="FFFF0000"/>
        <rFont val="Times New Roman"/>
        <family val="1"/>
        <charset val="204"/>
      </rPr>
      <t xml:space="preserve">
</t>
    </r>
    <r>
      <rPr>
        <sz val="13"/>
        <rFont val="Times New Roman"/>
        <family val="1"/>
        <charset val="204"/>
      </rPr>
      <t>- выполнены работы по инженерным изысканиям и разработке проектно - сметной документации на строительство объекта на сумму 2 499,06 тыс. рублей.</t>
    </r>
    <r>
      <rPr>
        <sz val="13"/>
        <color rgb="FFFF0000"/>
        <rFont val="Times New Roman"/>
        <family val="1"/>
        <charset val="204"/>
      </rPr>
      <t xml:space="preserve">
</t>
    </r>
    <r>
      <rPr>
        <sz val="13"/>
        <rFont val="Times New Roman"/>
        <family val="1"/>
        <charset val="204"/>
      </rPr>
      <t>Муниципальный контракт на сумму 82,63 тыс. рублей на оказание услуг по оформлению технических планов сооружений по объекту в целях проведения реконструкции автомобильной дороги по улице Комсомольская и улице Лесная со строительством транспортной развязки исполнен.</t>
    </r>
  </si>
  <si>
    <t>1) Работы по муниципальному контракту на выполнение работ по проектированию сетей наружного освещения по ул.Ноябрьская и пер. Волжский на сумму 648,30 тыс.руб. выполнены и оплачены в полном объеме.
2) Работы по муниципальному контракту на строительство сетей наружного освещения на участке а/д пр. Нефтяников (от ул. Таллинская до ул. Привокзальная) на сумму 4 481,56 тыс.руб. выполнены, оплата проведена в полном объеме.
3) 27.08.2020 заключен муниципальный контракт №36/2020 на оказание услуг по оформлению технического плана сооружения по объекту: "Сети наружного освещения автомобильных дорог города Когалыма. I этап, проспект Нефтяников" на сумму 30,92 тыс.рублей. Услуга по контракту оказана и оплачена в полном объеме.
4) 08.10.2020 заключен муниципальный контракт №КГ-1667.20 на осуществление технологического присоединения к электрическим сетям на сумму 0,22 тыс. рублей. Оплата по контракту проведена в полном объеме.</t>
  </si>
  <si>
    <r>
      <t xml:space="preserve">
По мероприятию 3.1.2.  "Обеспечение развития систем видеонаблюдения с целью повышения безопасности дорожного движения и информирования владельцев транспортных средств", в рамках бюджета ХМАО и доли софинансирования в 2020 году заключены и исполнены 3 муниципальных контракта на оказание почтовых услуг. Денежные средства освоены не в полном объеме по причине позднего заключения муниципального контракта.
 В рамках местного бюджета заключены и исполнены муниципальные контракты на:
- оказание услуг по техническому и эксплуатационному обслуживанию программно-технического измерительного комплекса "Одиссей";
- оказание услуг по техническому сопровождению программного обеспечения программно - технического измерительного комплекса "Одиссей"; 
- оказание услуг по поставке электрической энергии (часть средств идет на оплату по контракту);
- оказание услуг связи по передаче данных программно–технического измерительного комплекса «Одиссей»;
- приобретение неисключительных прав на использование программы для ЭВМ.                                        
Также заключены и исполнены контракты:
- на оказание услуг по защите информации от несанкционированного доступа;
- на проведение метрологических услуг.
Отклонение сложилось в результате конкурсных процедур (понижение НМЦК).</t>
    </r>
    <r>
      <rPr>
        <sz val="13"/>
        <color rgb="FFFF0000"/>
        <rFont val="Times New Roman"/>
        <family val="1"/>
        <charset val="204"/>
      </rPr>
      <t xml:space="preserve">
</t>
    </r>
  </si>
  <si>
    <t>12. Муниципальная программа «Развитие муниципальной службы и резерва управленческих кадров в городе Когалыме»</t>
  </si>
  <si>
    <t xml:space="preserve">Запланированное обучение на 2020 год для муниципальных служащих органов местного самоуправления города Когалыма организовано и проведено в полном объеме. Обучение прошли 57 муниципальных служащих. Экономия денежных средств сложилась в связи со снижением цены муниципальных контрактов на оказание услуг по организации курсов повышения квалификации муниципальных служащих  по итогам электронных аукционов. </t>
  </si>
  <si>
    <t xml:space="preserve">В рамках данного мероприятия предусмотрено: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Бюджетные ассигнования не были востребованы ввиду отсутствия неотложной необходимости.
Покраска, отделка фасадов зданий муниципального жилищного фонда, находящегося на территории города Когалыма. 
С ООО "ЕвроСтрой" от 04.03.2020 заключены контракты на выполнение работ по покраске, отделке фасадов жилых домов, находящихся на территории г.Когалыма:
№03/20-ОД на сумму 52 926,74 тыс. рублей (ул.Др.Народов д.37; ул.Мира д.2,2Б,4А; ул.Молодежная д.24,30; ул.Бакинская д.23,35,41,47,51,53);
№04/20-ОД на сумму 50 086,71 тыс. рублей (ул.Бакинская д.59; ул.Ленинградская д.3,11,19,21,25,33,39,65; ул.Др.Народов д.29,33);
№05/20-ОД на сумму 15 000 тыс. рублей (ул.Югорская д.22, 24 и 38; ул.Янтарная, д.5);
№40/20-ОД на сумму 70 000 тыс. рублей (ул.Мира д.34, 46; Сургутское шоссе д.1, 3, 3а, 5, 9, 11, 11а, 13, 17; ул.Градостроителей д.4, 8).
По всем контрактам работы выполнены в полном объеме, расчеты завершены. </t>
  </si>
  <si>
    <t xml:space="preserve">Оплата электроэнергии на освещение улиц и дворовых территорий, а также техническое обслуживание сетей наружного освещения улиц и дворовых территорий произведены по факту на основании предоставленных счетов-фактур.                                                                                                                                                                                    С акционерным обществом "ЮТЭК-Когалым" заключен договор на выполнение работ по ремонту сетей наружного освещения по ул. Набережная. Работы выполнены и оплачены в полном объеме.     
С обществом с ограниченной ответственностью "БЛ ЭНЕРГО"г.Москва заключен муниципальный контракт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общую сумму 51 159,41 тыс.руб. Дата завершения исполнения контракта 30.11.2026г.  В 2020 году по данному МК предусмотрено финансирование  1 580,185 тыс.рублей. Согласно предоставленным документам оплачено 1 580,185 тыс.рублей.
</t>
  </si>
  <si>
    <t xml:space="preserve">На 31.12.2020 года 46 приёмных родителя являются получателями вознаграждения за воспитание 61 приёмного ребенка.  Экономия субвенции на вознаграждение составила 209,31 тыс. рублей.                                                                                                                                                                                          Справочно: размер вознаграждения составляет 13 673 руб.;  16 817 руб. - при воспитании ребёнка, не достигшего возраста 3 лет; 18 457 руб. - при воспитании ребёнка-инвалида, ребёнка, состоящего на диспансерном учете в связи с имеющимся хроническим заболеванием, или ребенка с ограниченными возможностями здоровья; 17 773 руб. - при воспитании ребенка старше 12 лет.                                                                                                                                                                                Прекращена выплата вознаграждения:                                                                                                                                                                                                                   1 родитель/1 ребёнок – расторжение договора о приемной семье.                                                                                                                                                                 4 родителя/2 ребёнка – достижение совершеннолетия.                                                                                                                                                             Произведён перерасчёт вознаграждения:
2 родителя/1 ребёнок – нахождение ребенка в БУ ХМАО-Югры "Пыть-Яхский комплексный центр социального обслуживания населения", 2 родителя/1 ребёнок - нахождение ребенка  в БУ ХМАО-Югры "Октябрьский районный центр социального обслуживания населения";                                                                                                                                                              2 родителя/1 ребёнок - несвоевременное предоставление справки на ребёнка, состоящего на диспансерном учете в связи с имеющимся хроническим заболеванием </t>
  </si>
  <si>
    <t xml:space="preserve">На 31.12.2020 года неисполнение по заработной плате и начислениям на оплату труда сложилось в связи с тем, что премия по результатам работы за 2019 год и премия по результатам работы за I квартал 2020 года была выплачена согласно отработанному времени, а также в результате наличия листов нетрудоспособности, увольнением сотрудника. Неисполнение по прочим выплатам персоналу (гарантии) сложилось в связи с тем, что муниципальные служащие за текущий период не воспользовались правом на оплату льготного, лечебного проезда и частичную компенсацию стоимости оздоровительных и санаторно-курортных путевок в связи с ограничительными мероприятиями, связанными угрозой распространения новой коронавирусной инфекции. С 2019 года полномочие органа опеки и попечительства по подготовке граждан, выразивших желание стать опекунами или попечителями несовершеннолетних граждан передано на исполнение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В 2020 году произведена оплата за обучение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формах, в количестве  24 человек, из них 5 чел. - переходящие с 2019 года (№п/п 836 от 28.02.2020г,  №1850 от 20.04.2020г., №6389 от 16.12.2020).  Справочно: стоимость 1 сертификата на оплату услуг по подготовке кандидата, удостоверяющего право его владельца на однократную оплату комплекса услуг, составляет 
31 130 рублей 66 копеек. </t>
  </si>
  <si>
    <t>Общая численность детей-сирот и детей, оставшихся без попечения родителей, лиц из числа детей-сирот и детей, оставшихся без попечения родителей, состоящих в списке на обеспечение жилыми помещениями – 8 человек, из них право на обеспечение имеют:
- в 2019 году – 1 чел.(задолженность), 
- в 2020 году – 7 чел.
По состоянию на 01.01.2021 в собственность муниципального образования город Когалым приобретено 7 квартир на общую  сумму 14 693 284 рубля.
В связи с тем, что Шарифуллина Розалина Газизьяновна вступила в наследство в силу закона, на основании приказа Департамента социального развития ХМАО-Югры от 29.12.2020 №1705-р гр.Шарифуллина Р.Г. исключена из списка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В целях реализации отдельного государственного полномочия по осуществлению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за обеспечением надлежащего санитарного и технического состояния жилых помещений. Неисполнение субвенции направленной на выплату заработной платы составляет 20,72 тыс.рублей.</t>
  </si>
  <si>
    <t>В соответствии с распоряжением Администрации города Когалыма от 03.02.2020 №26-р (распоряжение от 28.09.2020 г. №157-р  "О внесении изменений в распоряжение Администрации города Когалыма от 03.02.2020 №26.р) утверждены списки граждан, удостоенных звания «Почётный гражданин города Когалыма», в количестве 7 человек,  имеющих право на компенсацию расходов в 2020 году:
- компенсация расходов на оплату жилого помещения и коммунальных услуг в размере 31411,30 рублей ежемесячно;
- компенсация расходов за проезд в городском автомобильном пассажирском транспорте общего пользования (кроме такси) в размере 10080,00 рублей ежемесячно.                                                                                                                                                                                                                                                                      Неисполнение в 2020 году составило 124,30 тыс.руб. по причине не использования компенсации расходов на санаторно-курортное лечение на территории РФ.</t>
  </si>
  <si>
    <t>МАУ "Информационно-ресурсный центр города Когалыма" в апреле 2020 на сумму 26,1 тыс.рублей приобретены наборы полотенец, цветы.</t>
  </si>
  <si>
    <t>Проведены культурно - просветительские и воспитательные мероприятия  с участием представителей общественных и религиозных организаций направленных на   профилактику экстремизма в молодёжной среде.</t>
  </si>
  <si>
    <t>Приобретены грамоты и подарки победителям, призерам и участникам конкурса.
В целях развития и популяризации гражданского единства, содействия гармонизации межнациональных и межконфессиональных отношений, разработки (поиска) новых подходов к профилактике национального и религиозного экстремизма в период с 9 по 22 ноября 2020 года проведен городской конкурс социальной рекламы (охват составил 27 обучающихся).</t>
  </si>
  <si>
    <t xml:space="preserve">Денежные средства израсходованы в полном объеме. В сентябре 2020 года израсходована сумма в размере 459,20 тыс. рублей, оплата за выполнение работ по обеспечению беспрепятственного доступа маломобильных групп населения. В октябре 2020 года израсходована сумма в размере 51,0 тыс. рублей,  на оплату за оказание услуг по изготовлению индукционной системы оповещения. Остаток денежных средств в сумме 37,9 тыс. рублей направлен на оплату услуг по изготовлению мнемосхем .  </t>
  </si>
  <si>
    <t xml:space="preserve">Приобретены: поручень для раковины на стойках, универсальная система вызова персонала инвалидов для входа и санузла, тактильно-визуальные знаки "Туалет для инвалидов", комплект информационных наклеек "Желтый круг" для дверей, комплект для маркировки поручней, тактильные таблички (вывески) со шрифтом Брайля. </t>
  </si>
  <si>
    <t>Заключен договор с ООО "Сервис" от 28.05.2020 №9 на сумму 405,0 тыс. руб. увеличение стоимости прочих мат. запасов (тактильная плитка, противоскользящее покрытие). Заключен договор с ИП Чухно Александр Анатольеаич от 29.05.2020 №39 на сумму 197,0 тыс. руб. на приобретение основных средств (логопедический стол). Оплачены полностью.</t>
  </si>
  <si>
    <t>Заключен договор с ООО "Сервис" от 03.06.2020 №13 на сумму 405,0 тыс. рублей увеличение стоимости прочих мат. запасов (плитка, противоскользящее покрытие). Заключен договор с ООО "Сервис" от 03.06.2020 №14 на сумму 197,0 тыс. руб. увеличение стоимости основных средств (логопедический стол). Оплачены полностью.</t>
  </si>
  <si>
    <t>В рамках данного мероприятия предусмотрено содержание МКУ "Редакция газеты "Когалымский вестник". Оплата труда сотрудников согласно фактически отработанному времени, оплата услуг связи, коммунальные расходы согласно выставленным счетам.</t>
  </si>
  <si>
    <t xml:space="preserve">Выплата заработной платы согласно фактически отработанному времени.
                       </t>
  </si>
  <si>
    <t>1. Муниципальная программа «Экологическая безопасность города Когалыма»</t>
  </si>
  <si>
    <t>3. Муниципальная программа «Развитие физической культуры и спорта в городе Когалыме»</t>
  </si>
  <si>
    <t>4. Муниципальная программа  «Развитие образования в городе Когалыме»</t>
  </si>
  <si>
    <t>5. Муниципальная программа «Формирование комфортной городской среды в городе Когалыме»</t>
  </si>
  <si>
    <t>7. Муниципальная программа «Укрепление межнационального и межконфессионального согласия, профилактика экстремизма и терроризма в городе Когалыме»</t>
  </si>
  <si>
    <t>8. Муниципальная программа «Развитие транспортной системы города Когалыма»</t>
  </si>
  <si>
    <t>9. Муниципальная программа «Содержание объектов городского хозяйства и инженерной инфраструктуры в городе Когалыме»</t>
  </si>
  <si>
    <t>10. Муниципальная программа «Содействие занятости населения города Когалыма»</t>
  </si>
  <si>
    <t>11. Муниципальная программа «Безопасность жизнедеятельности населения города Когалыма»</t>
  </si>
  <si>
    <t>13. Муниципальная программа «Развитие агропромышленного комплекса и рынков сельскохозяйственной продукции, сырья и продовольствия в городе Когалыме»</t>
  </si>
  <si>
    <t>14. Муниципальная программа «Социальное и демографическое развитие города Когалыма»</t>
  </si>
  <si>
    <t>15. Муниципальная программа «Культурное пространство города Когалыма»</t>
  </si>
  <si>
    <t>16. Муниципальная программа «Профилактика правонарушений и обеспечение отдельных прав граждан в городе Когалыме»</t>
  </si>
  <si>
    <t>17. Муниципальная программа «Управление муниципальным имуществом города Когалыма»</t>
  </si>
  <si>
    <t>18. Муниципальная программа «Развитие жилищно-коммунального комплекса в городе Когалыме»</t>
  </si>
  <si>
    <t>19. Муниципальная программа «Управление муниципальными финансами в городе Когалыме»</t>
  </si>
  <si>
    <r>
      <t>20. Муниципальная программа «Доступная среда города Когалыма</t>
    </r>
    <r>
      <rPr>
        <sz val="13"/>
        <rFont val="Times New Roman"/>
        <family val="1"/>
        <charset val="204"/>
      </rPr>
      <t>»</t>
    </r>
  </si>
  <si>
    <t xml:space="preserve">проверка </t>
  </si>
  <si>
    <t>1. Приобретение жилья для переселения граждан из аварийного жилищного фонда, признанного таковым до 01.01.2017 года</t>
  </si>
  <si>
    <t>22. Муниципальная адресная программа по переселению граждан из аварийного жилищного фонда города Когалыма на 2019 – 2025 годы</t>
  </si>
  <si>
    <t>Мероприятия направлено: 
-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 на финансовое обеспечения расходов на выполнение мероприятий, предусмотренных концессионным соглашением - 14 052,00 тыс. рублей (средства ОБ - 11 241,6 тыс. рублей; МБ - 2 810,4 тыс рублей). В рамках мероприятия в декабре 2020 года произведено возмещение затрат.
-  на выполнение мероприятий, предусмотренных концессионным соглашением (завершение незавершенного строительством объекта "Блочная котельная по улице Комсомольской") средства МБ - 26 217,91 тыс. рублей. Реализация мероприятия перенесена на 2021 год.</t>
  </si>
  <si>
    <t xml:space="preserve">Единовременные выплаты ко Дню Победы в ВОВ были произведены (37 человек).                                                                                                                    Неисполнение средств в размере 11,50 тысяч рублей по причине смерти вдовы погибшего (умершего) участника ВОВ - Скворцова А.И. </t>
  </si>
  <si>
    <t>95-99%</t>
  </si>
  <si>
    <t>80-95%</t>
  </si>
  <si>
    <t>менее 80%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</si>
</sst>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_ ;[Red]\-#,##0.0\ "/>
    <numFmt numFmtId="165" formatCode="#,##0.0"/>
    <numFmt numFmtId="166" formatCode="0.0"/>
    <numFmt numFmtId="167" formatCode="_(* #,##0.0_);_(* \(#,##0.0\);_(* &quot;-&quot;??_);_(@_)"/>
    <numFmt numFmtId="168" formatCode="#,##0.00\ _₽"/>
    <numFmt numFmtId="169" formatCode="_-* #,##0.0\ _₽_-;\-* #,##0.0\ _₽_-;_-* &quot;-&quot;??\ _₽_-;_-@_-"/>
    <numFmt numFmtId="170" formatCode="#,##0.0\ _₽"/>
    <numFmt numFmtId="171" formatCode="_-* #,##0.0\ _₽_-;\-* #,##0.0\ _₽_-;_-* &quot;-&quot;?\ _₽_-;_-@_-"/>
  </numFmts>
  <fonts count="25" x14ac:knownFonts="1">
    <font>
      <sz val="11"/>
      <color theme="1"/>
      <name val="Calibri"/>
      <family val="2"/>
      <scheme val="minor"/>
    </font>
    <font>
      <sz val="11"/>
      <color theme="1"/>
      <name val="Calibri"/>
      <family val="2"/>
      <scheme val="minor"/>
    </font>
    <font>
      <sz val="13"/>
      <name val="Times New Roman"/>
      <family val="1"/>
      <charset val="204"/>
    </font>
    <font>
      <b/>
      <sz val="13"/>
      <name val="Times New Roman"/>
      <family val="1"/>
      <charset val="204"/>
    </font>
    <font>
      <sz val="13"/>
      <color rgb="FFFF0000"/>
      <name val="Times New Roman"/>
      <family val="1"/>
      <charset val="204"/>
    </font>
    <font>
      <sz val="10"/>
      <name val="Arial"/>
      <family val="2"/>
      <charset val="204"/>
    </font>
    <font>
      <b/>
      <sz val="13"/>
      <color rgb="FFFF0000"/>
      <name val="Times New Roman"/>
      <family val="1"/>
      <charset val="204"/>
    </font>
    <font>
      <sz val="11"/>
      <color rgb="FFFF0000"/>
      <name val="Calibri"/>
      <family val="2"/>
      <scheme val="minor"/>
    </font>
    <font>
      <sz val="13"/>
      <color rgb="FFFF0000"/>
      <name val="Calibri"/>
      <family val="2"/>
      <scheme val="minor"/>
    </font>
    <font>
      <b/>
      <sz val="13"/>
      <color rgb="FFFF0000"/>
      <name val="Calibri"/>
      <family val="2"/>
      <scheme val="minor"/>
    </font>
    <font>
      <b/>
      <sz val="11"/>
      <color rgb="FFFF0000"/>
      <name val="Calibri"/>
      <family val="2"/>
      <scheme val="minor"/>
    </font>
    <font>
      <b/>
      <sz val="18"/>
      <color rgb="FFFF0000"/>
      <name val="Calibri"/>
      <family val="2"/>
      <charset val="204"/>
      <scheme val="minor"/>
    </font>
    <font>
      <i/>
      <sz val="13"/>
      <color rgb="FFFF0000"/>
      <name val="Times New Roman"/>
      <family val="1"/>
      <charset val="204"/>
    </font>
    <font>
      <sz val="11"/>
      <name val="Calibri"/>
      <family val="2"/>
      <scheme val="minor"/>
    </font>
    <font>
      <b/>
      <sz val="16"/>
      <color rgb="FFFF0000"/>
      <name val="Calibri"/>
      <family val="2"/>
      <charset val="204"/>
      <scheme val="minor"/>
    </font>
    <font>
      <sz val="14"/>
      <color rgb="FFFF0000"/>
      <name val="Calibri"/>
      <family val="2"/>
      <scheme val="minor"/>
    </font>
    <font>
      <sz val="10"/>
      <color rgb="FFFF0000"/>
      <name val="Calibri"/>
      <family val="2"/>
      <scheme val="minor"/>
    </font>
    <font>
      <b/>
      <sz val="14"/>
      <color rgb="FFFF0000"/>
      <name val="Calibri"/>
      <family val="2"/>
      <charset val="204"/>
      <scheme val="minor"/>
    </font>
    <font>
      <sz val="13"/>
      <color rgb="FF0070C0"/>
      <name val="Times New Roman"/>
      <family val="1"/>
      <charset val="204"/>
    </font>
    <font>
      <sz val="13"/>
      <name val="Calibri"/>
      <family val="2"/>
      <scheme val="minor"/>
    </font>
    <font>
      <sz val="16"/>
      <name val="Calibri"/>
      <family val="2"/>
      <charset val="204"/>
      <scheme val="minor"/>
    </font>
    <font>
      <sz val="11"/>
      <name val="Times New Roman"/>
      <family val="1"/>
      <charset val="204"/>
    </font>
    <font>
      <sz val="14"/>
      <color rgb="FF00B050"/>
      <name val="Arial Narrow"/>
      <family val="2"/>
      <charset val="204"/>
    </font>
    <font>
      <b/>
      <sz val="11"/>
      <color indexed="81"/>
      <name val="Tahoma"/>
      <family val="2"/>
      <charset val="204"/>
    </font>
    <font>
      <sz val="11"/>
      <color indexed="81"/>
      <name val="Tahoma"/>
      <family val="2"/>
      <charset val="204"/>
    </font>
  </fonts>
  <fills count="7">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71">
    <xf numFmtId="0" fontId="0" fillId="0" borderId="0" xfId="0"/>
    <xf numFmtId="4" fontId="2" fillId="0" borderId="0" xfId="0" applyNumberFormat="1" applyFont="1" applyFill="1" applyBorder="1" applyAlignment="1">
      <alignment horizontal="right" vertical="center" wrapText="1"/>
    </xf>
    <xf numFmtId="16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justify" vertical="center" wrapText="1"/>
    </xf>
    <xf numFmtId="4"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7" fillId="0" borderId="0" xfId="0" applyFont="1"/>
    <xf numFmtId="0" fontId="7" fillId="0" borderId="0" xfId="0" applyFont="1" applyAlignment="1">
      <alignment vertical="center"/>
    </xf>
    <xf numFmtId="4" fontId="4" fillId="0" borderId="1" xfId="0" applyNumberFormat="1" applyFont="1" applyFill="1" applyBorder="1" applyAlignment="1">
      <alignment horizontal="justify" wrapText="1"/>
    </xf>
    <xf numFmtId="164" fontId="4" fillId="0" borderId="1" xfId="0" applyNumberFormat="1" applyFont="1" applyFill="1" applyBorder="1" applyAlignment="1">
      <alignment horizontal="justify" vertical="center" wrapText="1"/>
    </xf>
    <xf numFmtId="0" fontId="7" fillId="0" borderId="0" xfId="0" applyFont="1" applyFill="1" applyAlignment="1">
      <alignment vertical="center"/>
    </xf>
    <xf numFmtId="2" fontId="4" fillId="0" borderId="1" xfId="0" applyNumberFormat="1" applyFont="1" applyFill="1" applyBorder="1" applyAlignment="1">
      <alignment horizontal="justify" vertical="center" wrapText="1"/>
    </xf>
    <xf numFmtId="0" fontId="7" fillId="0" borderId="0" xfId="0" applyFont="1" applyFill="1"/>
    <xf numFmtId="0" fontId="7" fillId="0" borderId="0" xfId="0" applyFont="1" applyAlignment="1"/>
    <xf numFmtId="0" fontId="7" fillId="0" borderId="0" xfId="0" applyFont="1" applyFill="1" applyAlignment="1"/>
    <xf numFmtId="168" fontId="6" fillId="0" borderId="1" xfId="0" applyNumberFormat="1" applyFont="1" applyFill="1" applyBorder="1" applyAlignment="1">
      <alignment horizontal="left" wrapText="1"/>
    </xf>
    <xf numFmtId="0" fontId="4" fillId="0" borderId="1" xfId="0" applyNumberFormat="1" applyFont="1" applyFill="1" applyBorder="1" applyAlignment="1" applyProtection="1">
      <alignment horizontal="justify" vertical="center" wrapText="1"/>
    </xf>
    <xf numFmtId="0" fontId="7" fillId="0" borderId="0" xfId="0" applyFont="1" applyBorder="1"/>
    <xf numFmtId="0" fontId="8" fillId="0" borderId="0" xfId="0" applyFont="1"/>
    <xf numFmtId="0" fontId="8" fillId="0" borderId="0" xfId="0" applyFont="1" applyAlignment="1">
      <alignment vertical="center"/>
    </xf>
    <xf numFmtId="0" fontId="8" fillId="0" borderId="0" xfId="0" applyFont="1" applyFill="1" applyAlignment="1">
      <alignment vertical="center"/>
    </xf>
    <xf numFmtId="0" fontId="8" fillId="0" borderId="0" xfId="0" applyFont="1" applyFill="1"/>
    <xf numFmtId="0" fontId="8" fillId="0" borderId="0" xfId="0" applyFont="1" applyAlignment="1"/>
    <xf numFmtId="165" fontId="8" fillId="0" borderId="0" xfId="0" applyNumberFormat="1" applyFont="1"/>
    <xf numFmtId="0" fontId="8" fillId="0" borderId="0" xfId="0" applyFont="1" applyFill="1" applyAlignment="1"/>
    <xf numFmtId="0" fontId="8" fillId="0" borderId="0" xfId="0" applyFont="1" applyBorder="1"/>
    <xf numFmtId="4"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165" fontId="8" fillId="0" borderId="0" xfId="0" applyNumberFormat="1" applyFont="1" applyAlignment="1">
      <alignment vertical="center"/>
    </xf>
    <xf numFmtId="165" fontId="8" fillId="0" borderId="0" xfId="0" applyNumberFormat="1" applyFont="1" applyFill="1"/>
    <xf numFmtId="4" fontId="4" fillId="3" borderId="1" xfId="0" applyNumberFormat="1" applyFont="1" applyFill="1" applyBorder="1" applyAlignment="1">
      <alignment horizontal="justify" vertical="center" wrapText="1"/>
    </xf>
    <xf numFmtId="0" fontId="4" fillId="3" borderId="1" xfId="0" applyFont="1" applyFill="1" applyBorder="1" applyAlignment="1">
      <alignment horizontal="justify" vertical="center" wrapText="1"/>
    </xf>
    <xf numFmtId="4" fontId="2" fillId="0" borderId="0" xfId="0" applyNumberFormat="1" applyFont="1" applyFill="1" applyBorder="1" applyAlignment="1">
      <alignment horizontal="justify"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right" vertical="center"/>
    </xf>
    <xf numFmtId="165" fontId="2" fillId="0" borderId="1" xfId="0" applyNumberFormat="1" applyFont="1" applyFill="1" applyBorder="1" applyAlignment="1">
      <alignment horizontal="right" vertical="center" wrapText="1"/>
    </xf>
    <xf numFmtId="165" fontId="3" fillId="3" borderId="1" xfId="0" applyNumberFormat="1" applyFont="1" applyFill="1" applyBorder="1" applyAlignment="1">
      <alignment horizontal="right" vertical="center" wrapText="1"/>
    </xf>
    <xf numFmtId="165" fontId="3" fillId="0" borderId="1" xfId="0" applyNumberFormat="1" applyFont="1" applyFill="1" applyBorder="1" applyAlignment="1">
      <alignment horizontal="right" vertical="center" wrapText="1"/>
    </xf>
    <xf numFmtId="0" fontId="9" fillId="0" borderId="0" xfId="0" applyFont="1" applyFill="1"/>
    <xf numFmtId="0" fontId="10" fillId="0" borderId="0" xfId="0" applyFont="1" applyFill="1"/>
    <xf numFmtId="165" fontId="9" fillId="0" borderId="0" xfId="0" applyNumberFormat="1" applyFont="1" applyFill="1"/>
    <xf numFmtId="164" fontId="8" fillId="0" borderId="0" xfId="0" applyNumberFormat="1" applyFont="1" applyFill="1"/>
    <xf numFmtId="164" fontId="9" fillId="0" borderId="0" xfId="0" applyNumberFormat="1" applyFont="1" applyFill="1"/>
    <xf numFmtId="0" fontId="9" fillId="0" borderId="0" xfId="0" applyFont="1" applyAlignment="1"/>
    <xf numFmtId="0" fontId="10" fillId="0" borderId="0" xfId="0" applyFont="1" applyAlignment="1"/>
    <xf numFmtId="0" fontId="9" fillId="0" borderId="0" xfId="0" applyFont="1" applyAlignment="1">
      <alignment vertical="center"/>
    </xf>
    <xf numFmtId="0" fontId="10" fillId="0" borderId="0" xfId="0" applyFont="1" applyAlignment="1">
      <alignment vertical="center"/>
    </xf>
    <xf numFmtId="0" fontId="9" fillId="0" borderId="0" xfId="0" applyFont="1"/>
    <xf numFmtId="165" fontId="9" fillId="0" borderId="0" xfId="0" applyNumberFormat="1" applyFont="1"/>
    <xf numFmtId="0" fontId="10" fillId="0" borderId="0" xfId="0" applyFont="1"/>
    <xf numFmtId="165" fontId="8" fillId="0" borderId="0" xfId="0" applyNumberFormat="1"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165" fontId="9" fillId="0" borderId="0" xfId="0" applyNumberFormat="1" applyFont="1" applyFill="1" applyAlignment="1">
      <alignment vertical="center"/>
    </xf>
    <xf numFmtId="166" fontId="9" fillId="0" borderId="0" xfId="0" applyNumberFormat="1" applyFont="1" applyFill="1" applyAlignment="1">
      <alignment vertical="center"/>
    </xf>
    <xf numFmtId="0" fontId="10" fillId="0" borderId="0" xfId="0" applyFont="1" applyFill="1" applyAlignment="1">
      <alignment horizontal="center" wrapText="1"/>
    </xf>
    <xf numFmtId="165" fontId="9" fillId="0" borderId="0" xfId="0" applyNumberFormat="1" applyFont="1" applyFill="1" applyAlignment="1"/>
    <xf numFmtId="0" fontId="9" fillId="0" borderId="0" xfId="0" applyFont="1" applyFill="1" applyAlignment="1"/>
    <xf numFmtId="0" fontId="10" fillId="0" borderId="0" xfId="0" applyFont="1" applyFill="1" applyAlignment="1"/>
    <xf numFmtId="0" fontId="4" fillId="0" borderId="1" xfId="0" applyFont="1" applyFill="1" applyBorder="1" applyAlignment="1" applyProtection="1">
      <alignment horizontal="justify"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0" xfId="0" applyFont="1" applyFill="1" applyAlignment="1">
      <alignment vertical="center"/>
    </xf>
    <xf numFmtId="4" fontId="4" fillId="3" borderId="1" xfId="0" applyNumberFormat="1" applyFont="1" applyFill="1" applyBorder="1" applyAlignment="1">
      <alignment horizontal="justify" wrapText="1"/>
    </xf>
    <xf numFmtId="165" fontId="4" fillId="0" borderId="1" xfId="0" applyNumberFormat="1" applyFont="1" applyFill="1" applyBorder="1" applyAlignment="1">
      <alignment horizontal="justify" vertical="center"/>
    </xf>
    <xf numFmtId="164" fontId="4" fillId="0" borderId="1" xfId="0" applyNumberFormat="1" applyFont="1" applyFill="1" applyBorder="1" applyAlignment="1" applyProtection="1">
      <alignment horizontal="justify" vertical="center" wrapText="1"/>
    </xf>
    <xf numFmtId="43" fontId="4" fillId="0" borderId="1" xfId="0" applyNumberFormat="1" applyFont="1" applyFill="1" applyBorder="1" applyAlignment="1">
      <alignment horizontal="justify" vertical="center" wrapText="1"/>
    </xf>
    <xf numFmtId="0" fontId="4" fillId="4" borderId="1" xfId="0" applyFont="1" applyFill="1" applyBorder="1" applyAlignment="1">
      <alignment horizontal="justify" vertical="center" wrapText="1"/>
    </xf>
    <xf numFmtId="49"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4" fontId="4" fillId="4" borderId="1" xfId="0" applyNumberFormat="1" applyFont="1" applyFill="1" applyBorder="1" applyAlignment="1">
      <alignment horizontal="justify" vertical="center" wrapText="1"/>
    </xf>
    <xf numFmtId="0" fontId="6" fillId="4"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49" fontId="4" fillId="0" borderId="1" xfId="0" applyNumberFormat="1" applyFont="1" applyFill="1" applyBorder="1" applyAlignment="1" applyProtection="1">
      <alignment horizontal="justify" vertical="center"/>
      <protection locked="0"/>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2" fillId="0" borderId="0" xfId="0" applyFont="1" applyFill="1" applyBorder="1" applyAlignment="1">
      <alignment horizontal="right"/>
    </xf>
    <xf numFmtId="4" fontId="4" fillId="0" borderId="1" xfId="0" applyNumberFormat="1" applyFont="1" applyFill="1" applyBorder="1" applyAlignment="1">
      <alignment vertical="center" wrapText="1"/>
    </xf>
    <xf numFmtId="49" fontId="3"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justify" vertical="center" wrapText="1"/>
    </xf>
    <xf numFmtId="0" fontId="3" fillId="3" borderId="1" xfId="0" applyFont="1" applyFill="1" applyBorder="1" applyAlignment="1">
      <alignment horizontal="justify" wrapText="1"/>
    </xf>
    <xf numFmtId="0" fontId="13" fillId="0" borderId="0" xfId="0" applyFont="1"/>
    <xf numFmtId="166" fontId="8" fillId="0" borderId="0" xfId="0" applyNumberFormat="1" applyFont="1" applyFill="1" applyAlignment="1">
      <alignment vertical="center"/>
    </xf>
    <xf numFmtId="0" fontId="4" fillId="0" borderId="1" xfId="0" applyFont="1" applyFill="1" applyBorder="1" applyAlignment="1">
      <alignment vertical="center" wrapText="1"/>
    </xf>
    <xf numFmtId="0" fontId="4" fillId="0" borderId="4" xfId="0" applyFont="1" applyFill="1" applyBorder="1" applyAlignment="1">
      <alignment horizontal="justify" vertical="center" wrapText="1"/>
    </xf>
    <xf numFmtId="0" fontId="14" fillId="0" borderId="0" xfId="0" applyFont="1"/>
    <xf numFmtId="0" fontId="7" fillId="0" borderId="0" xfId="0" applyFont="1" applyAlignment="1">
      <alignment horizontal="right" vertical="center"/>
    </xf>
    <xf numFmtId="0" fontId="15" fillId="0" borderId="0" xfId="0" applyFont="1"/>
    <xf numFmtId="0" fontId="14" fillId="0" borderId="0" xfId="0" applyFont="1" applyAlignment="1">
      <alignment horizontal="center"/>
    </xf>
    <xf numFmtId="0" fontId="8" fillId="0" borderId="0" xfId="0" applyFont="1" applyAlignment="1">
      <alignment horizontal="center"/>
    </xf>
    <xf numFmtId="0" fontId="16" fillId="0" borderId="0" xfId="0" applyFont="1" applyAlignment="1">
      <alignment horizontal="center"/>
    </xf>
    <xf numFmtId="0" fontId="14" fillId="0" borderId="0" xfId="0" applyFont="1" applyAlignment="1">
      <alignment vertical="center"/>
    </xf>
    <xf numFmtId="0" fontId="14" fillId="0" borderId="0" xfId="0" applyFont="1" applyFill="1" applyAlignment="1">
      <alignment vertical="center"/>
    </xf>
    <xf numFmtId="165" fontId="4" fillId="0" borderId="1" xfId="0" applyNumberFormat="1" applyFont="1" applyFill="1" applyBorder="1" applyAlignment="1">
      <alignment horizontal="right" vertical="center" wrapText="1"/>
    </xf>
    <xf numFmtId="0" fontId="4" fillId="0" borderId="1" xfId="0" applyFont="1" applyBorder="1" applyAlignment="1">
      <alignment horizontal="justify" vertical="center" wrapText="1"/>
    </xf>
    <xf numFmtId="0" fontId="14" fillId="0" borderId="0" xfId="0" applyFont="1" applyBorder="1"/>
    <xf numFmtId="0" fontId="14" fillId="0" borderId="0" xfId="0" applyFont="1" applyFill="1"/>
    <xf numFmtId="165" fontId="6" fillId="4" borderId="1" xfId="0" applyNumberFormat="1" applyFont="1" applyFill="1" applyBorder="1" applyAlignment="1">
      <alignment horizontal="right" vertical="center" wrapText="1"/>
    </xf>
    <xf numFmtId="0" fontId="14" fillId="0" borderId="0" xfId="0" applyFont="1" applyAlignment="1"/>
    <xf numFmtId="0" fontId="4" fillId="0" borderId="3" xfId="0" applyFont="1" applyFill="1" applyBorder="1" applyAlignment="1">
      <alignment horizontal="justify" vertical="center"/>
    </xf>
    <xf numFmtId="0" fontId="14" fillId="0" borderId="0" xfId="0" applyFont="1" applyFill="1" applyAlignment="1"/>
    <xf numFmtId="171" fontId="8" fillId="0" borderId="0" xfId="0" applyNumberFormat="1" applyFont="1" applyFill="1"/>
    <xf numFmtId="0" fontId="10" fillId="0" borderId="0" xfId="0" applyFont="1" applyFill="1" applyAlignment="1">
      <alignment wrapText="1"/>
    </xf>
    <xf numFmtId="171" fontId="8" fillId="0" borderId="0" xfId="0" applyNumberFormat="1" applyFont="1"/>
    <xf numFmtId="49" fontId="6" fillId="0" borderId="1" xfId="0" applyNumberFormat="1" applyFont="1" applyFill="1" applyBorder="1" applyAlignment="1" applyProtection="1">
      <alignment horizontal="center" vertical="center" wrapText="1"/>
      <protection locked="0"/>
    </xf>
    <xf numFmtId="165" fontId="4" fillId="0" borderId="1" xfId="0" applyNumberFormat="1" applyFont="1" applyFill="1" applyBorder="1" applyAlignment="1">
      <alignment horizontal="right" vertical="center"/>
    </xf>
    <xf numFmtId="2" fontId="4" fillId="3" borderId="1" xfId="0" applyNumberFormat="1" applyFont="1" applyFill="1" applyBorder="1" applyAlignment="1">
      <alignment horizontal="justify" vertical="center" wrapText="1"/>
    </xf>
    <xf numFmtId="165" fontId="7" fillId="0" borderId="0" xfId="0" applyNumberFormat="1" applyFont="1" applyFill="1"/>
    <xf numFmtId="2" fontId="8" fillId="0" borderId="0" xfId="0" applyNumberFormat="1" applyFont="1" applyFill="1"/>
    <xf numFmtId="165" fontId="4" fillId="0" borderId="1" xfId="0" applyNumberFormat="1" applyFont="1" applyFill="1" applyBorder="1" applyAlignment="1">
      <alignment horizontal="justify" vertical="center" wrapText="1"/>
    </xf>
    <xf numFmtId="49" fontId="6" fillId="0" borderId="1" xfId="0" applyNumberFormat="1" applyFont="1" applyFill="1" applyBorder="1" applyAlignment="1" applyProtection="1">
      <alignment horizontal="center" vertical="center"/>
      <protection locked="0"/>
    </xf>
    <xf numFmtId="165" fontId="8" fillId="0" borderId="0" xfId="0" applyNumberFormat="1" applyFont="1" applyFill="1" applyAlignment="1">
      <alignment horizontal="left"/>
    </xf>
    <xf numFmtId="165" fontId="9" fillId="0" borderId="0" xfId="0" applyNumberFormat="1" applyFont="1" applyFill="1" applyAlignment="1">
      <alignment horizontal="left"/>
    </xf>
    <xf numFmtId="0" fontId="8" fillId="0" borderId="1" xfId="0" applyFont="1" applyBorder="1" applyAlignment="1">
      <alignment horizontal="justify"/>
    </xf>
    <xf numFmtId="171" fontId="7" fillId="0" borderId="0" xfId="0" applyNumberFormat="1" applyFont="1" applyAlignment="1">
      <alignment horizontal="right" vertical="center"/>
    </xf>
    <xf numFmtId="0" fontId="7" fillId="0" borderId="0" xfId="0" applyFont="1" applyAlignment="1">
      <alignment horizontal="justify"/>
    </xf>
    <xf numFmtId="171" fontId="17" fillId="0" borderId="0" xfId="0" applyNumberFormat="1" applyFont="1"/>
    <xf numFmtId="0" fontId="13" fillId="0" borderId="0" xfId="0" applyFont="1" applyAlignment="1">
      <alignment horizontal="right" vertical="center"/>
    </xf>
    <xf numFmtId="0" fontId="2" fillId="0" borderId="0" xfId="0" applyFont="1"/>
    <xf numFmtId="0" fontId="18" fillId="0" borderId="1" xfId="0" applyFont="1" applyFill="1" applyBorder="1" applyAlignment="1">
      <alignment horizontal="justify" wrapText="1"/>
    </xf>
    <xf numFmtId="3" fontId="8" fillId="0" borderId="0" xfId="0" applyNumberFormat="1" applyFont="1" applyFill="1"/>
    <xf numFmtId="0" fontId="3" fillId="3" borderId="1" xfId="0" applyFont="1" applyFill="1" applyBorder="1" applyAlignment="1">
      <alignment horizontal="justify" vertical="center" wrapText="1"/>
    </xf>
    <xf numFmtId="0" fontId="2" fillId="0" borderId="1" xfId="0" applyFont="1" applyFill="1" applyBorder="1" applyAlignment="1">
      <alignment horizontal="justify" wrapText="1"/>
    </xf>
    <xf numFmtId="165" fontId="3" fillId="0"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165" fontId="3" fillId="3" borderId="1" xfId="0" applyNumberFormat="1" applyFont="1" applyFill="1" applyBorder="1" applyAlignment="1" applyProtection="1">
      <alignment horizontal="right" vertical="center" wrapText="1"/>
    </xf>
    <xf numFmtId="165" fontId="3" fillId="3" borderId="1" xfId="0" applyNumberFormat="1" applyFont="1" applyFill="1" applyBorder="1" applyAlignment="1" applyProtection="1">
      <alignment horizontal="right" vertical="center"/>
    </xf>
    <xf numFmtId="165" fontId="2" fillId="0" borderId="1" xfId="0" applyNumberFormat="1" applyFont="1" applyFill="1" applyBorder="1" applyAlignment="1" applyProtection="1">
      <alignment horizontal="right" vertical="center"/>
    </xf>
    <xf numFmtId="0" fontId="4" fillId="0" borderId="3" xfId="0" applyFont="1" applyFill="1" applyBorder="1" applyAlignment="1">
      <alignment horizontal="justify" vertical="center" wrapText="1"/>
    </xf>
    <xf numFmtId="0" fontId="3"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justify" vertical="center" wrapText="1"/>
    </xf>
    <xf numFmtId="0" fontId="2" fillId="4" borderId="1" xfId="2" applyFont="1" applyFill="1" applyBorder="1" applyAlignment="1">
      <alignment horizontal="left" vertical="center" wrapText="1"/>
    </xf>
    <xf numFmtId="0" fontId="3" fillId="3" borderId="1" xfId="0" applyFont="1" applyFill="1" applyBorder="1" applyAlignment="1" applyProtection="1">
      <alignment horizontal="justify" vertical="center" wrapText="1"/>
      <protection locked="0"/>
    </xf>
    <xf numFmtId="0" fontId="2" fillId="0" borderId="1" xfId="2" applyFont="1" applyFill="1" applyBorder="1" applyAlignment="1">
      <alignment horizontal="left" vertical="center" wrapText="1"/>
    </xf>
    <xf numFmtId="166" fontId="3" fillId="0" borderId="1" xfId="0" applyNumberFormat="1" applyFont="1" applyFill="1" applyBorder="1" applyAlignment="1" applyProtection="1">
      <alignment horizontal="right" vertical="center"/>
      <protection locked="0"/>
    </xf>
    <xf numFmtId="164" fontId="2" fillId="0" borderId="1" xfId="0" applyNumberFormat="1" applyFont="1" applyFill="1" applyBorder="1" applyAlignment="1" applyProtection="1">
      <alignment horizontal="right" vertical="center"/>
    </xf>
    <xf numFmtId="164" fontId="3" fillId="0" borderId="1" xfId="0" applyNumberFormat="1" applyFont="1" applyFill="1" applyBorder="1" applyAlignment="1" applyProtection="1">
      <alignment horizontal="right" vertical="center"/>
    </xf>
    <xf numFmtId="164" fontId="3"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protection locked="0"/>
    </xf>
    <xf numFmtId="164" fontId="3" fillId="0" borderId="1" xfId="0" applyNumberFormat="1" applyFont="1" applyFill="1" applyBorder="1" applyAlignment="1" applyProtection="1">
      <alignment horizontal="right" vertical="center"/>
      <protection locked="0"/>
    </xf>
    <xf numFmtId="164" fontId="3" fillId="3" borderId="1" xfId="0" applyNumberFormat="1" applyFont="1" applyFill="1" applyBorder="1" applyAlignment="1" applyProtection="1">
      <alignment horizontal="right" vertical="center" wrapText="1"/>
      <protection locked="0"/>
    </xf>
    <xf numFmtId="164" fontId="2" fillId="0" borderId="1" xfId="0" applyNumberFormat="1" applyFont="1" applyFill="1" applyBorder="1" applyAlignment="1" applyProtection="1">
      <alignment horizontal="right" vertical="center" wrapText="1"/>
      <protection locked="0"/>
    </xf>
    <xf numFmtId="164" fontId="2" fillId="0" borderId="1" xfId="0" applyNumberFormat="1" applyFont="1" applyFill="1" applyBorder="1" applyAlignment="1">
      <alignment horizontal="right" vertical="center" wrapText="1"/>
    </xf>
    <xf numFmtId="164" fontId="3" fillId="3" borderId="1" xfId="0" applyNumberFormat="1" applyFont="1" applyFill="1" applyBorder="1" applyAlignment="1" applyProtection="1">
      <alignment horizontal="right" vertical="center"/>
    </xf>
    <xf numFmtId="164" fontId="3" fillId="0" borderId="1" xfId="0" applyNumberFormat="1" applyFont="1" applyFill="1" applyBorder="1" applyAlignment="1">
      <alignment horizontal="right" vertical="center" wrapText="1"/>
    </xf>
    <xf numFmtId="0" fontId="3" fillId="0" borderId="1" xfId="0" applyFont="1" applyFill="1" applyBorder="1" applyAlignment="1">
      <alignment horizontal="justify" vertical="center" wrapText="1"/>
    </xf>
    <xf numFmtId="165" fontId="3" fillId="4" borderId="1" xfId="0" applyNumberFormat="1" applyFont="1" applyFill="1" applyBorder="1" applyAlignment="1">
      <alignment horizontal="right" vertical="center" wrapText="1"/>
    </xf>
    <xf numFmtId="165" fontId="2" fillId="4"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left" vertical="center" wrapText="1"/>
    </xf>
    <xf numFmtId="2" fontId="2" fillId="0" borderId="1" xfId="0" applyNumberFormat="1" applyFont="1" applyFill="1" applyBorder="1" applyAlignment="1">
      <alignment horizontal="justify" vertical="center" wrapText="1"/>
    </xf>
    <xf numFmtId="166" fontId="3" fillId="0" borderId="1" xfId="0" applyNumberFormat="1" applyFont="1" applyFill="1" applyBorder="1" applyAlignment="1" applyProtection="1">
      <alignment horizontal="right" vertical="center" wrapText="1"/>
    </xf>
    <xf numFmtId="166" fontId="3" fillId="0" borderId="1" xfId="0" applyNumberFormat="1" applyFont="1" applyFill="1" applyBorder="1" applyAlignment="1">
      <alignment horizontal="right" vertical="center" wrapText="1"/>
    </xf>
    <xf numFmtId="166" fontId="2" fillId="0" borderId="1" xfId="0" applyNumberFormat="1" applyFont="1" applyFill="1" applyBorder="1" applyAlignment="1">
      <alignment horizontal="right" vertical="center" wrapText="1"/>
    </xf>
    <xf numFmtId="166" fontId="2" fillId="4" borderId="1" xfId="0" applyNumberFormat="1" applyFont="1" applyFill="1" applyBorder="1" applyAlignment="1">
      <alignment horizontal="right" vertical="center" wrapText="1"/>
    </xf>
    <xf numFmtId="2" fontId="3" fillId="0" borderId="1" xfId="0" applyNumberFormat="1" applyFont="1" applyFill="1" applyBorder="1" applyAlignment="1">
      <alignment horizontal="justify" vertical="center" wrapText="1"/>
    </xf>
    <xf numFmtId="166" fontId="3" fillId="3" borderId="1" xfId="0" applyNumberFormat="1" applyFont="1" applyFill="1" applyBorder="1" applyAlignment="1">
      <alignment horizontal="right" vertical="center" wrapText="1"/>
    </xf>
    <xf numFmtId="0" fontId="3"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165" fontId="2" fillId="0" borderId="1" xfId="0" applyNumberFormat="1" applyFont="1" applyFill="1" applyBorder="1" applyAlignment="1">
      <alignment horizontal="justify" vertical="center" wrapText="1"/>
    </xf>
    <xf numFmtId="4" fontId="2" fillId="0" borderId="1" xfId="0" applyNumberFormat="1" applyFont="1" applyFill="1" applyBorder="1" applyAlignment="1">
      <alignment horizontal="justify" wrapText="1"/>
    </xf>
    <xf numFmtId="4" fontId="2" fillId="0" borderId="1" xfId="0" applyNumberFormat="1" applyFont="1" applyFill="1" applyBorder="1" applyAlignment="1">
      <alignment horizontal="justify" vertical="top" wrapText="1"/>
    </xf>
    <xf numFmtId="166" fontId="8" fillId="0" borderId="0" xfId="0" applyNumberFormat="1" applyFont="1" applyFill="1" applyAlignment="1">
      <alignment horizontal="left"/>
    </xf>
    <xf numFmtId="0" fontId="4" fillId="0" borderId="4" xfId="0" applyFont="1" applyFill="1" applyBorder="1" applyAlignment="1">
      <alignment horizontal="justify"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165" fontId="2" fillId="0" borderId="1" xfId="1" applyNumberFormat="1" applyFont="1" applyFill="1" applyBorder="1" applyAlignment="1">
      <alignment horizontal="right" vertical="center" wrapText="1"/>
    </xf>
    <xf numFmtId="165" fontId="4" fillId="0" borderId="1" xfId="0" applyNumberFormat="1" applyFont="1" applyFill="1" applyBorder="1" applyAlignment="1" applyProtection="1">
      <alignment horizontal="justify" vertical="center" wrapText="1"/>
    </xf>
    <xf numFmtId="165" fontId="3" fillId="3" borderId="1" xfId="1" applyNumberFormat="1" applyFont="1" applyFill="1" applyBorder="1" applyAlignment="1">
      <alignment horizontal="right" vertical="center" wrapText="1"/>
    </xf>
    <xf numFmtId="0" fontId="3" fillId="0" borderId="1" xfId="0" applyFont="1" applyFill="1" applyBorder="1" applyAlignment="1" applyProtection="1">
      <alignment horizontal="left" vertical="center" wrapText="1"/>
    </xf>
    <xf numFmtId="0" fontId="2" fillId="0" borderId="1" xfId="0" applyFont="1" applyBorder="1" applyAlignment="1">
      <alignment horizontal="justify" vertical="center" wrapText="1"/>
    </xf>
    <xf numFmtId="4" fontId="2" fillId="0" borderId="1" xfId="0" applyNumberFormat="1" applyFont="1" applyFill="1" applyBorder="1" applyAlignment="1" applyProtection="1">
      <alignment horizontal="justify" vertical="center" wrapText="1"/>
    </xf>
    <xf numFmtId="0" fontId="3" fillId="0" borderId="1" xfId="0" applyFont="1" applyFill="1" applyBorder="1" applyAlignment="1">
      <alignment horizontal="left" wrapText="1"/>
    </xf>
    <xf numFmtId="165" fontId="3"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4" fontId="3" fillId="3" borderId="1" xfId="0" applyNumberFormat="1" applyFont="1" applyFill="1" applyBorder="1" applyAlignment="1">
      <alignment horizontal="justify" vertical="center" wrapText="1"/>
    </xf>
    <xf numFmtId="165" fontId="3" fillId="3" borderId="1" xfId="1" applyNumberFormat="1" applyFont="1" applyFill="1" applyBorder="1" applyAlignment="1">
      <alignment horizontal="right" vertical="center"/>
    </xf>
    <xf numFmtId="165" fontId="2" fillId="0" borderId="1" xfId="1" applyNumberFormat="1" applyFont="1" applyFill="1" applyBorder="1" applyAlignment="1">
      <alignment horizontal="right" vertical="center"/>
    </xf>
    <xf numFmtId="49" fontId="2" fillId="0" borderId="2" xfId="0" applyNumberFormat="1" applyFont="1" applyFill="1" applyBorder="1" applyAlignment="1">
      <alignment horizontal="justify" vertical="center" wrapText="1"/>
    </xf>
    <xf numFmtId="0" fontId="2" fillId="0" borderId="3" xfId="0" applyFont="1" applyFill="1" applyBorder="1" applyAlignment="1">
      <alignment horizontal="justify"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justify" wrapText="1"/>
    </xf>
    <xf numFmtId="49" fontId="3" fillId="0" borderId="2" xfId="0" applyNumberFormat="1" applyFont="1" applyFill="1" applyBorder="1" applyAlignment="1">
      <alignment horizontal="justify" vertical="center" wrapText="1"/>
    </xf>
    <xf numFmtId="2" fontId="2" fillId="0" borderId="1" xfId="0" applyNumberFormat="1" applyFont="1" applyFill="1" applyBorder="1" applyAlignment="1">
      <alignment horizontal="justify" vertical="top" wrapText="1"/>
    </xf>
    <xf numFmtId="0" fontId="2" fillId="0" borderId="1" xfId="0" applyNumberFormat="1" applyFont="1" applyFill="1" applyBorder="1" applyAlignment="1" applyProtection="1">
      <alignment horizontal="justify" vertical="center" wrapText="1"/>
    </xf>
    <xf numFmtId="4" fontId="2" fillId="0" borderId="1" xfId="0" applyNumberFormat="1" applyFont="1" applyFill="1" applyBorder="1" applyAlignment="1">
      <alignment vertical="center" wrapText="1"/>
    </xf>
    <xf numFmtId="164" fontId="3" fillId="3" borderId="1" xfId="0" applyNumberFormat="1" applyFont="1" applyFill="1" applyBorder="1" applyAlignment="1">
      <alignment horizontal="right" vertical="center" wrapText="1"/>
    </xf>
    <xf numFmtId="164" fontId="3" fillId="3"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2" fontId="9" fillId="0" borderId="0" xfId="0" applyNumberFormat="1" applyFont="1" applyFill="1" applyAlignment="1">
      <alignment vertical="center"/>
    </xf>
    <xf numFmtId="0" fontId="3" fillId="4" borderId="1" xfId="0" applyFont="1" applyFill="1" applyBorder="1" applyAlignment="1" applyProtection="1">
      <alignment vertical="top" wrapText="1"/>
    </xf>
    <xf numFmtId="0" fontId="3" fillId="4" borderId="1" xfId="0" applyFont="1" applyFill="1" applyBorder="1" applyAlignment="1">
      <alignment horizontal="justify" vertical="top" wrapText="1"/>
    </xf>
    <xf numFmtId="0" fontId="3" fillId="4" borderId="1" xfId="0" applyFont="1" applyFill="1" applyBorder="1" applyAlignment="1">
      <alignment horizontal="left" vertical="top" wrapText="1"/>
    </xf>
    <xf numFmtId="0" fontId="2" fillId="4" borderId="1" xfId="0" applyFont="1" applyFill="1" applyBorder="1" applyAlignment="1" applyProtection="1">
      <alignment vertical="top" wrapText="1"/>
    </xf>
    <xf numFmtId="0" fontId="2" fillId="3" borderId="1" xfId="0" applyFont="1" applyFill="1" applyBorder="1" applyAlignment="1">
      <alignment horizontal="justify" vertical="center" wrapText="1"/>
    </xf>
    <xf numFmtId="4" fontId="2" fillId="3" borderId="1" xfId="0" applyNumberFormat="1" applyFont="1" applyFill="1" applyBorder="1" applyAlignment="1">
      <alignment horizontal="justify" vertical="center" wrapText="1"/>
    </xf>
    <xf numFmtId="16" fontId="3" fillId="0" borderId="1" xfId="0" applyNumberFormat="1" applyFont="1" applyFill="1" applyBorder="1" applyAlignment="1" applyProtection="1">
      <alignment horizontal="justify" vertical="center" wrapText="1"/>
    </xf>
    <xf numFmtId="165" fontId="19" fillId="0" borderId="0" xfId="0" applyNumberFormat="1" applyFont="1" applyFill="1" applyAlignment="1">
      <alignment horizontal="left"/>
    </xf>
    <xf numFmtId="0" fontId="19" fillId="0" borderId="0" xfId="0" applyFont="1" applyFill="1"/>
    <xf numFmtId="0" fontId="13" fillId="0" borderId="0" xfId="0" applyFont="1" applyFill="1"/>
    <xf numFmtId="0" fontId="20" fillId="0" borderId="0" xfId="0" applyFont="1" applyFill="1"/>
    <xf numFmtId="167" fontId="3" fillId="0" borderId="1" xfId="0" applyNumberFormat="1" applyFont="1" applyFill="1" applyBorder="1" applyAlignment="1">
      <alignment horizontal="right" vertical="center" wrapText="1"/>
    </xf>
    <xf numFmtId="167" fontId="3" fillId="3" borderId="1" xfId="0" applyNumberFormat="1" applyFont="1" applyFill="1" applyBorder="1" applyAlignment="1">
      <alignment horizontal="right" vertical="center" wrapText="1"/>
    </xf>
    <xf numFmtId="167" fontId="2" fillId="0" borderId="1" xfId="0" applyNumberFormat="1" applyFont="1" applyFill="1" applyBorder="1" applyAlignment="1">
      <alignment horizontal="right" vertical="center" wrapText="1"/>
    </xf>
    <xf numFmtId="167" fontId="2" fillId="0" borderId="1" xfId="1" applyNumberFormat="1" applyFont="1" applyFill="1" applyBorder="1" applyAlignment="1">
      <alignment horizontal="right" vertical="center" wrapText="1"/>
    </xf>
    <xf numFmtId="0" fontId="3" fillId="4" borderId="2" xfId="0" applyFont="1" applyFill="1" applyBorder="1" applyAlignment="1">
      <alignment horizontal="justify" vertical="center" wrapText="1"/>
    </xf>
    <xf numFmtId="167" fontId="3" fillId="4" borderId="2" xfId="1" applyNumberFormat="1" applyFont="1" applyFill="1" applyBorder="1" applyAlignment="1">
      <alignment horizontal="right" vertical="center" wrapText="1"/>
    </xf>
    <xf numFmtId="0" fontId="2" fillId="4" borderId="2" xfId="0" applyFont="1" applyFill="1" applyBorder="1" applyAlignment="1">
      <alignment horizontal="justify" vertical="top" wrapText="1"/>
    </xf>
    <xf numFmtId="0" fontId="14" fillId="4" borderId="0" xfId="0" applyFont="1" applyFill="1" applyAlignment="1">
      <alignment vertical="center"/>
    </xf>
    <xf numFmtId="0" fontId="2" fillId="4" borderId="1" xfId="0" applyFont="1" applyFill="1" applyBorder="1" applyAlignment="1">
      <alignment horizontal="left" vertical="center" wrapText="1"/>
    </xf>
    <xf numFmtId="0" fontId="4" fillId="4" borderId="3" xfId="0" applyNumberFormat="1" applyFont="1" applyFill="1" applyBorder="1" applyAlignment="1" applyProtection="1">
      <alignment horizontal="justify" vertical="center" wrapText="1"/>
    </xf>
    <xf numFmtId="0" fontId="8" fillId="4" borderId="0" xfId="0" applyFont="1" applyFill="1" applyAlignment="1">
      <alignment vertical="center"/>
    </xf>
    <xf numFmtId="0" fontId="7" fillId="4" borderId="0" xfId="0" applyFont="1" applyFill="1" applyAlignment="1">
      <alignment vertical="center"/>
    </xf>
    <xf numFmtId="0" fontId="3" fillId="4" borderId="1" xfId="0" applyFont="1" applyFill="1" applyBorder="1" applyAlignment="1">
      <alignment horizontal="justify" vertical="center" wrapText="1"/>
    </xf>
    <xf numFmtId="165" fontId="8" fillId="4" borderId="0" xfId="0" applyNumberFormat="1" applyFont="1" applyFill="1" applyAlignment="1">
      <alignment vertical="center"/>
    </xf>
    <xf numFmtId="165" fontId="3" fillId="4" borderId="1" xfId="0" applyNumberFormat="1" applyFont="1" applyFill="1" applyBorder="1" applyAlignment="1" applyProtection="1">
      <alignment horizontal="right" vertical="center" wrapText="1"/>
    </xf>
    <xf numFmtId="4" fontId="2" fillId="4" borderId="1" xfId="0" applyNumberFormat="1" applyFont="1" applyFill="1" applyBorder="1" applyAlignment="1">
      <alignment horizontal="right" vertical="center" wrapText="1"/>
    </xf>
    <xf numFmtId="165" fontId="4" fillId="0" borderId="4" xfId="0" applyNumberFormat="1" applyFont="1" applyFill="1" applyBorder="1" applyAlignment="1" applyProtection="1">
      <alignment horizontal="justify"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justify" vertical="center" wrapText="1"/>
    </xf>
    <xf numFmtId="0" fontId="8" fillId="0" borderId="0" xfId="0" applyFont="1" applyFill="1" applyAlignment="1">
      <alignment wrapText="1"/>
    </xf>
    <xf numFmtId="0" fontId="3" fillId="4" borderId="1" xfId="0" applyFont="1" applyFill="1" applyBorder="1" applyAlignment="1">
      <alignment horizontal="left" vertical="center" wrapText="1"/>
    </xf>
    <xf numFmtId="0" fontId="14" fillId="4" borderId="0" xfId="0" applyFont="1" applyFill="1"/>
    <xf numFmtId="0" fontId="8" fillId="4" borderId="0" xfId="0" applyFont="1" applyFill="1"/>
    <xf numFmtId="0" fontId="7" fillId="4" borderId="0" xfId="0" applyFont="1" applyFill="1"/>
    <xf numFmtId="0" fontId="2" fillId="4" borderId="1" xfId="0" applyFont="1" applyFill="1" applyBorder="1" applyAlignment="1">
      <alignment horizontal="justify" vertical="center" wrapText="1"/>
    </xf>
    <xf numFmtId="4" fontId="2" fillId="0" borderId="1" xfId="0" applyNumberFormat="1" applyFont="1" applyFill="1" applyBorder="1" applyAlignment="1">
      <alignment vertical="top" wrapText="1"/>
    </xf>
    <xf numFmtId="4" fontId="3" fillId="0" borderId="1" xfId="0" applyNumberFormat="1" applyFont="1" applyFill="1" applyBorder="1" applyAlignment="1">
      <alignment vertical="center" wrapText="1"/>
    </xf>
    <xf numFmtId="2" fontId="9" fillId="0" borderId="0" xfId="0" applyNumberFormat="1" applyFont="1" applyFill="1"/>
    <xf numFmtId="0" fontId="2" fillId="0" borderId="1" xfId="0" applyFont="1" applyBorder="1"/>
    <xf numFmtId="169" fontId="2" fillId="0" borderId="1" xfId="0" applyNumberFormat="1" applyFont="1" applyBorder="1" applyAlignment="1">
      <alignment horizontal="right" vertical="center" wrapText="1"/>
    </xf>
    <xf numFmtId="0" fontId="7" fillId="0" borderId="0" xfId="0" applyFont="1" applyFill="1" applyBorder="1"/>
    <xf numFmtId="0" fontId="2" fillId="0" borderId="2" xfId="0" applyFont="1" applyFill="1" applyBorder="1" applyAlignment="1">
      <alignment vertical="center" wrapText="1"/>
    </xf>
    <xf numFmtId="164"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xf>
    <xf numFmtId="0" fontId="21" fillId="0" borderId="1" xfId="0" applyFont="1" applyFill="1" applyBorder="1" applyAlignment="1">
      <alignment horizontal="justify" vertical="center" wrapText="1"/>
    </xf>
    <xf numFmtId="165" fontId="2" fillId="0" borderId="1" xfId="0" applyNumberFormat="1" applyFont="1" applyFill="1" applyBorder="1" applyAlignment="1">
      <alignment horizontal="left" vertical="center" wrapText="1"/>
    </xf>
    <xf numFmtId="165" fontId="2" fillId="4" borderId="1" xfId="0" applyNumberFormat="1" applyFont="1" applyFill="1" applyBorder="1" applyAlignment="1" applyProtection="1">
      <alignment horizontal="right" vertical="center" wrapText="1"/>
    </xf>
    <xf numFmtId="0" fontId="7" fillId="0" borderId="0" xfId="0" applyFont="1" applyAlignment="1">
      <alignment horizontal="right"/>
    </xf>
    <xf numFmtId="0" fontId="7" fillId="0" borderId="1" xfId="0" applyFont="1" applyBorder="1" applyAlignment="1">
      <alignment horizontal="justify"/>
    </xf>
    <xf numFmtId="0" fontId="7" fillId="0" borderId="1" xfId="0" applyFont="1" applyBorder="1" applyAlignment="1">
      <alignment vertical="center"/>
    </xf>
    <xf numFmtId="0" fontId="6" fillId="0" borderId="0" xfId="0" applyFont="1" applyFill="1" applyBorder="1" applyAlignment="1">
      <alignment horizontal="justify" vertical="center" wrapText="1"/>
    </xf>
    <xf numFmtId="0" fontId="22" fillId="0" borderId="0" xfId="0" applyFont="1" applyAlignment="1">
      <alignment horizontal="right"/>
    </xf>
    <xf numFmtId="171" fontId="22" fillId="0" borderId="0" xfId="0" applyNumberFormat="1" applyFont="1" applyAlignment="1">
      <alignment horizontal="right" vertical="center"/>
    </xf>
    <xf numFmtId="49" fontId="3" fillId="0" borderId="1" xfId="0" applyNumberFormat="1" applyFont="1" applyFill="1" applyBorder="1" applyAlignment="1" applyProtection="1">
      <alignment horizontal="center" vertical="center"/>
      <protection locked="0"/>
    </xf>
    <xf numFmtId="170" fontId="3" fillId="6" borderId="1" xfId="0" applyNumberFormat="1" applyFont="1" applyFill="1" applyBorder="1" applyAlignment="1">
      <alignment horizontal="right" vertical="center" wrapText="1"/>
    </xf>
    <xf numFmtId="0" fontId="8" fillId="6" borderId="1" xfId="0" applyFont="1" applyFill="1" applyBorder="1" applyAlignment="1">
      <alignment horizontal="justify"/>
    </xf>
    <xf numFmtId="0" fontId="3" fillId="6" borderId="1" xfId="0" applyFont="1" applyFill="1" applyBorder="1" applyAlignment="1">
      <alignment vertical="center"/>
    </xf>
    <xf numFmtId="0" fontId="3" fillId="0" borderId="0" xfId="0" applyFont="1" applyAlignment="1">
      <alignment horizontal="center" vertical="center"/>
    </xf>
    <xf numFmtId="49"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pplyProtection="1">
      <alignment horizontal="center" vertical="center"/>
      <protection locked="0"/>
    </xf>
    <xf numFmtId="49" fontId="3" fillId="5" borderId="1" xfId="0" applyNumberFormat="1" applyFont="1" applyFill="1" applyBorder="1" applyAlignment="1" applyProtection="1">
      <alignment horizontal="center" vertical="center"/>
      <protection locked="0"/>
    </xf>
    <xf numFmtId="1" fontId="3" fillId="3" borderId="5" xfId="0" applyNumberFormat="1" applyFont="1" applyFill="1" applyBorder="1" applyAlignment="1">
      <alignment horizontal="center" vertical="center" wrapText="1"/>
    </xf>
    <xf numFmtId="1" fontId="3" fillId="3" borderId="6"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165" fontId="3" fillId="0" borderId="2" xfId="0" applyNumberFormat="1" applyFont="1" applyFill="1" applyBorder="1" applyAlignment="1">
      <alignment horizontal="right" vertical="center" wrapText="1"/>
    </xf>
    <xf numFmtId="165" fontId="3" fillId="0" borderId="3" xfId="0" applyNumberFormat="1" applyFont="1" applyFill="1" applyBorder="1" applyAlignment="1">
      <alignment horizontal="right" vertical="center" wrapText="1"/>
    </xf>
    <xf numFmtId="165" fontId="3" fillId="0" borderId="4" xfId="0" applyNumberFormat="1" applyFont="1" applyFill="1" applyBorder="1" applyAlignment="1">
      <alignment horizontal="right" vertical="center" wrapText="1"/>
    </xf>
    <xf numFmtId="49" fontId="3" fillId="2" borderId="5" xfId="0" applyNumberFormat="1" applyFont="1" applyFill="1" applyBorder="1" applyAlignment="1" applyProtection="1">
      <alignment horizontal="center" vertical="center" wrapText="1"/>
      <protection locked="0"/>
    </xf>
    <xf numFmtId="49" fontId="3" fillId="2" borderId="6"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9" fontId="7" fillId="0" borderId="0" xfId="0" applyNumberFormat="1" applyFont="1"/>
    <xf numFmtId="9" fontId="7" fillId="0" borderId="0" xfId="0" applyNumberFormat="1" applyFont="1" applyAlignment="1">
      <alignment horizontal="right"/>
    </xf>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72"/>
  <sheetViews>
    <sheetView tabSelected="1" zoomScale="60" zoomScaleNormal="60" workbookViewId="0">
      <pane ySplit="6" topLeftCell="A9" activePane="bottomLeft" state="frozen"/>
      <selection pane="bottomLeft" activeCell="C462" sqref="C462"/>
    </sheetView>
  </sheetViews>
  <sheetFormatPr defaultRowHeight="21" x14ac:dyDescent="0.35"/>
  <cols>
    <col min="1" max="1" width="9.140625" style="86"/>
    <col min="2" max="2" width="64.42578125" style="6" customWidth="1"/>
    <col min="3" max="3" width="19.7109375" style="87" customWidth="1"/>
    <col min="4" max="4" width="19" style="87" customWidth="1"/>
    <col min="5" max="5" width="17.5703125" style="87" customWidth="1"/>
    <col min="6" max="6" width="100.28515625" style="116" customWidth="1"/>
    <col min="7" max="7" width="17.28515625" style="88" customWidth="1"/>
    <col min="8" max="8" width="31.28515625" style="6" customWidth="1"/>
    <col min="9" max="12" width="9.140625" style="6" customWidth="1"/>
    <col min="13" max="13" width="5" style="6" customWidth="1"/>
    <col min="14" max="16384" width="9.140625" style="6"/>
  </cols>
  <sheetData>
    <row r="1" spans="1:8" x14ac:dyDescent="0.35">
      <c r="B1" s="82"/>
      <c r="C1" s="118"/>
      <c r="D1" s="118"/>
      <c r="E1" s="118"/>
      <c r="F1" s="1" t="s">
        <v>18</v>
      </c>
    </row>
    <row r="2" spans="1:8" x14ac:dyDescent="0.35">
      <c r="B2" s="82"/>
      <c r="C2" s="118"/>
      <c r="D2" s="118"/>
      <c r="E2" s="118"/>
      <c r="F2" s="32"/>
    </row>
    <row r="3" spans="1:8" ht="24" customHeight="1" x14ac:dyDescent="0.35">
      <c r="B3" s="249" t="s">
        <v>175</v>
      </c>
      <c r="C3" s="249"/>
      <c r="D3" s="249"/>
      <c r="E3" s="249"/>
      <c r="F3" s="249"/>
      <c r="G3" s="18"/>
      <c r="H3" s="18"/>
    </row>
    <row r="4" spans="1:8" x14ac:dyDescent="0.35">
      <c r="B4" s="119"/>
      <c r="C4" s="33"/>
      <c r="D4" s="34"/>
      <c r="E4" s="34"/>
      <c r="F4" s="77" t="s">
        <v>0</v>
      </c>
      <c r="G4" s="18"/>
      <c r="H4" s="18"/>
    </row>
    <row r="5" spans="1:8" ht="49.5" x14ac:dyDescent="0.35">
      <c r="B5" s="75" t="s">
        <v>1</v>
      </c>
      <c r="C5" s="61" t="s">
        <v>176</v>
      </c>
      <c r="D5" s="2" t="s">
        <v>177</v>
      </c>
      <c r="E5" s="2" t="s">
        <v>2</v>
      </c>
      <c r="F5" s="2" t="s">
        <v>3</v>
      </c>
      <c r="G5" s="18"/>
      <c r="H5" s="18"/>
    </row>
    <row r="6" spans="1:8" s="91" customFormat="1" ht="15" customHeight="1" x14ac:dyDescent="0.35">
      <c r="A6" s="89"/>
      <c r="B6" s="76">
        <v>1</v>
      </c>
      <c r="C6" s="60">
        <v>2</v>
      </c>
      <c r="D6" s="60">
        <v>3</v>
      </c>
      <c r="E6" s="60">
        <v>4</v>
      </c>
      <c r="F6" s="60">
        <v>5</v>
      </c>
      <c r="G6" s="90"/>
      <c r="H6" s="90"/>
    </row>
    <row r="7" spans="1:8" s="91" customFormat="1" ht="18.75" customHeight="1" x14ac:dyDescent="0.35">
      <c r="A7" s="89"/>
      <c r="B7" s="255" t="s">
        <v>168</v>
      </c>
      <c r="C7" s="256"/>
      <c r="D7" s="256"/>
      <c r="E7" s="256"/>
      <c r="F7" s="257"/>
      <c r="G7" s="90"/>
      <c r="H7" s="90"/>
    </row>
    <row r="8" spans="1:8" s="10" customFormat="1" ht="23.25" customHeight="1" x14ac:dyDescent="0.25">
      <c r="A8" s="93"/>
      <c r="B8" s="250" t="s">
        <v>297</v>
      </c>
      <c r="C8" s="250"/>
      <c r="D8" s="250"/>
      <c r="E8" s="250"/>
      <c r="F8" s="250"/>
      <c r="G8" s="20"/>
      <c r="H8" s="20"/>
    </row>
    <row r="9" spans="1:8" s="10" customFormat="1" ht="38.25" customHeight="1" x14ac:dyDescent="0.25">
      <c r="A9" s="93"/>
      <c r="B9" s="146" t="s">
        <v>155</v>
      </c>
      <c r="C9" s="37">
        <f>C10</f>
        <v>1475.5</v>
      </c>
      <c r="D9" s="37">
        <f>D10</f>
        <v>1475.5</v>
      </c>
      <c r="E9" s="124">
        <f t="shared" ref="E9:E17" si="0">D9/C9*100</f>
        <v>100</v>
      </c>
      <c r="F9" s="105"/>
      <c r="H9" s="20"/>
    </row>
    <row r="10" spans="1:8" s="52" customFormat="1" ht="90" customHeight="1" x14ac:dyDescent="0.25">
      <c r="A10" s="93">
        <v>1</v>
      </c>
      <c r="B10" s="181" t="s">
        <v>154</v>
      </c>
      <c r="C10" s="37">
        <f>C11</f>
        <v>1475.5</v>
      </c>
      <c r="D10" s="37">
        <f>D11</f>
        <v>1475.5</v>
      </c>
      <c r="E10" s="124">
        <f t="shared" si="0"/>
        <v>100</v>
      </c>
      <c r="F10" s="184" t="s">
        <v>269</v>
      </c>
      <c r="G10" s="51"/>
      <c r="H10" s="51"/>
    </row>
    <row r="11" spans="1:8" s="10" customFormat="1" x14ac:dyDescent="0.25">
      <c r="A11" s="93"/>
      <c r="B11" s="123" t="s">
        <v>5</v>
      </c>
      <c r="C11" s="35">
        <v>1475.5</v>
      </c>
      <c r="D11" s="125">
        <v>1475.5</v>
      </c>
      <c r="E11" s="125">
        <f t="shared" si="0"/>
        <v>100</v>
      </c>
      <c r="F11" s="11"/>
      <c r="G11" s="20"/>
      <c r="H11" s="20"/>
    </row>
    <row r="12" spans="1:8" s="52" customFormat="1" ht="49.5" x14ac:dyDescent="0.25">
      <c r="A12" s="93"/>
      <c r="B12" s="182" t="s">
        <v>156</v>
      </c>
      <c r="C12" s="37">
        <f>C14</f>
        <v>169</v>
      </c>
      <c r="D12" s="124">
        <f>D14</f>
        <v>169</v>
      </c>
      <c r="E12" s="124">
        <f t="shared" si="0"/>
        <v>100</v>
      </c>
      <c r="F12" s="11"/>
      <c r="G12" s="51"/>
      <c r="H12" s="51"/>
    </row>
    <row r="13" spans="1:8" s="52" customFormat="1" ht="49.5" x14ac:dyDescent="0.25">
      <c r="A13" s="93">
        <v>2</v>
      </c>
      <c r="B13" s="182" t="s">
        <v>157</v>
      </c>
      <c r="C13" s="37">
        <f>C14</f>
        <v>169</v>
      </c>
      <c r="D13" s="37">
        <f>D14</f>
        <v>169</v>
      </c>
      <c r="E13" s="124">
        <f t="shared" si="0"/>
        <v>100</v>
      </c>
      <c r="F13" s="11"/>
      <c r="G13" s="190"/>
      <c r="H13" s="51"/>
    </row>
    <row r="14" spans="1:8" s="7" customFormat="1" x14ac:dyDescent="0.25">
      <c r="A14" s="92"/>
      <c r="B14" s="123" t="s">
        <v>4</v>
      </c>
      <c r="C14" s="35">
        <v>169</v>
      </c>
      <c r="D14" s="125">
        <v>169</v>
      </c>
      <c r="E14" s="125">
        <f t="shared" si="0"/>
        <v>100</v>
      </c>
      <c r="F14" s="11"/>
      <c r="G14" s="19"/>
      <c r="H14" s="19"/>
    </row>
    <row r="15" spans="1:8" s="12" customFormat="1" x14ac:dyDescent="0.35">
      <c r="A15" s="97"/>
      <c r="B15" s="81" t="s">
        <v>10</v>
      </c>
      <c r="C15" s="36">
        <f>C16+C17</f>
        <v>1644.5</v>
      </c>
      <c r="D15" s="36">
        <f>D16+D17</f>
        <v>1644.5</v>
      </c>
      <c r="E15" s="36">
        <f t="shared" si="0"/>
        <v>100</v>
      </c>
      <c r="F15" s="31"/>
      <c r="G15" s="21"/>
      <c r="H15" s="21"/>
    </row>
    <row r="16" spans="1:8" s="12" customFormat="1" ht="21" customHeight="1" x14ac:dyDescent="0.35">
      <c r="A16" s="97"/>
      <c r="B16" s="123" t="s">
        <v>4</v>
      </c>
      <c r="C16" s="35">
        <f>C14</f>
        <v>169</v>
      </c>
      <c r="D16" s="35">
        <f>D14</f>
        <v>169</v>
      </c>
      <c r="E16" s="35">
        <f t="shared" si="0"/>
        <v>100</v>
      </c>
      <c r="F16" s="27"/>
      <c r="G16" s="109"/>
      <c r="H16" s="21"/>
    </row>
    <row r="17" spans="1:9" s="12" customFormat="1" ht="21" customHeight="1" x14ac:dyDescent="0.35">
      <c r="A17" s="97"/>
      <c r="B17" s="123" t="s">
        <v>5</v>
      </c>
      <c r="C17" s="35">
        <f>C11</f>
        <v>1475.5</v>
      </c>
      <c r="D17" s="35">
        <f>D11</f>
        <v>1475.5</v>
      </c>
      <c r="E17" s="35">
        <f t="shared" si="0"/>
        <v>100</v>
      </c>
      <c r="F17" s="27"/>
      <c r="G17" s="21"/>
      <c r="H17" s="21"/>
    </row>
    <row r="18" spans="1:9" s="17" customFormat="1" ht="23.25" customHeight="1" x14ac:dyDescent="0.35">
      <c r="A18" s="96"/>
      <c r="B18" s="250" t="s">
        <v>259</v>
      </c>
      <c r="C18" s="250"/>
      <c r="D18" s="250"/>
      <c r="E18" s="250"/>
      <c r="F18" s="250"/>
      <c r="G18" s="25"/>
      <c r="H18" s="25"/>
      <c r="I18" s="232"/>
    </row>
    <row r="19" spans="1:9" s="12" customFormat="1" ht="49.5" x14ac:dyDescent="0.35">
      <c r="A19" s="97"/>
      <c r="B19" s="130" t="s">
        <v>119</v>
      </c>
      <c r="C19" s="37">
        <f t="shared" ref="C19:E20" si="1">C20</f>
        <v>38331.9</v>
      </c>
      <c r="D19" s="37">
        <f t="shared" si="1"/>
        <v>37533.5</v>
      </c>
      <c r="E19" s="37">
        <f t="shared" si="1"/>
        <v>97.917139510433856</v>
      </c>
      <c r="F19" s="59"/>
      <c r="G19" s="29"/>
      <c r="H19" s="21"/>
    </row>
    <row r="20" spans="1:9" s="39" customFormat="1" ht="125.25" customHeight="1" x14ac:dyDescent="0.35">
      <c r="A20" s="97">
        <v>3</v>
      </c>
      <c r="B20" s="146" t="s">
        <v>120</v>
      </c>
      <c r="C20" s="37">
        <f t="shared" si="1"/>
        <v>38331.9</v>
      </c>
      <c r="D20" s="37">
        <f t="shared" si="1"/>
        <v>37533.5</v>
      </c>
      <c r="E20" s="147">
        <f t="shared" si="1"/>
        <v>97.917139510433856</v>
      </c>
      <c r="F20" s="5" t="s">
        <v>260</v>
      </c>
      <c r="G20" s="40"/>
      <c r="H20" s="38"/>
    </row>
    <row r="21" spans="1:9" s="12" customFormat="1" ht="26.25" customHeight="1" x14ac:dyDescent="0.35">
      <c r="A21" s="97"/>
      <c r="B21" s="4" t="s">
        <v>5</v>
      </c>
      <c r="C21" s="35">
        <v>38331.9</v>
      </c>
      <c r="D21" s="35">
        <v>37533.5</v>
      </c>
      <c r="E21" s="148">
        <f>D21/C21*100</f>
        <v>97.917139510433856</v>
      </c>
      <c r="F21" s="110"/>
      <c r="G21" s="29"/>
      <c r="H21" s="21"/>
    </row>
    <row r="22" spans="1:9" s="12" customFormat="1" ht="33" x14ac:dyDescent="0.35">
      <c r="A22" s="97"/>
      <c r="B22" s="3" t="s">
        <v>27</v>
      </c>
      <c r="C22" s="37">
        <f>C23+C24</f>
        <v>56087.7</v>
      </c>
      <c r="D22" s="37">
        <f>D23+D24</f>
        <v>54866.45</v>
      </c>
      <c r="E22" s="147">
        <f t="shared" ref="E22:E27" si="2">D22/C22*100</f>
        <v>97.822606382504546</v>
      </c>
      <c r="F22" s="26"/>
      <c r="G22" s="29"/>
      <c r="H22" s="21"/>
    </row>
    <row r="23" spans="1:9" s="12" customFormat="1" x14ac:dyDescent="0.35">
      <c r="A23" s="97"/>
      <c r="B23" s="5" t="s">
        <v>4</v>
      </c>
      <c r="C23" s="35">
        <f>C26</f>
        <v>36058</v>
      </c>
      <c r="D23" s="35">
        <f>D26</f>
        <v>36058</v>
      </c>
      <c r="E23" s="148">
        <f t="shared" si="2"/>
        <v>100</v>
      </c>
      <c r="F23" s="26"/>
      <c r="G23" s="29"/>
      <c r="H23" s="21"/>
    </row>
    <row r="24" spans="1:9" s="12" customFormat="1" x14ac:dyDescent="0.35">
      <c r="A24" s="97"/>
      <c r="B24" s="5" t="s">
        <v>5</v>
      </c>
      <c r="C24" s="35">
        <f>C27+C29</f>
        <v>20029.7</v>
      </c>
      <c r="D24" s="35">
        <f>D27+D29</f>
        <v>18808.45</v>
      </c>
      <c r="E24" s="148">
        <f t="shared" si="2"/>
        <v>93.902804335561697</v>
      </c>
      <c r="F24" s="26"/>
      <c r="G24" s="29"/>
      <c r="H24" s="21"/>
    </row>
    <row r="25" spans="1:9" s="39" customFormat="1" ht="66" x14ac:dyDescent="0.35">
      <c r="A25" s="97">
        <v>4</v>
      </c>
      <c r="B25" s="146" t="s">
        <v>28</v>
      </c>
      <c r="C25" s="37">
        <f>C26+C27</f>
        <v>49169.5</v>
      </c>
      <c r="D25" s="37">
        <f>D26+D27</f>
        <v>48017.04</v>
      </c>
      <c r="E25" s="147">
        <f t="shared" si="2"/>
        <v>97.656148628723088</v>
      </c>
      <c r="F25" s="4" t="s">
        <v>193</v>
      </c>
      <c r="G25" s="40"/>
      <c r="H25" s="38"/>
    </row>
    <row r="26" spans="1:9" s="12" customFormat="1" x14ac:dyDescent="0.35">
      <c r="A26" s="97"/>
      <c r="B26" s="4" t="s">
        <v>4</v>
      </c>
      <c r="C26" s="35">
        <v>36058</v>
      </c>
      <c r="D26" s="35">
        <v>36058</v>
      </c>
      <c r="E26" s="148">
        <f>D26/C26*100</f>
        <v>100</v>
      </c>
      <c r="F26" s="26"/>
      <c r="G26" s="29"/>
      <c r="H26" s="21"/>
    </row>
    <row r="27" spans="1:9" s="12" customFormat="1" x14ac:dyDescent="0.35">
      <c r="A27" s="97"/>
      <c r="B27" s="4" t="s">
        <v>5</v>
      </c>
      <c r="C27" s="35">
        <v>13111.5</v>
      </c>
      <c r="D27" s="35">
        <v>11959.04</v>
      </c>
      <c r="E27" s="148">
        <f t="shared" si="2"/>
        <v>91.210311558555475</v>
      </c>
      <c r="F27" s="27"/>
      <c r="G27" s="29"/>
      <c r="H27" s="21"/>
    </row>
    <row r="28" spans="1:9" s="39" customFormat="1" ht="57.75" customHeight="1" x14ac:dyDescent="0.35">
      <c r="A28" s="97">
        <v>5</v>
      </c>
      <c r="B28" s="130" t="s">
        <v>29</v>
      </c>
      <c r="C28" s="37">
        <f>C29</f>
        <v>6918.2</v>
      </c>
      <c r="D28" s="37">
        <f>D29</f>
        <v>6849.41</v>
      </c>
      <c r="E28" s="147">
        <f>D28/C28*100</f>
        <v>99.005666213755035</v>
      </c>
      <c r="F28" s="27"/>
      <c r="G28" s="40"/>
      <c r="H28" s="38"/>
    </row>
    <row r="29" spans="1:9" s="12" customFormat="1" x14ac:dyDescent="0.35">
      <c r="A29" s="97"/>
      <c r="B29" s="131" t="s">
        <v>5</v>
      </c>
      <c r="C29" s="35">
        <v>6918.2</v>
      </c>
      <c r="D29" s="35">
        <v>6849.41</v>
      </c>
      <c r="E29" s="148">
        <f t="shared" ref="E29:E35" si="3">D29/C29*100</f>
        <v>99.005666213755035</v>
      </c>
      <c r="F29" s="27"/>
      <c r="G29" s="29"/>
      <c r="H29" s="21"/>
    </row>
    <row r="30" spans="1:9" s="10" customFormat="1" ht="33" x14ac:dyDescent="0.3">
      <c r="A30" s="93"/>
      <c r="B30" s="130" t="s">
        <v>30</v>
      </c>
      <c r="C30" s="37">
        <f>C31+C32</f>
        <v>11958.3</v>
      </c>
      <c r="D30" s="37">
        <f>D31+D32</f>
        <v>11958.27</v>
      </c>
      <c r="E30" s="147">
        <f t="shared" si="3"/>
        <v>99.999749128220571</v>
      </c>
      <c r="F30" s="27"/>
      <c r="G30" s="29"/>
      <c r="H30" s="20"/>
    </row>
    <row r="31" spans="1:9" s="10" customFormat="1" x14ac:dyDescent="0.3">
      <c r="A31" s="93"/>
      <c r="B31" s="5" t="s">
        <v>4</v>
      </c>
      <c r="C31" s="35">
        <f>C34+C37+C40</f>
        <v>7006.5</v>
      </c>
      <c r="D31" s="35">
        <f>D34+D37+D40</f>
        <v>7006.49</v>
      </c>
      <c r="E31" s="148">
        <f t="shared" si="3"/>
        <v>99.999857275387143</v>
      </c>
      <c r="F31" s="27"/>
      <c r="G31" s="29"/>
      <c r="H31" s="20"/>
    </row>
    <row r="32" spans="1:9" s="10" customFormat="1" x14ac:dyDescent="0.3">
      <c r="A32" s="93"/>
      <c r="B32" s="5" t="s">
        <v>5</v>
      </c>
      <c r="C32" s="35">
        <f>C35+C38+C41</f>
        <v>4951.8</v>
      </c>
      <c r="D32" s="35">
        <f>D35+D38+D41</f>
        <v>4951.78</v>
      </c>
      <c r="E32" s="148">
        <f t="shared" si="3"/>
        <v>99.999596106466328</v>
      </c>
      <c r="F32" s="27"/>
      <c r="G32" s="29"/>
      <c r="H32" s="20"/>
    </row>
    <row r="33" spans="1:11" s="12" customFormat="1" ht="76.5" customHeight="1" x14ac:dyDescent="0.35">
      <c r="A33" s="97">
        <v>6</v>
      </c>
      <c r="B33" s="146" t="s">
        <v>164</v>
      </c>
      <c r="C33" s="37">
        <f>C34+C35</f>
        <v>7922.63</v>
      </c>
      <c r="D33" s="37">
        <f>D34+D35</f>
        <v>7922.63</v>
      </c>
      <c r="E33" s="37">
        <f t="shared" si="3"/>
        <v>100</v>
      </c>
      <c r="F33" s="149" t="s">
        <v>190</v>
      </c>
      <c r="G33" s="29"/>
      <c r="H33" s="262"/>
    </row>
    <row r="34" spans="1:11" s="12" customFormat="1" ht="19.5" customHeight="1" x14ac:dyDescent="0.35">
      <c r="A34" s="97"/>
      <c r="B34" s="123" t="s">
        <v>4</v>
      </c>
      <c r="C34" s="35">
        <v>3858.1</v>
      </c>
      <c r="D34" s="35">
        <v>3858.1</v>
      </c>
      <c r="E34" s="35">
        <v>3858.1</v>
      </c>
      <c r="F34" s="84"/>
      <c r="G34" s="29"/>
      <c r="H34" s="262"/>
    </row>
    <row r="35" spans="1:11" s="12" customFormat="1" ht="19.5" customHeight="1" x14ac:dyDescent="0.35">
      <c r="A35" s="97"/>
      <c r="B35" s="5" t="s">
        <v>5</v>
      </c>
      <c r="C35" s="35">
        <v>4064.53</v>
      </c>
      <c r="D35" s="35">
        <v>4064.53</v>
      </c>
      <c r="E35" s="35">
        <f t="shared" si="3"/>
        <v>100</v>
      </c>
      <c r="F35" s="84"/>
      <c r="G35" s="29"/>
      <c r="H35" s="262"/>
    </row>
    <row r="36" spans="1:11" s="12" customFormat="1" ht="42.75" customHeight="1" x14ac:dyDescent="0.35">
      <c r="A36" s="97">
        <v>7</v>
      </c>
      <c r="B36" s="146" t="s">
        <v>121</v>
      </c>
      <c r="C36" s="37">
        <f>C37+C38</f>
        <v>752.8</v>
      </c>
      <c r="D36" s="37">
        <f>D37+D38</f>
        <v>752.78</v>
      </c>
      <c r="E36" s="37">
        <f t="shared" ref="E36:E42" si="4">D36/C36*100</f>
        <v>99.997343251859732</v>
      </c>
      <c r="F36" s="84"/>
      <c r="G36" s="29"/>
      <c r="H36" s="21"/>
    </row>
    <row r="37" spans="1:11" s="12" customFormat="1" ht="21" customHeight="1" x14ac:dyDescent="0.35">
      <c r="A37" s="97"/>
      <c r="B37" s="5" t="s">
        <v>4</v>
      </c>
      <c r="C37" s="35">
        <v>522.1</v>
      </c>
      <c r="D37" s="35">
        <v>522.1</v>
      </c>
      <c r="E37" s="148">
        <f t="shared" si="4"/>
        <v>100</v>
      </c>
      <c r="F37" s="84"/>
      <c r="G37" s="29"/>
      <c r="H37" s="21"/>
    </row>
    <row r="38" spans="1:11" s="12" customFormat="1" x14ac:dyDescent="0.35">
      <c r="A38" s="97"/>
      <c r="B38" s="5" t="s">
        <v>5</v>
      </c>
      <c r="C38" s="35">
        <v>230.7</v>
      </c>
      <c r="D38" s="35">
        <v>230.68</v>
      </c>
      <c r="E38" s="148">
        <f t="shared" si="4"/>
        <v>99.991330732553109</v>
      </c>
      <c r="F38" s="84"/>
      <c r="G38" s="29"/>
      <c r="H38" s="21"/>
    </row>
    <row r="39" spans="1:11" s="12" customFormat="1" ht="90.75" customHeight="1" x14ac:dyDescent="0.35">
      <c r="A39" s="97">
        <v>8</v>
      </c>
      <c r="B39" s="146" t="s">
        <v>185</v>
      </c>
      <c r="C39" s="37">
        <f>C40+C41</f>
        <v>3282.8700000000003</v>
      </c>
      <c r="D39" s="37">
        <f>D40+D41</f>
        <v>3282.86</v>
      </c>
      <c r="E39" s="37">
        <f t="shared" si="4"/>
        <v>99.999695388486288</v>
      </c>
      <c r="F39" s="233" t="s">
        <v>188</v>
      </c>
      <c r="G39" s="29"/>
      <c r="H39" s="21"/>
    </row>
    <row r="40" spans="1:11" s="12" customFormat="1" ht="27" customHeight="1" x14ac:dyDescent="0.35">
      <c r="A40" s="97"/>
      <c r="B40" s="123" t="s">
        <v>4</v>
      </c>
      <c r="C40" s="35">
        <v>2626.3</v>
      </c>
      <c r="D40" s="35">
        <v>2626.29</v>
      </c>
      <c r="E40" s="35">
        <f t="shared" si="4"/>
        <v>99.999619236187783</v>
      </c>
      <c r="F40" s="149"/>
      <c r="G40" s="29"/>
      <c r="H40" s="21"/>
    </row>
    <row r="41" spans="1:11" s="12" customFormat="1" ht="23.25" customHeight="1" x14ac:dyDescent="0.35">
      <c r="A41" s="97"/>
      <c r="B41" s="123" t="s">
        <v>5</v>
      </c>
      <c r="C41" s="35">
        <v>656.57</v>
      </c>
      <c r="D41" s="35">
        <v>656.57</v>
      </c>
      <c r="E41" s="35">
        <f t="shared" si="4"/>
        <v>100</v>
      </c>
      <c r="F41" s="149"/>
      <c r="G41" s="29"/>
      <c r="H41" s="21"/>
    </row>
    <row r="42" spans="1:11" s="12" customFormat="1" ht="69" customHeight="1" x14ac:dyDescent="0.35">
      <c r="A42" s="97"/>
      <c r="B42" s="130" t="s">
        <v>187</v>
      </c>
      <c r="C42" s="37">
        <f>C43</f>
        <v>42013.53</v>
      </c>
      <c r="D42" s="37">
        <f>D43</f>
        <v>40919.379999999997</v>
      </c>
      <c r="E42" s="37">
        <f t="shared" si="4"/>
        <v>97.395719902612328</v>
      </c>
      <c r="F42" s="129"/>
      <c r="G42" s="29"/>
      <c r="H42" s="21"/>
    </row>
    <row r="43" spans="1:11" s="10" customFormat="1" ht="83.25" customHeight="1" x14ac:dyDescent="0.3">
      <c r="A43" s="93">
        <v>9</v>
      </c>
      <c r="B43" s="130" t="s">
        <v>186</v>
      </c>
      <c r="C43" s="37">
        <f>C44</f>
        <v>42013.53</v>
      </c>
      <c r="D43" s="37">
        <f>D44</f>
        <v>40919.379999999997</v>
      </c>
      <c r="E43" s="147">
        <f>D43/C43*100</f>
        <v>97.395719902612328</v>
      </c>
      <c r="F43" s="149" t="s">
        <v>189</v>
      </c>
      <c r="G43" s="29"/>
      <c r="H43" s="20"/>
    </row>
    <row r="44" spans="1:11" s="13" customFormat="1" x14ac:dyDescent="0.35">
      <c r="A44" s="99"/>
      <c r="B44" s="5" t="s">
        <v>5</v>
      </c>
      <c r="C44" s="35">
        <v>42013.53</v>
      </c>
      <c r="D44" s="35">
        <v>40919.379999999997</v>
      </c>
      <c r="E44" s="35">
        <f>D44/C44*100</f>
        <v>97.395719902612328</v>
      </c>
      <c r="F44" s="149"/>
      <c r="G44" s="23"/>
      <c r="H44" s="22"/>
    </row>
    <row r="45" spans="1:11" s="10" customFormat="1" x14ac:dyDescent="0.3">
      <c r="A45" s="93"/>
      <c r="B45" s="122" t="s">
        <v>6</v>
      </c>
      <c r="C45" s="36">
        <f>C46+C47</f>
        <v>148391.43</v>
      </c>
      <c r="D45" s="36">
        <f>D46+D47</f>
        <v>145277.59999999998</v>
      </c>
      <c r="E45" s="36">
        <f>D45/C45*100</f>
        <v>97.90161062535752</v>
      </c>
      <c r="F45" s="31"/>
      <c r="G45" s="29"/>
      <c r="H45" s="20"/>
    </row>
    <row r="46" spans="1:11" s="10" customFormat="1" x14ac:dyDescent="0.3">
      <c r="A46" s="93"/>
      <c r="B46" s="5" t="s">
        <v>4</v>
      </c>
      <c r="C46" s="35">
        <f>C23+C31</f>
        <v>43064.5</v>
      </c>
      <c r="D46" s="35">
        <f>D23+D31</f>
        <v>43064.49</v>
      </c>
      <c r="E46" s="35">
        <f>D46/C46*100</f>
        <v>99.999976779017516</v>
      </c>
      <c r="F46" s="27"/>
      <c r="G46" s="29"/>
      <c r="H46" s="20"/>
    </row>
    <row r="47" spans="1:11" s="12" customFormat="1" x14ac:dyDescent="0.35">
      <c r="A47" s="97"/>
      <c r="B47" s="123" t="s">
        <v>5</v>
      </c>
      <c r="C47" s="35">
        <f>C19+C24+C32+C44</f>
        <v>105326.93000000001</v>
      </c>
      <c r="D47" s="35">
        <f>D19+D24+D32+D44</f>
        <v>102213.10999999999</v>
      </c>
      <c r="E47" s="35">
        <f>D47/C47*100</f>
        <v>97.043662053000105</v>
      </c>
      <c r="F47" s="27"/>
      <c r="G47" s="29"/>
      <c r="H47" s="21"/>
    </row>
    <row r="48" spans="1:11" s="7" customFormat="1" ht="20.25" customHeight="1" x14ac:dyDescent="0.25">
      <c r="A48" s="92"/>
      <c r="B48" s="250" t="s">
        <v>298</v>
      </c>
      <c r="C48" s="252"/>
      <c r="D48" s="252"/>
      <c r="E48" s="252"/>
      <c r="F48" s="252"/>
      <c r="G48" s="19"/>
      <c r="H48" s="19"/>
      <c r="K48" s="10"/>
    </row>
    <row r="49" spans="1:8" s="10" customFormat="1" ht="42.75" customHeight="1" x14ac:dyDescent="0.25">
      <c r="A49" s="93"/>
      <c r="B49" s="170" t="s">
        <v>64</v>
      </c>
      <c r="C49" s="124">
        <f>C50+C54+C56+C58</f>
        <v>303704.16099999996</v>
      </c>
      <c r="D49" s="124">
        <f>D50+D54+D56+D58</f>
        <v>290180.34999999998</v>
      </c>
      <c r="E49" s="124">
        <f t="shared" ref="E49:E60" si="5">D49/C49*100</f>
        <v>95.547044546419642</v>
      </c>
      <c r="F49" s="11"/>
      <c r="G49" s="20"/>
      <c r="H49" s="20"/>
    </row>
    <row r="50" spans="1:8" s="7" customFormat="1" ht="330" x14ac:dyDescent="0.25">
      <c r="A50" s="92">
        <v>10</v>
      </c>
      <c r="B50" s="150" t="s">
        <v>65</v>
      </c>
      <c r="C50" s="37">
        <f>C51+C52+C53</f>
        <v>182461.95</v>
      </c>
      <c r="D50" s="37">
        <f>D51+D52+D53</f>
        <v>172037.34699999998</v>
      </c>
      <c r="E50" s="37">
        <f t="shared" si="5"/>
        <v>94.286697582701478</v>
      </c>
      <c r="F50" s="151" t="s">
        <v>199</v>
      </c>
      <c r="G50" s="19"/>
      <c r="H50" s="19"/>
    </row>
    <row r="51" spans="1:8" s="7" customFormat="1" x14ac:dyDescent="0.25">
      <c r="A51" s="92"/>
      <c r="B51" s="166" t="s">
        <v>4</v>
      </c>
      <c r="C51" s="35">
        <v>1464.2</v>
      </c>
      <c r="D51" s="125">
        <v>1064.32</v>
      </c>
      <c r="E51" s="35">
        <f t="shared" si="5"/>
        <v>72.68952328916815</v>
      </c>
      <c r="F51" s="11"/>
      <c r="G51" s="19"/>
      <c r="H51" s="19"/>
    </row>
    <row r="52" spans="1:8" s="7" customFormat="1" x14ac:dyDescent="0.25">
      <c r="A52" s="92"/>
      <c r="B52" s="5" t="s">
        <v>5</v>
      </c>
      <c r="C52" s="35">
        <v>180707.89</v>
      </c>
      <c r="D52" s="35">
        <v>170683.16699999999</v>
      </c>
      <c r="E52" s="35">
        <f t="shared" si="5"/>
        <v>94.452526118256358</v>
      </c>
      <c r="F52" s="11"/>
      <c r="G52" s="19"/>
      <c r="H52" s="19"/>
    </row>
    <row r="53" spans="1:8" s="7" customFormat="1" x14ac:dyDescent="0.25">
      <c r="A53" s="92"/>
      <c r="B53" s="5" t="s">
        <v>7</v>
      </c>
      <c r="C53" s="35">
        <v>289.86</v>
      </c>
      <c r="D53" s="35">
        <v>289.86</v>
      </c>
      <c r="E53" s="35">
        <f t="shared" si="5"/>
        <v>100</v>
      </c>
      <c r="F53" s="11"/>
      <c r="G53" s="19"/>
      <c r="H53" s="19"/>
    </row>
    <row r="54" spans="1:8" s="7" customFormat="1" ht="54" customHeight="1" x14ac:dyDescent="0.25">
      <c r="A54" s="92">
        <v>11</v>
      </c>
      <c r="B54" s="150" t="s">
        <v>66</v>
      </c>
      <c r="C54" s="124">
        <f>C55</f>
        <v>53087.411</v>
      </c>
      <c r="D54" s="124">
        <f>D55</f>
        <v>50243.453000000001</v>
      </c>
      <c r="E54" s="37">
        <f t="shared" si="5"/>
        <v>94.642876820645867</v>
      </c>
      <c r="F54" s="151" t="s">
        <v>200</v>
      </c>
      <c r="G54" s="28"/>
      <c r="H54" s="19"/>
    </row>
    <row r="55" spans="1:8" s="7" customFormat="1" x14ac:dyDescent="0.25">
      <c r="A55" s="92"/>
      <c r="B55" s="131" t="s">
        <v>67</v>
      </c>
      <c r="C55" s="125">
        <v>53087.411</v>
      </c>
      <c r="D55" s="125">
        <v>50243.453000000001</v>
      </c>
      <c r="E55" s="35">
        <f t="shared" si="5"/>
        <v>94.642876820645867</v>
      </c>
      <c r="F55" s="11"/>
      <c r="G55" s="19"/>
      <c r="H55" s="19"/>
    </row>
    <row r="56" spans="1:8" s="7" customFormat="1" ht="119.25" customHeight="1" x14ac:dyDescent="0.25">
      <c r="A56" s="92">
        <v>12</v>
      </c>
      <c r="B56" s="150" t="s">
        <v>68</v>
      </c>
      <c r="C56" s="124">
        <f>C57</f>
        <v>351.8</v>
      </c>
      <c r="D56" s="124">
        <f>D57</f>
        <v>96.55</v>
      </c>
      <c r="E56" s="37">
        <f t="shared" si="5"/>
        <v>27.444570778851617</v>
      </c>
      <c r="F56" s="171" t="s">
        <v>201</v>
      </c>
      <c r="G56" s="19"/>
      <c r="H56" s="19"/>
    </row>
    <row r="57" spans="1:8" s="7" customFormat="1" x14ac:dyDescent="0.25">
      <c r="A57" s="92"/>
      <c r="B57" s="131" t="s">
        <v>5</v>
      </c>
      <c r="C57" s="125">
        <v>351.8</v>
      </c>
      <c r="D57" s="125">
        <v>96.55</v>
      </c>
      <c r="E57" s="35">
        <f t="shared" si="5"/>
        <v>27.444570778851617</v>
      </c>
      <c r="F57" s="172" t="s">
        <v>71</v>
      </c>
      <c r="G57" s="19"/>
      <c r="H57" s="19"/>
    </row>
    <row r="58" spans="1:8" s="7" customFormat="1" ht="93" customHeight="1" x14ac:dyDescent="0.25">
      <c r="A58" s="92">
        <v>13</v>
      </c>
      <c r="B58" s="150" t="s">
        <v>69</v>
      </c>
      <c r="C58" s="37">
        <f>C60</f>
        <v>67803</v>
      </c>
      <c r="D58" s="37">
        <f>D60</f>
        <v>67803</v>
      </c>
      <c r="E58" s="124">
        <f t="shared" si="5"/>
        <v>100</v>
      </c>
      <c r="F58" s="171" t="s">
        <v>202</v>
      </c>
      <c r="G58" s="19"/>
      <c r="H58" s="19"/>
    </row>
    <row r="59" spans="1:8" s="7" customFormat="1" x14ac:dyDescent="0.25">
      <c r="A59" s="92"/>
      <c r="B59" s="166" t="s">
        <v>5</v>
      </c>
      <c r="C59" s="35">
        <v>51.5</v>
      </c>
      <c r="D59" s="35">
        <v>51.5</v>
      </c>
      <c r="E59" s="125">
        <f t="shared" si="5"/>
        <v>100</v>
      </c>
      <c r="F59" s="95"/>
      <c r="G59" s="19"/>
      <c r="H59" s="19"/>
    </row>
    <row r="60" spans="1:8" s="7" customFormat="1" x14ac:dyDescent="0.25">
      <c r="A60" s="92"/>
      <c r="B60" s="166" t="s">
        <v>7</v>
      </c>
      <c r="C60" s="35">
        <v>67803</v>
      </c>
      <c r="D60" s="35">
        <v>67803</v>
      </c>
      <c r="E60" s="125">
        <f t="shared" si="5"/>
        <v>100</v>
      </c>
      <c r="F60" s="95"/>
      <c r="G60" s="19"/>
      <c r="H60" s="19"/>
    </row>
    <row r="61" spans="1:8" s="10" customFormat="1" ht="49.5" x14ac:dyDescent="0.25">
      <c r="A61" s="93"/>
      <c r="B61" s="173" t="s">
        <v>36</v>
      </c>
      <c r="C61" s="124">
        <f t="shared" ref="C61:E62" si="6">C62</f>
        <v>2203.8000000000002</v>
      </c>
      <c r="D61" s="124">
        <f t="shared" si="6"/>
        <v>2111.6350000000002</v>
      </c>
      <c r="E61" s="124">
        <f t="shared" si="6"/>
        <v>95.817905436064976</v>
      </c>
      <c r="F61" s="27"/>
      <c r="G61" s="20"/>
      <c r="H61" s="20"/>
    </row>
    <row r="62" spans="1:8" s="7" customFormat="1" ht="138" customHeight="1" x14ac:dyDescent="0.25">
      <c r="A62" s="92">
        <v>14</v>
      </c>
      <c r="B62" s="150" t="s">
        <v>8</v>
      </c>
      <c r="C62" s="37">
        <f t="shared" si="6"/>
        <v>2203.8000000000002</v>
      </c>
      <c r="D62" s="37">
        <f t="shared" si="6"/>
        <v>2111.6350000000002</v>
      </c>
      <c r="E62" s="37">
        <f t="shared" si="6"/>
        <v>95.817905436064976</v>
      </c>
      <c r="F62" s="171" t="s">
        <v>203</v>
      </c>
      <c r="G62" s="19"/>
      <c r="H62" s="19"/>
    </row>
    <row r="63" spans="1:8" s="7" customFormat="1" x14ac:dyDescent="0.25">
      <c r="A63" s="92"/>
      <c r="B63" s="4" t="s">
        <v>5</v>
      </c>
      <c r="C63" s="35">
        <v>2203.8000000000002</v>
      </c>
      <c r="D63" s="35">
        <v>2111.6350000000002</v>
      </c>
      <c r="E63" s="35">
        <f>D63/C63*100</f>
        <v>95.817905436064976</v>
      </c>
      <c r="F63" s="27"/>
      <c r="G63" s="19"/>
      <c r="H63" s="19"/>
    </row>
    <row r="64" spans="1:8" s="7" customFormat="1" ht="43.5" customHeight="1" x14ac:dyDescent="0.25">
      <c r="A64" s="92"/>
      <c r="B64" s="150" t="s">
        <v>70</v>
      </c>
      <c r="C64" s="124">
        <f t="shared" ref="C64:E65" si="7">C65</f>
        <v>8249.6</v>
      </c>
      <c r="D64" s="124">
        <f t="shared" si="7"/>
        <v>8112.2330000000002</v>
      </c>
      <c r="E64" s="124">
        <f t="shared" si="7"/>
        <v>98.334864720713739</v>
      </c>
      <c r="F64" s="241"/>
      <c r="G64" s="19"/>
      <c r="H64" s="19"/>
    </row>
    <row r="65" spans="1:13" s="7" customFormat="1" ht="49.5" x14ac:dyDescent="0.25">
      <c r="A65" s="92">
        <v>15</v>
      </c>
      <c r="B65" s="150" t="s">
        <v>37</v>
      </c>
      <c r="C65" s="37">
        <f t="shared" si="7"/>
        <v>8249.6</v>
      </c>
      <c r="D65" s="37">
        <f t="shared" si="7"/>
        <v>8112.2330000000002</v>
      </c>
      <c r="E65" s="37">
        <f t="shared" si="7"/>
        <v>98.334864720713739</v>
      </c>
      <c r="F65" s="5" t="s">
        <v>72</v>
      </c>
      <c r="G65" s="19"/>
      <c r="H65" s="19"/>
    </row>
    <row r="66" spans="1:13" s="7" customFormat="1" x14ac:dyDescent="0.25">
      <c r="A66" s="92"/>
      <c r="B66" s="4" t="s">
        <v>5</v>
      </c>
      <c r="C66" s="35">
        <v>8249.6</v>
      </c>
      <c r="D66" s="35">
        <v>8112.2330000000002</v>
      </c>
      <c r="E66" s="35">
        <f>D66/C66*100</f>
        <v>98.334864720713739</v>
      </c>
      <c r="F66" s="27"/>
      <c r="G66" s="19"/>
      <c r="H66" s="19"/>
    </row>
    <row r="67" spans="1:13" s="10" customFormat="1" x14ac:dyDescent="0.25">
      <c r="A67" s="93"/>
      <c r="B67" s="122" t="s">
        <v>6</v>
      </c>
      <c r="C67" s="36">
        <f>C68+C69+C70</f>
        <v>314209.06099999999</v>
      </c>
      <c r="D67" s="36">
        <f>D68+D69+D70</f>
        <v>300455.71799999999</v>
      </c>
      <c r="E67" s="126">
        <f>D67/C67*100</f>
        <v>95.622868749797135</v>
      </c>
      <c r="F67" s="31"/>
      <c r="G67" s="20"/>
      <c r="H67" s="20"/>
    </row>
    <row r="68" spans="1:13" s="10" customFormat="1" x14ac:dyDescent="0.25">
      <c r="A68" s="93"/>
      <c r="B68" s="5" t="s">
        <v>4</v>
      </c>
      <c r="C68" s="35">
        <f>C51</f>
        <v>1464.2</v>
      </c>
      <c r="D68" s="35">
        <f>D51</f>
        <v>1064.32</v>
      </c>
      <c r="E68" s="125">
        <f>D68/C68*100</f>
        <v>72.68952328916815</v>
      </c>
      <c r="F68" s="27"/>
      <c r="G68" s="50"/>
      <c r="H68" s="20"/>
    </row>
    <row r="69" spans="1:13" s="10" customFormat="1" x14ac:dyDescent="0.25">
      <c r="A69" s="93"/>
      <c r="B69" s="5" t="s">
        <v>5</v>
      </c>
      <c r="C69" s="35">
        <f>C52+C55+C57+C59+C63+C66</f>
        <v>244652.00099999999</v>
      </c>
      <c r="D69" s="35">
        <f>D52+D55+D57+D59+D63+D66</f>
        <v>231298.538</v>
      </c>
      <c r="E69" s="125">
        <f>D69/C69*100</f>
        <v>94.541854166154977</v>
      </c>
      <c r="F69" s="27"/>
      <c r="G69" s="20"/>
      <c r="H69" s="20"/>
    </row>
    <row r="70" spans="1:13" s="10" customFormat="1" x14ac:dyDescent="0.25">
      <c r="A70" s="93"/>
      <c r="B70" s="5" t="s">
        <v>14</v>
      </c>
      <c r="C70" s="35">
        <f>C60+C53</f>
        <v>68092.86</v>
      </c>
      <c r="D70" s="35">
        <f>D60+D53</f>
        <v>68092.86</v>
      </c>
      <c r="E70" s="125">
        <f>D70/C70*100</f>
        <v>100</v>
      </c>
      <c r="F70" s="27"/>
      <c r="G70" s="20"/>
      <c r="H70" s="20"/>
    </row>
    <row r="71" spans="1:13" s="7" customFormat="1" ht="22.5" customHeight="1" x14ac:dyDescent="0.25">
      <c r="A71" s="92"/>
      <c r="B71" s="252" t="s">
        <v>299</v>
      </c>
      <c r="C71" s="252"/>
      <c r="D71" s="252"/>
      <c r="E71" s="252"/>
      <c r="F71" s="252"/>
      <c r="G71" s="28"/>
      <c r="H71" s="19"/>
      <c r="J71" s="10"/>
    </row>
    <row r="72" spans="1:13" s="10" customFormat="1" ht="40.5" customHeight="1" x14ac:dyDescent="0.25">
      <c r="A72" s="93"/>
      <c r="B72" s="130" t="s">
        <v>38</v>
      </c>
      <c r="C72" s="124">
        <f>C73+C78+C81+C86+C90</f>
        <v>2173957.1060000001</v>
      </c>
      <c r="D72" s="216">
        <f>D73+D78+D81+D86+D90</f>
        <v>2145792.5559999999</v>
      </c>
      <c r="E72" s="37">
        <f>D72/C72*100</f>
        <v>98.704456959050958</v>
      </c>
      <c r="F72" s="110"/>
      <c r="G72" s="83"/>
      <c r="H72" s="20"/>
    </row>
    <row r="73" spans="1:13" s="52" customFormat="1" ht="261" customHeight="1" x14ac:dyDescent="0.25">
      <c r="A73" s="93">
        <v>16</v>
      </c>
      <c r="B73" s="165" t="s">
        <v>39</v>
      </c>
      <c r="C73" s="147">
        <f>C75+C77</f>
        <v>5203.6000000000004</v>
      </c>
      <c r="D73" s="147">
        <f>D75+D77</f>
        <v>4922.71</v>
      </c>
      <c r="E73" s="147">
        <f t="shared" ref="E73:E80" si="8">D73/C73*100</f>
        <v>94.602006303328452</v>
      </c>
      <c r="F73" s="5" t="s">
        <v>266</v>
      </c>
      <c r="G73" s="53"/>
      <c r="H73" s="51"/>
      <c r="M73" s="242"/>
    </row>
    <row r="74" spans="1:13" s="10" customFormat="1" ht="18.75" hidden="1" customHeight="1" x14ac:dyDescent="0.25">
      <c r="A74" s="93"/>
      <c r="B74" s="15" t="s">
        <v>13</v>
      </c>
      <c r="C74" s="98" t="e">
        <f>#REF!+C75</f>
        <v>#REF!</v>
      </c>
      <c r="D74" s="98" t="e">
        <f>#REF!+D75</f>
        <v>#REF!</v>
      </c>
      <c r="E74" s="98" t="e">
        <f t="shared" si="8"/>
        <v>#REF!</v>
      </c>
      <c r="F74" s="27"/>
      <c r="G74" s="20"/>
      <c r="H74" s="20"/>
    </row>
    <row r="75" spans="1:13" s="10" customFormat="1" ht="20.25" customHeight="1" x14ac:dyDescent="0.25">
      <c r="A75" s="93"/>
      <c r="B75" s="166" t="s">
        <v>5</v>
      </c>
      <c r="C75" s="148">
        <v>1583.5</v>
      </c>
      <c r="D75" s="217">
        <v>1302.6099999999999</v>
      </c>
      <c r="E75" s="148">
        <f t="shared" si="8"/>
        <v>82.261446163561729</v>
      </c>
      <c r="F75" s="27"/>
      <c r="G75" s="20"/>
      <c r="H75" s="20"/>
    </row>
    <row r="76" spans="1:13" s="10" customFormat="1" ht="3.75" hidden="1" customHeight="1" x14ac:dyDescent="0.25">
      <c r="A76" s="93"/>
      <c r="B76" s="149"/>
      <c r="C76" s="148"/>
      <c r="D76" s="217"/>
      <c r="E76" s="148" t="e">
        <f t="shared" si="8"/>
        <v>#DIV/0!</v>
      </c>
      <c r="F76" s="27"/>
      <c r="G76" s="20"/>
      <c r="H76" s="20"/>
    </row>
    <row r="77" spans="1:13" s="10" customFormat="1" x14ac:dyDescent="0.25">
      <c r="A77" s="93"/>
      <c r="B77" s="149" t="s">
        <v>7</v>
      </c>
      <c r="C77" s="148">
        <v>3620.1</v>
      </c>
      <c r="D77" s="217">
        <v>3620.1</v>
      </c>
      <c r="E77" s="148">
        <f t="shared" si="8"/>
        <v>100</v>
      </c>
      <c r="F77" s="27"/>
      <c r="G77" s="20"/>
      <c r="H77" s="20"/>
    </row>
    <row r="78" spans="1:13" s="52" customFormat="1" ht="84" customHeight="1" x14ac:dyDescent="0.25">
      <c r="A78" s="93">
        <v>17</v>
      </c>
      <c r="B78" s="165" t="s">
        <v>46</v>
      </c>
      <c r="C78" s="147">
        <f>C80+C79</f>
        <v>83713.277000000002</v>
      </c>
      <c r="D78" s="147">
        <f>D80+D79</f>
        <v>82384.44</v>
      </c>
      <c r="E78" s="147">
        <f t="shared" si="8"/>
        <v>98.412632920820911</v>
      </c>
      <c r="F78" s="185" t="s">
        <v>261</v>
      </c>
      <c r="G78" s="53"/>
      <c r="H78" s="51"/>
    </row>
    <row r="79" spans="1:13" s="52" customFormat="1" ht="26.25" customHeight="1" x14ac:dyDescent="0.25">
      <c r="A79" s="93"/>
      <c r="B79" s="149" t="s">
        <v>4</v>
      </c>
      <c r="C79" s="148">
        <v>3800</v>
      </c>
      <c r="D79" s="148">
        <v>3800</v>
      </c>
      <c r="E79" s="148">
        <v>100</v>
      </c>
      <c r="F79" s="16"/>
      <c r="G79" s="53"/>
      <c r="H79" s="51"/>
    </row>
    <row r="80" spans="1:13" s="10" customFormat="1" x14ac:dyDescent="0.25">
      <c r="A80" s="93"/>
      <c r="B80" s="166" t="s">
        <v>5</v>
      </c>
      <c r="C80" s="148">
        <v>79913.277000000002</v>
      </c>
      <c r="D80" s="148">
        <v>78584.44</v>
      </c>
      <c r="E80" s="148">
        <f t="shared" si="8"/>
        <v>98.337151159500067</v>
      </c>
      <c r="F80" s="16"/>
      <c r="G80" s="20"/>
      <c r="H80" s="20"/>
    </row>
    <row r="81" spans="1:13" s="39" customFormat="1" ht="173.25" customHeight="1" x14ac:dyDescent="0.35">
      <c r="A81" s="97">
        <v>18</v>
      </c>
      <c r="B81" s="150" t="s">
        <v>47</v>
      </c>
      <c r="C81" s="147">
        <f>C82+C83+C85+C84</f>
        <v>2020914.6400000001</v>
      </c>
      <c r="D81" s="147">
        <f>D82+D83+D85+D84</f>
        <v>2001414.41</v>
      </c>
      <c r="E81" s="147">
        <f t="shared" ref="E81:E86" si="9">D81/C81*100</f>
        <v>99.035078987799295</v>
      </c>
      <c r="F81" s="26" t="s">
        <v>262</v>
      </c>
      <c r="G81" s="40"/>
      <c r="H81" s="38"/>
      <c r="M81" s="55"/>
    </row>
    <row r="82" spans="1:13" s="10" customFormat="1" x14ac:dyDescent="0.25">
      <c r="A82" s="93"/>
      <c r="B82" s="166" t="s">
        <v>4</v>
      </c>
      <c r="C82" s="148">
        <v>1694651.3</v>
      </c>
      <c r="D82" s="148">
        <v>1690047.5</v>
      </c>
      <c r="E82" s="148">
        <f t="shared" si="9"/>
        <v>99.728333492559798</v>
      </c>
      <c r="F82" s="16" t="s">
        <v>45</v>
      </c>
      <c r="G82" s="20"/>
      <c r="H82" s="20"/>
    </row>
    <row r="83" spans="1:13" s="10" customFormat="1" x14ac:dyDescent="0.25">
      <c r="A83" s="93"/>
      <c r="B83" s="166" t="s">
        <v>5</v>
      </c>
      <c r="C83" s="148">
        <v>295647.55</v>
      </c>
      <c r="D83" s="148">
        <v>288723.38</v>
      </c>
      <c r="E83" s="148">
        <f t="shared" si="9"/>
        <v>97.657964694786088</v>
      </c>
      <c r="F83" s="168"/>
      <c r="G83" s="20"/>
      <c r="H83" s="20"/>
    </row>
    <row r="84" spans="1:13" s="10" customFormat="1" x14ac:dyDescent="0.25">
      <c r="A84" s="93"/>
      <c r="B84" s="166" t="s">
        <v>9</v>
      </c>
      <c r="C84" s="148">
        <v>16665.599999999999</v>
      </c>
      <c r="D84" s="148">
        <v>14718.75</v>
      </c>
      <c r="E84" s="148">
        <f t="shared" si="9"/>
        <v>88.31815236175116</v>
      </c>
      <c r="F84" s="16"/>
      <c r="G84" s="20"/>
      <c r="H84" s="20"/>
    </row>
    <row r="85" spans="1:13" s="10" customFormat="1" x14ac:dyDescent="0.25">
      <c r="A85" s="93"/>
      <c r="B85" s="166" t="s">
        <v>7</v>
      </c>
      <c r="C85" s="148">
        <v>13950.19</v>
      </c>
      <c r="D85" s="148">
        <v>7924.78</v>
      </c>
      <c r="E85" s="148">
        <f t="shared" si="9"/>
        <v>56.807685056619292</v>
      </c>
      <c r="F85" s="16"/>
      <c r="G85" s="20"/>
      <c r="H85" s="20"/>
    </row>
    <row r="86" spans="1:13" s="39" customFormat="1" ht="177" customHeight="1" x14ac:dyDescent="0.35">
      <c r="A86" s="97">
        <v>19</v>
      </c>
      <c r="B86" s="146" t="s">
        <v>48</v>
      </c>
      <c r="C86" s="37">
        <f>C87+C89+C88</f>
        <v>7876.0689999999995</v>
      </c>
      <c r="D86" s="37">
        <f>D87+D89+D88</f>
        <v>3875.913</v>
      </c>
      <c r="E86" s="37">
        <f t="shared" si="9"/>
        <v>49.211262623524505</v>
      </c>
      <c r="F86" s="27" t="s">
        <v>263</v>
      </c>
      <c r="G86" s="40"/>
      <c r="H86" s="38"/>
    </row>
    <row r="87" spans="1:13" s="12" customFormat="1" x14ac:dyDescent="0.35">
      <c r="A87" s="97"/>
      <c r="B87" s="166" t="s">
        <v>4</v>
      </c>
      <c r="C87" s="35">
        <v>1529.9</v>
      </c>
      <c r="D87" s="35">
        <v>1529.88</v>
      </c>
      <c r="E87" s="35">
        <f t="shared" ref="E87:E94" si="10">D87/C87*100</f>
        <v>99.998692725014706</v>
      </c>
      <c r="F87" s="27"/>
      <c r="G87" s="21"/>
      <c r="H87" s="21"/>
    </row>
    <row r="88" spans="1:13" s="12" customFormat="1" x14ac:dyDescent="0.35">
      <c r="A88" s="97"/>
      <c r="B88" s="166" t="s">
        <v>5</v>
      </c>
      <c r="C88" s="35">
        <v>2346.1689999999999</v>
      </c>
      <c r="D88" s="35">
        <v>2346.0329999999999</v>
      </c>
      <c r="E88" s="35">
        <f t="shared" si="10"/>
        <v>99.994203316129401</v>
      </c>
      <c r="F88" s="110"/>
      <c r="G88" s="21"/>
      <c r="H88" s="21"/>
    </row>
    <row r="89" spans="1:13" s="10" customFormat="1" x14ac:dyDescent="0.25">
      <c r="A89" s="93"/>
      <c r="B89" s="166" t="s">
        <v>7</v>
      </c>
      <c r="C89" s="35">
        <v>4000</v>
      </c>
      <c r="D89" s="35">
        <v>0</v>
      </c>
      <c r="E89" s="35">
        <f t="shared" si="10"/>
        <v>0</v>
      </c>
      <c r="F89" s="16"/>
      <c r="G89" s="50"/>
      <c r="H89" s="20"/>
    </row>
    <row r="90" spans="1:13" s="10" customFormat="1" ht="234.75" customHeight="1" x14ac:dyDescent="0.25">
      <c r="A90" s="93">
        <v>20</v>
      </c>
      <c r="B90" s="146" t="s">
        <v>158</v>
      </c>
      <c r="C90" s="147">
        <f>C91</f>
        <v>56249.52</v>
      </c>
      <c r="D90" s="147">
        <f>D91</f>
        <v>53195.082999999999</v>
      </c>
      <c r="E90" s="147">
        <f t="shared" si="10"/>
        <v>94.569843440441801</v>
      </c>
      <c r="F90" s="16" t="s">
        <v>229</v>
      </c>
      <c r="G90" s="215"/>
      <c r="H90" s="50"/>
    </row>
    <row r="91" spans="1:13" s="10" customFormat="1" x14ac:dyDescent="0.25">
      <c r="A91" s="93"/>
      <c r="B91" s="5" t="s">
        <v>5</v>
      </c>
      <c r="C91" s="148">
        <v>56249.52</v>
      </c>
      <c r="D91" s="148">
        <v>53195.082999999999</v>
      </c>
      <c r="E91" s="148">
        <f t="shared" si="10"/>
        <v>94.569843440441801</v>
      </c>
      <c r="F91" s="16"/>
      <c r="G91" s="50"/>
      <c r="H91" s="20"/>
    </row>
    <row r="92" spans="1:13" s="12" customFormat="1" ht="33" x14ac:dyDescent="0.35">
      <c r="A92" s="97"/>
      <c r="B92" s="146" t="s">
        <v>40</v>
      </c>
      <c r="C92" s="37">
        <f>C93+C95+C98+C101</f>
        <v>37740.567999999999</v>
      </c>
      <c r="D92" s="37">
        <f>D93+D95+D98+D101</f>
        <v>37342.936000000002</v>
      </c>
      <c r="E92" s="37">
        <f t="shared" si="10"/>
        <v>98.946406953917602</v>
      </c>
      <c r="F92" s="26"/>
      <c r="G92" s="21"/>
      <c r="H92" s="21"/>
    </row>
    <row r="93" spans="1:13" s="39" customFormat="1" ht="74.25" customHeight="1" x14ac:dyDescent="0.35">
      <c r="A93" s="97">
        <v>21</v>
      </c>
      <c r="B93" s="146" t="s">
        <v>49</v>
      </c>
      <c r="C93" s="147">
        <f>C94</f>
        <v>1151.576</v>
      </c>
      <c r="D93" s="147">
        <f>D94</f>
        <v>1151.576</v>
      </c>
      <c r="E93" s="147">
        <f t="shared" si="10"/>
        <v>100</v>
      </c>
      <c r="F93" s="5" t="s">
        <v>210</v>
      </c>
      <c r="G93" s="38"/>
      <c r="H93" s="38"/>
    </row>
    <row r="94" spans="1:13" s="10" customFormat="1" x14ac:dyDescent="0.25">
      <c r="A94" s="93"/>
      <c r="B94" s="166" t="s">
        <v>5</v>
      </c>
      <c r="C94" s="148">
        <v>1151.576</v>
      </c>
      <c r="D94" s="148">
        <v>1151.576</v>
      </c>
      <c r="E94" s="148">
        <f t="shared" si="10"/>
        <v>100</v>
      </c>
      <c r="F94" s="16"/>
      <c r="G94" s="20"/>
      <c r="H94" s="20"/>
    </row>
    <row r="95" spans="1:13" s="52" customFormat="1" ht="98.25" customHeight="1" x14ac:dyDescent="0.25">
      <c r="A95" s="93">
        <v>22</v>
      </c>
      <c r="B95" s="150" t="s">
        <v>163</v>
      </c>
      <c r="C95" s="37">
        <f>C96+C97</f>
        <v>2013.732</v>
      </c>
      <c r="D95" s="37">
        <f>D96+D97</f>
        <v>2013.7</v>
      </c>
      <c r="E95" s="37">
        <f t="shared" ref="E95:E104" si="11">D95/C95*100</f>
        <v>99.998410910687227</v>
      </c>
      <c r="F95" s="4" t="s">
        <v>174</v>
      </c>
      <c r="G95" s="51"/>
      <c r="H95" s="51"/>
    </row>
    <row r="96" spans="1:13" s="10" customFormat="1" x14ac:dyDescent="0.25">
      <c r="A96" s="93"/>
      <c r="B96" s="166" t="s">
        <v>5</v>
      </c>
      <c r="C96" s="35">
        <v>1660.232</v>
      </c>
      <c r="D96" s="35">
        <v>1660.2</v>
      </c>
      <c r="E96" s="35">
        <f t="shared" si="11"/>
        <v>99.998072558533991</v>
      </c>
      <c r="F96" s="16"/>
      <c r="G96" s="20"/>
      <c r="H96" s="20"/>
    </row>
    <row r="97" spans="1:8" s="213" customFormat="1" x14ac:dyDescent="0.25">
      <c r="A97" s="209"/>
      <c r="B97" s="210" t="s">
        <v>4</v>
      </c>
      <c r="C97" s="148">
        <v>353.5</v>
      </c>
      <c r="D97" s="148">
        <v>353.5</v>
      </c>
      <c r="E97" s="148">
        <f>D97/C97*100</f>
        <v>100</v>
      </c>
      <c r="F97" s="211"/>
      <c r="G97" s="212"/>
      <c r="H97" s="212"/>
    </row>
    <row r="98" spans="1:8" s="39" customFormat="1" ht="88.5" customHeight="1" x14ac:dyDescent="0.35">
      <c r="A98" s="97">
        <v>23</v>
      </c>
      <c r="B98" s="150" t="s">
        <v>50</v>
      </c>
      <c r="C98" s="147">
        <f>C99+C100</f>
        <v>34564.26</v>
      </c>
      <c r="D98" s="147">
        <f>D99+D100</f>
        <v>34175.660000000003</v>
      </c>
      <c r="E98" s="147">
        <f>E99</f>
        <v>98.875098928188706</v>
      </c>
      <c r="F98" s="235" t="s">
        <v>264</v>
      </c>
      <c r="G98" s="40"/>
      <c r="H98" s="38"/>
    </row>
    <row r="99" spans="1:8" s="10" customFormat="1" x14ac:dyDescent="0.25">
      <c r="A99" s="93"/>
      <c r="B99" s="166" t="s">
        <v>5</v>
      </c>
      <c r="C99" s="148">
        <v>34545.26</v>
      </c>
      <c r="D99" s="148">
        <v>34156.660000000003</v>
      </c>
      <c r="E99" s="148">
        <f t="shared" si="11"/>
        <v>98.875098928188706</v>
      </c>
      <c r="F99" s="16"/>
      <c r="G99" s="20"/>
      <c r="H99" s="20"/>
    </row>
    <row r="100" spans="1:8" s="10" customFormat="1" x14ac:dyDescent="0.25">
      <c r="A100" s="93"/>
      <c r="B100" s="210" t="s">
        <v>4</v>
      </c>
      <c r="C100" s="148">
        <v>19</v>
      </c>
      <c r="D100" s="148">
        <v>19</v>
      </c>
      <c r="E100" s="148">
        <f t="shared" si="11"/>
        <v>100</v>
      </c>
      <c r="F100" s="16"/>
      <c r="G100" s="20"/>
      <c r="H100" s="20"/>
    </row>
    <row r="101" spans="1:8" s="10" customFormat="1" ht="105" customHeight="1" x14ac:dyDescent="0.25">
      <c r="A101" s="93">
        <v>24</v>
      </c>
      <c r="B101" s="150" t="s">
        <v>159</v>
      </c>
      <c r="C101" s="147">
        <f>C102</f>
        <v>11</v>
      </c>
      <c r="D101" s="147">
        <f>D102</f>
        <v>2</v>
      </c>
      <c r="E101" s="147">
        <f>D101/C101*100</f>
        <v>18.181818181818183</v>
      </c>
      <c r="F101" s="16" t="s">
        <v>265</v>
      </c>
      <c r="G101" s="50"/>
      <c r="H101" s="20"/>
    </row>
    <row r="102" spans="1:8" s="10" customFormat="1" x14ac:dyDescent="0.25">
      <c r="A102" s="93"/>
      <c r="B102" s="166" t="s">
        <v>5</v>
      </c>
      <c r="C102" s="148">
        <v>11</v>
      </c>
      <c r="D102" s="148">
        <v>2</v>
      </c>
      <c r="E102" s="148">
        <f>D102/C102*100</f>
        <v>18.181818181818183</v>
      </c>
      <c r="F102" s="16"/>
      <c r="G102" s="20"/>
      <c r="H102" s="20"/>
    </row>
    <row r="103" spans="1:8" s="14" customFormat="1" ht="54" customHeight="1" x14ac:dyDescent="0.35">
      <c r="A103" s="101"/>
      <c r="B103" s="130" t="s">
        <v>41</v>
      </c>
      <c r="C103" s="216">
        <f>C104+C107+C111+C114</f>
        <v>765336.48200000008</v>
      </c>
      <c r="D103" s="216">
        <f>D104+D107+D111+D114</f>
        <v>740499.12699999998</v>
      </c>
      <c r="E103" s="216">
        <f>D103/C103*100</f>
        <v>96.754714353209138</v>
      </c>
      <c r="F103" s="8"/>
      <c r="G103" s="24"/>
      <c r="H103" s="24"/>
    </row>
    <row r="104" spans="1:8" s="58" customFormat="1" ht="135" customHeight="1" x14ac:dyDescent="0.35">
      <c r="A104" s="101">
        <v>25</v>
      </c>
      <c r="B104" s="146" t="s">
        <v>160</v>
      </c>
      <c r="C104" s="147">
        <f>C105+C106</f>
        <v>54207.6</v>
      </c>
      <c r="D104" s="37">
        <f>D105+D106</f>
        <v>52422.83</v>
      </c>
      <c r="E104" s="147">
        <f t="shared" si="11"/>
        <v>96.707528095691387</v>
      </c>
      <c r="F104" s="100" t="s">
        <v>214</v>
      </c>
      <c r="G104" s="56"/>
      <c r="H104" s="57"/>
    </row>
    <row r="105" spans="1:8" s="10" customFormat="1" x14ac:dyDescent="0.25">
      <c r="A105" s="93"/>
      <c r="B105" s="166" t="s">
        <v>5</v>
      </c>
      <c r="C105" s="148">
        <v>54167.6</v>
      </c>
      <c r="D105" s="35">
        <v>52382.83</v>
      </c>
      <c r="E105" s="148">
        <f t="shared" ref="E105:E117" si="12">D105/C105*100</f>
        <v>96.705096773717131</v>
      </c>
      <c r="F105" s="16"/>
      <c r="G105" s="50"/>
      <c r="H105" s="20"/>
    </row>
    <row r="106" spans="1:8" s="10" customFormat="1" x14ac:dyDescent="0.25">
      <c r="A106" s="93"/>
      <c r="B106" s="166" t="s">
        <v>7</v>
      </c>
      <c r="C106" s="148">
        <v>40</v>
      </c>
      <c r="D106" s="148">
        <v>40</v>
      </c>
      <c r="E106" s="148">
        <f t="shared" si="12"/>
        <v>100</v>
      </c>
      <c r="F106" s="16"/>
      <c r="G106" s="50"/>
      <c r="H106" s="20"/>
    </row>
    <row r="107" spans="1:8" s="39" customFormat="1" ht="104.25" customHeight="1" x14ac:dyDescent="0.35">
      <c r="A107" s="97">
        <v>26</v>
      </c>
      <c r="B107" s="146" t="s">
        <v>51</v>
      </c>
      <c r="C107" s="147">
        <f>C108+C109+C110</f>
        <v>201802.152</v>
      </c>
      <c r="D107" s="147">
        <f>D108+D109+D110</f>
        <v>190163.76499999998</v>
      </c>
      <c r="E107" s="147">
        <f t="shared" si="12"/>
        <v>94.232773593018962</v>
      </c>
      <c r="F107" s="180" t="s">
        <v>215</v>
      </c>
      <c r="G107" s="40"/>
      <c r="H107" s="38"/>
    </row>
    <row r="108" spans="1:8" s="12" customFormat="1" x14ac:dyDescent="0.35">
      <c r="A108" s="97"/>
      <c r="B108" s="166" t="s">
        <v>4</v>
      </c>
      <c r="C108" s="148">
        <v>78277.38</v>
      </c>
      <c r="D108" s="148">
        <v>74937.03</v>
      </c>
      <c r="E108" s="148">
        <f t="shared" si="12"/>
        <v>95.732675263275283</v>
      </c>
      <c r="F108" s="27"/>
      <c r="G108" s="21"/>
      <c r="H108" s="21"/>
    </row>
    <row r="109" spans="1:8" s="10" customFormat="1" x14ac:dyDescent="0.25">
      <c r="A109" s="93"/>
      <c r="B109" s="166" t="s">
        <v>5</v>
      </c>
      <c r="C109" s="148">
        <v>120427.06200000001</v>
      </c>
      <c r="D109" s="148">
        <v>112529.965</v>
      </c>
      <c r="E109" s="148">
        <f t="shared" si="12"/>
        <v>93.442423265295631</v>
      </c>
      <c r="F109" s="16"/>
      <c r="G109" s="20"/>
      <c r="H109" s="20"/>
    </row>
    <row r="110" spans="1:8" s="10" customFormat="1" x14ac:dyDescent="0.25">
      <c r="A110" s="93"/>
      <c r="B110" s="166" t="s">
        <v>9</v>
      </c>
      <c r="C110" s="148">
        <v>3097.71</v>
      </c>
      <c r="D110" s="148">
        <v>2696.77</v>
      </c>
      <c r="E110" s="148">
        <f t="shared" si="12"/>
        <v>87.056890412595109</v>
      </c>
      <c r="F110" s="16"/>
      <c r="G110" s="20"/>
      <c r="H110" s="20"/>
    </row>
    <row r="111" spans="1:8" s="10" customFormat="1" ht="113.25" customHeight="1" x14ac:dyDescent="0.25">
      <c r="A111" s="93">
        <v>27</v>
      </c>
      <c r="B111" s="214" t="s">
        <v>162</v>
      </c>
      <c r="C111" s="147">
        <f>C113+C112</f>
        <v>33979.67</v>
      </c>
      <c r="D111" s="147">
        <f>D113+D112</f>
        <v>32940.911999999997</v>
      </c>
      <c r="E111" s="147">
        <f t="shared" si="12"/>
        <v>96.943001506489026</v>
      </c>
      <c r="F111" s="5" t="s">
        <v>228</v>
      </c>
      <c r="G111" s="50"/>
      <c r="H111" s="20"/>
    </row>
    <row r="112" spans="1:8" s="10" customFormat="1" ht="22.5" customHeight="1" x14ac:dyDescent="0.25">
      <c r="A112" s="93"/>
      <c r="B112" s="5" t="s">
        <v>5</v>
      </c>
      <c r="C112" s="148">
        <v>19.2</v>
      </c>
      <c r="D112" s="148">
        <v>5.5720000000000001</v>
      </c>
      <c r="E112" s="148">
        <f t="shared" si="12"/>
        <v>29.020833333333336</v>
      </c>
      <c r="F112" s="164"/>
      <c r="G112" s="20"/>
      <c r="H112" s="20"/>
    </row>
    <row r="113" spans="1:11" s="10" customFormat="1" x14ac:dyDescent="0.25">
      <c r="A113" s="93"/>
      <c r="B113" s="5" t="s">
        <v>14</v>
      </c>
      <c r="C113" s="148">
        <v>33960.47</v>
      </c>
      <c r="D113" s="148">
        <v>32935.339999999997</v>
      </c>
      <c r="E113" s="148">
        <f t="shared" si="12"/>
        <v>96.981402200852912</v>
      </c>
      <c r="F113" s="218"/>
      <c r="G113" s="20"/>
      <c r="H113" s="20"/>
    </row>
    <row r="114" spans="1:11" s="39" customFormat="1" ht="152.25" customHeight="1" x14ac:dyDescent="0.35">
      <c r="A114" s="97">
        <v>28</v>
      </c>
      <c r="B114" s="130" t="s">
        <v>161</v>
      </c>
      <c r="C114" s="124">
        <f>C115+C116+C117</f>
        <v>475347.06</v>
      </c>
      <c r="D114" s="124">
        <f>D115+D116+D117</f>
        <v>464971.62</v>
      </c>
      <c r="E114" s="124">
        <f t="shared" si="12"/>
        <v>97.817291643709751</v>
      </c>
      <c r="F114" s="85" t="s">
        <v>227</v>
      </c>
      <c r="G114" s="40"/>
      <c r="H114" s="38"/>
    </row>
    <row r="115" spans="1:11" s="39" customFormat="1" x14ac:dyDescent="0.35">
      <c r="A115" s="97"/>
      <c r="B115" s="131" t="s">
        <v>12</v>
      </c>
      <c r="C115" s="125">
        <v>14977</v>
      </c>
      <c r="D115" s="125">
        <v>14977</v>
      </c>
      <c r="E115" s="125">
        <f t="shared" si="12"/>
        <v>100</v>
      </c>
      <c r="F115" s="85"/>
      <c r="G115" s="40"/>
      <c r="H115" s="38"/>
    </row>
    <row r="116" spans="1:11" s="39" customFormat="1" x14ac:dyDescent="0.35">
      <c r="A116" s="97"/>
      <c r="B116" s="131" t="s">
        <v>4</v>
      </c>
      <c r="C116" s="125">
        <v>394187.3</v>
      </c>
      <c r="D116" s="125">
        <v>389272.53</v>
      </c>
      <c r="E116" s="125">
        <f t="shared" si="12"/>
        <v>98.753189156525352</v>
      </c>
      <c r="F116" s="85"/>
      <c r="G116" s="40"/>
      <c r="H116" s="38"/>
    </row>
    <row r="117" spans="1:11" s="7" customFormat="1" x14ac:dyDescent="0.25">
      <c r="A117" s="92"/>
      <c r="B117" s="166" t="s">
        <v>5</v>
      </c>
      <c r="C117" s="148">
        <v>66182.759999999995</v>
      </c>
      <c r="D117" s="148">
        <v>60722.09</v>
      </c>
      <c r="E117" s="148">
        <f t="shared" si="12"/>
        <v>91.749105053944575</v>
      </c>
      <c r="F117" s="16"/>
      <c r="G117" s="28"/>
      <c r="H117" s="19"/>
    </row>
    <row r="118" spans="1:11" s="10" customFormat="1" ht="25.5" customHeight="1" x14ac:dyDescent="0.25">
      <c r="A118" s="93"/>
      <c r="B118" s="122" t="s">
        <v>6</v>
      </c>
      <c r="C118" s="169">
        <f>C119+C120+C121+C123</f>
        <v>2977034.1559999995</v>
      </c>
      <c r="D118" s="169">
        <f>D119+D120+D121+D123</f>
        <v>2923634.6190000004</v>
      </c>
      <c r="E118" s="36">
        <f t="shared" ref="E118:E123" si="13">D118/C118*100</f>
        <v>98.206284032973684</v>
      </c>
      <c r="F118" s="31"/>
      <c r="G118" s="20"/>
      <c r="H118" s="20"/>
    </row>
    <row r="119" spans="1:11" s="10" customFormat="1" x14ac:dyDescent="0.25">
      <c r="A119" s="93"/>
      <c r="B119" s="5" t="s">
        <v>12</v>
      </c>
      <c r="C119" s="167">
        <f>C115+C110+C84</f>
        <v>34740.31</v>
      </c>
      <c r="D119" s="167">
        <f>D115+D110+D84</f>
        <v>32392.52</v>
      </c>
      <c r="E119" s="35">
        <f>D119/C119*100</f>
        <v>93.241885291179045</v>
      </c>
      <c r="F119" s="110"/>
      <c r="G119" s="50"/>
      <c r="H119" s="20"/>
    </row>
    <row r="120" spans="1:11" s="12" customFormat="1" x14ac:dyDescent="0.35">
      <c r="A120" s="97"/>
      <c r="B120" s="5" t="s">
        <v>4</v>
      </c>
      <c r="C120" s="167">
        <f>C116+C108+C87+C82+C79+C100+C97</f>
        <v>2172818.38</v>
      </c>
      <c r="D120" s="167">
        <f>D116+D108+D87+D82+D79+D100+D97</f>
        <v>2159959.44</v>
      </c>
      <c r="E120" s="167">
        <f t="shared" si="13"/>
        <v>99.408190757296524</v>
      </c>
      <c r="F120" s="27"/>
      <c r="G120" s="21"/>
      <c r="H120" s="21"/>
    </row>
    <row r="121" spans="1:11" s="10" customFormat="1" x14ac:dyDescent="0.25">
      <c r="A121" s="93"/>
      <c r="B121" s="5" t="s">
        <v>5</v>
      </c>
      <c r="C121" s="125">
        <f>C117+C109+C105+C102+C99+C96+C94+C91+C88+C83+C80+C75+C112</f>
        <v>713904.70600000001</v>
      </c>
      <c r="D121" s="125">
        <f>D117+D109+D105+D102+D99+D96+D94+D91+D88+D83+D80+D75+D112</f>
        <v>686762.43900000001</v>
      </c>
      <c r="E121" s="167">
        <f t="shared" si="13"/>
        <v>96.198054618230799</v>
      </c>
      <c r="F121" s="160"/>
      <c r="G121" s="20"/>
      <c r="H121" s="20"/>
    </row>
    <row r="122" spans="1:11" s="10" customFormat="1" ht="1.5" hidden="1" customHeight="1" x14ac:dyDescent="0.25">
      <c r="A122" s="93"/>
      <c r="B122" s="5" t="s">
        <v>9</v>
      </c>
      <c r="C122" s="154"/>
      <c r="D122" s="154"/>
      <c r="E122" s="167" t="e">
        <f t="shared" si="13"/>
        <v>#DIV/0!</v>
      </c>
      <c r="F122" s="5"/>
      <c r="G122" s="20"/>
      <c r="H122" s="20"/>
    </row>
    <row r="123" spans="1:11" s="10" customFormat="1" x14ac:dyDescent="0.25">
      <c r="A123" s="93"/>
      <c r="B123" s="5" t="s">
        <v>7</v>
      </c>
      <c r="C123" s="125">
        <f>C85+C77+C113+C106+C89</f>
        <v>55570.76</v>
      </c>
      <c r="D123" s="125">
        <f>D85+D77+D113+D106+D89</f>
        <v>44520.219999999994</v>
      </c>
      <c r="E123" s="167">
        <f t="shared" si="13"/>
        <v>80.114470271776</v>
      </c>
      <c r="F123" s="160"/>
      <c r="G123" s="20"/>
      <c r="H123" s="20"/>
    </row>
    <row r="124" spans="1:11" ht="24" customHeight="1" x14ac:dyDescent="0.35">
      <c r="B124" s="266" t="s">
        <v>300</v>
      </c>
      <c r="C124" s="267"/>
      <c r="D124" s="267"/>
      <c r="E124" s="267"/>
      <c r="F124" s="268"/>
      <c r="G124" s="18"/>
      <c r="H124" s="18"/>
      <c r="I124" s="12"/>
      <c r="J124" s="12"/>
      <c r="K124" s="12"/>
    </row>
    <row r="125" spans="1:11" s="39" customFormat="1" ht="244.5" customHeight="1" x14ac:dyDescent="0.35">
      <c r="A125" s="97">
        <v>29</v>
      </c>
      <c r="B125" s="146" t="s">
        <v>99</v>
      </c>
      <c r="C125" s="202">
        <f>C126+C127+C128+C129</f>
        <v>81775.75</v>
      </c>
      <c r="D125" s="202">
        <f>D126+D127+D128+D129</f>
        <v>75998.760000000009</v>
      </c>
      <c r="E125" s="202">
        <f t="shared" ref="E125:E130" si="14">D125/C125*100</f>
        <v>92.935570752943278</v>
      </c>
      <c r="F125" s="149" t="s">
        <v>267</v>
      </c>
      <c r="G125" s="38"/>
      <c r="H125" s="38"/>
    </row>
    <row r="126" spans="1:11" s="12" customFormat="1" x14ac:dyDescent="0.35">
      <c r="A126" s="97"/>
      <c r="B126" s="5" t="s">
        <v>9</v>
      </c>
      <c r="C126" s="204">
        <v>5055.6000000000004</v>
      </c>
      <c r="D126" s="204">
        <v>5055.6000000000004</v>
      </c>
      <c r="E126" s="204">
        <f t="shared" si="14"/>
        <v>100</v>
      </c>
      <c r="F126" s="149"/>
      <c r="G126" s="102"/>
      <c r="H126" s="21"/>
    </row>
    <row r="127" spans="1:11" s="12" customFormat="1" x14ac:dyDescent="0.35">
      <c r="A127" s="97"/>
      <c r="B127" s="5" t="s">
        <v>4</v>
      </c>
      <c r="C127" s="204">
        <v>7907.48</v>
      </c>
      <c r="D127" s="204">
        <v>7907.48</v>
      </c>
      <c r="E127" s="204">
        <f t="shared" si="14"/>
        <v>100</v>
      </c>
      <c r="F127" s="149"/>
      <c r="G127" s="21"/>
      <c r="H127" s="21"/>
    </row>
    <row r="128" spans="1:11" s="12" customFormat="1" x14ac:dyDescent="0.35">
      <c r="A128" s="97"/>
      <c r="B128" s="5" t="s">
        <v>5</v>
      </c>
      <c r="C128" s="204">
        <v>36741.67</v>
      </c>
      <c r="D128" s="204">
        <v>30964.68</v>
      </c>
      <c r="E128" s="204">
        <f t="shared" si="14"/>
        <v>84.276735379747308</v>
      </c>
      <c r="F128" s="149"/>
      <c r="G128" s="21"/>
      <c r="H128" s="21"/>
    </row>
    <row r="129" spans="1:9" s="12" customFormat="1" x14ac:dyDescent="0.35">
      <c r="A129" s="97"/>
      <c r="B129" s="5" t="s">
        <v>7</v>
      </c>
      <c r="C129" s="204">
        <v>32071</v>
      </c>
      <c r="D129" s="204">
        <v>32071</v>
      </c>
      <c r="E129" s="204">
        <f t="shared" si="14"/>
        <v>100</v>
      </c>
      <c r="F129" s="149"/>
      <c r="G129" s="21"/>
      <c r="H129" s="21"/>
    </row>
    <row r="130" spans="1:9" s="39" customFormat="1" ht="125.25" customHeight="1" x14ac:dyDescent="0.35">
      <c r="A130" s="97">
        <v>30</v>
      </c>
      <c r="B130" s="206" t="s">
        <v>98</v>
      </c>
      <c r="C130" s="207">
        <f>C131+C132</f>
        <v>66775.7</v>
      </c>
      <c r="D130" s="207">
        <f>D131+D132</f>
        <v>61775.54</v>
      </c>
      <c r="E130" s="207">
        <f t="shared" si="14"/>
        <v>92.512006613184141</v>
      </c>
      <c r="F130" s="208" t="s">
        <v>268</v>
      </c>
      <c r="G130" s="38"/>
      <c r="H130" s="38"/>
      <c r="I130" s="103"/>
    </row>
    <row r="131" spans="1:9" ht="19.5" customHeight="1" x14ac:dyDescent="0.35">
      <c r="B131" s="166" t="s">
        <v>5</v>
      </c>
      <c r="C131" s="167">
        <v>14131.7</v>
      </c>
      <c r="D131" s="167">
        <v>14131.54</v>
      </c>
      <c r="E131" s="204">
        <f t="shared" ref="E131:E137" si="15">D131/C131*100</f>
        <v>99.998867793683715</v>
      </c>
      <c r="F131" s="27"/>
      <c r="G131" s="18"/>
      <c r="H131" s="18"/>
    </row>
    <row r="132" spans="1:9" ht="19.5" customHeight="1" x14ac:dyDescent="0.35">
      <c r="B132" s="166" t="s">
        <v>7</v>
      </c>
      <c r="C132" s="167">
        <v>52644</v>
      </c>
      <c r="D132" s="167">
        <v>47644</v>
      </c>
      <c r="E132" s="204">
        <f t="shared" si="15"/>
        <v>90.502241471012852</v>
      </c>
      <c r="F132" s="27"/>
      <c r="G132" s="18"/>
      <c r="H132" s="104"/>
    </row>
    <row r="133" spans="1:9" s="12" customFormat="1" x14ac:dyDescent="0.35">
      <c r="A133" s="97"/>
      <c r="B133" s="122" t="s">
        <v>6</v>
      </c>
      <c r="C133" s="169">
        <f>C137+C136+C135+C134</f>
        <v>148551.45000000001</v>
      </c>
      <c r="D133" s="169">
        <f>D137+D136+D135+D134</f>
        <v>137774.30000000002</v>
      </c>
      <c r="E133" s="203">
        <f t="shared" si="15"/>
        <v>92.745173473567576</v>
      </c>
      <c r="F133" s="31"/>
      <c r="G133" s="21"/>
      <c r="H133" s="21"/>
    </row>
    <row r="134" spans="1:9" s="12" customFormat="1" x14ac:dyDescent="0.35">
      <c r="A134" s="97"/>
      <c r="B134" s="166" t="s">
        <v>9</v>
      </c>
      <c r="C134" s="167">
        <f>C126</f>
        <v>5055.6000000000004</v>
      </c>
      <c r="D134" s="167">
        <f>D126</f>
        <v>5055.6000000000004</v>
      </c>
      <c r="E134" s="204">
        <f t="shared" si="15"/>
        <v>100</v>
      </c>
      <c r="F134" s="27"/>
      <c r="G134" s="21"/>
      <c r="H134" s="21"/>
    </row>
    <row r="135" spans="1:9" s="12" customFormat="1" x14ac:dyDescent="0.35">
      <c r="A135" s="97"/>
      <c r="B135" s="166" t="s">
        <v>4</v>
      </c>
      <c r="C135" s="167">
        <f>C127</f>
        <v>7907.48</v>
      </c>
      <c r="D135" s="167">
        <f>D127</f>
        <v>7907.48</v>
      </c>
      <c r="E135" s="204">
        <f t="shared" si="15"/>
        <v>100</v>
      </c>
      <c r="F135" s="27"/>
      <c r="G135" s="21"/>
      <c r="H135" s="21"/>
    </row>
    <row r="136" spans="1:9" s="12" customFormat="1" x14ac:dyDescent="0.35">
      <c r="A136" s="97"/>
      <c r="B136" s="5" t="s">
        <v>5</v>
      </c>
      <c r="C136" s="167">
        <f>C131+C128</f>
        <v>50873.369999999995</v>
      </c>
      <c r="D136" s="205">
        <f>D131+D128</f>
        <v>45096.22</v>
      </c>
      <c r="E136" s="204">
        <f t="shared" si="15"/>
        <v>88.644058767877979</v>
      </c>
      <c r="F136" s="65"/>
      <c r="G136" s="21"/>
      <c r="H136" s="21"/>
    </row>
    <row r="137" spans="1:9" s="12" customFormat="1" x14ac:dyDescent="0.35">
      <c r="A137" s="97"/>
      <c r="B137" s="5" t="s">
        <v>7</v>
      </c>
      <c r="C137" s="167">
        <f>C132+C129</f>
        <v>84715</v>
      </c>
      <c r="D137" s="205">
        <f>D132+D129</f>
        <v>79715</v>
      </c>
      <c r="E137" s="204">
        <f t="shared" si="15"/>
        <v>94.097857522280592</v>
      </c>
      <c r="F137" s="66"/>
      <c r="G137" s="21"/>
      <c r="H137" s="21"/>
    </row>
    <row r="138" spans="1:9" ht="21.75" customHeight="1" x14ac:dyDescent="0.35">
      <c r="B138" s="250" t="s">
        <v>171</v>
      </c>
      <c r="C138" s="250"/>
      <c r="D138" s="250"/>
      <c r="E138" s="250"/>
      <c r="F138" s="250"/>
      <c r="G138" s="18"/>
      <c r="H138" s="18"/>
    </row>
    <row r="139" spans="1:9" s="12" customFormat="1" ht="35.25" customHeight="1" x14ac:dyDescent="0.35">
      <c r="A139" s="97"/>
      <c r="B139" s="219" t="s">
        <v>144</v>
      </c>
      <c r="C139" s="124">
        <f>C140+C144+C147+C150+C153</f>
        <v>860635.397</v>
      </c>
      <c r="D139" s="124">
        <f>D140+D144+D147+D150+D153</f>
        <v>749384.174</v>
      </c>
      <c r="E139" s="124">
        <f>D139/C139*100</f>
        <v>87.073361915185089</v>
      </c>
      <c r="F139" s="16"/>
      <c r="G139" s="21"/>
      <c r="H139" s="221"/>
    </row>
    <row r="140" spans="1:9" s="12" customFormat="1" ht="176.25" customHeight="1" x14ac:dyDescent="0.35">
      <c r="A140" s="97">
        <v>31</v>
      </c>
      <c r="B140" s="220" t="s">
        <v>33</v>
      </c>
      <c r="C140" s="124">
        <f>C141+C142+C143</f>
        <v>8000</v>
      </c>
      <c r="D140" s="124">
        <f>D141+D142+D143</f>
        <v>0</v>
      </c>
      <c r="E140" s="124">
        <f>D140/C140*100</f>
        <v>0</v>
      </c>
      <c r="F140" s="185" t="s">
        <v>270</v>
      </c>
      <c r="G140" s="62"/>
      <c r="H140" s="21"/>
    </row>
    <row r="141" spans="1:9" s="12" customFormat="1" ht="18.75" customHeight="1" x14ac:dyDescent="0.35">
      <c r="A141" s="97"/>
      <c r="B141" s="185" t="s">
        <v>4</v>
      </c>
      <c r="C141" s="125">
        <v>1820</v>
      </c>
      <c r="D141" s="125">
        <v>0</v>
      </c>
      <c r="E141" s="125">
        <f>D141/C141*100</f>
        <v>0</v>
      </c>
      <c r="F141" s="16"/>
      <c r="G141" s="21"/>
      <c r="H141" s="21"/>
    </row>
    <row r="142" spans="1:9" s="12" customFormat="1" ht="18.75" customHeight="1" x14ac:dyDescent="0.35">
      <c r="A142" s="97"/>
      <c r="B142" s="185" t="s">
        <v>5</v>
      </c>
      <c r="C142" s="125">
        <v>180</v>
      </c>
      <c r="D142" s="125">
        <v>0</v>
      </c>
      <c r="E142" s="125">
        <f>D142/C142*100</f>
        <v>0</v>
      </c>
      <c r="F142" s="16"/>
      <c r="G142" s="21"/>
      <c r="H142" s="21"/>
    </row>
    <row r="143" spans="1:9" s="12" customFormat="1" ht="18.75" customHeight="1" x14ac:dyDescent="0.35">
      <c r="A143" s="97"/>
      <c r="B143" s="185" t="s">
        <v>14</v>
      </c>
      <c r="C143" s="125">
        <v>6000</v>
      </c>
      <c r="D143" s="125">
        <v>0</v>
      </c>
      <c r="E143" s="125">
        <f t="shared" ref="E143:E148" si="16">D143/C143*100</f>
        <v>0</v>
      </c>
      <c r="F143" s="16"/>
      <c r="G143" s="21"/>
      <c r="H143" s="21"/>
    </row>
    <row r="144" spans="1:9" s="12" customFormat="1" ht="220.5" customHeight="1" x14ac:dyDescent="0.35">
      <c r="A144" s="97">
        <v>32</v>
      </c>
      <c r="B144" s="146" t="s">
        <v>230</v>
      </c>
      <c r="C144" s="37">
        <f>C145+C146</f>
        <v>108111.1</v>
      </c>
      <c r="D144" s="37">
        <f>D145+D146</f>
        <v>108111</v>
      </c>
      <c r="E144" s="37">
        <f t="shared" si="16"/>
        <v>99.999907502559864</v>
      </c>
      <c r="F144" s="4" t="s">
        <v>271</v>
      </c>
      <c r="G144" s="21"/>
      <c r="H144" s="21"/>
    </row>
    <row r="145" spans="1:8" s="12" customFormat="1" x14ac:dyDescent="0.35">
      <c r="A145" s="97"/>
      <c r="B145" s="185" t="s">
        <v>4</v>
      </c>
      <c r="C145" s="125">
        <v>80125.2</v>
      </c>
      <c r="D145" s="125">
        <v>80125.2</v>
      </c>
      <c r="E145" s="35">
        <f t="shared" si="16"/>
        <v>100</v>
      </c>
      <c r="F145" s="16"/>
      <c r="G145" s="21"/>
      <c r="H145" s="21"/>
    </row>
    <row r="146" spans="1:8" s="12" customFormat="1" x14ac:dyDescent="0.35">
      <c r="A146" s="97"/>
      <c r="B146" s="185" t="s">
        <v>5</v>
      </c>
      <c r="C146" s="125">
        <v>27985.9</v>
      </c>
      <c r="D146" s="125">
        <v>27985.8</v>
      </c>
      <c r="E146" s="125">
        <f t="shared" si="16"/>
        <v>99.999642677205301</v>
      </c>
      <c r="F146" s="16"/>
      <c r="G146" s="21"/>
      <c r="H146" s="21"/>
    </row>
    <row r="147" spans="1:8" s="12" customFormat="1" ht="202.5" customHeight="1" x14ac:dyDescent="0.35">
      <c r="A147" s="97">
        <v>33</v>
      </c>
      <c r="B147" s="146" t="s">
        <v>145</v>
      </c>
      <c r="C147" s="37">
        <f>C148+C149</f>
        <v>160008.6</v>
      </c>
      <c r="D147" s="37">
        <f>D148+D149</f>
        <v>59170.936000000002</v>
      </c>
      <c r="E147" s="37">
        <f t="shared" si="16"/>
        <v>36.979847333205839</v>
      </c>
      <c r="F147" s="4" t="s">
        <v>272</v>
      </c>
      <c r="G147" s="62"/>
      <c r="H147" s="21"/>
    </row>
    <row r="148" spans="1:8" s="12" customFormat="1" ht="18.75" customHeight="1" x14ac:dyDescent="0.35">
      <c r="A148" s="97"/>
      <c r="B148" s="185" t="s">
        <v>5</v>
      </c>
      <c r="C148" s="125">
        <v>8.6</v>
      </c>
      <c r="D148" s="125">
        <v>3.87</v>
      </c>
      <c r="E148" s="125">
        <f t="shared" si="16"/>
        <v>45</v>
      </c>
      <c r="F148" s="16"/>
      <c r="G148" s="21"/>
      <c r="H148" s="21"/>
    </row>
    <row r="149" spans="1:8" s="12" customFormat="1" ht="18.75" customHeight="1" x14ac:dyDescent="0.35">
      <c r="A149" s="97"/>
      <c r="B149" s="185" t="s">
        <v>7</v>
      </c>
      <c r="C149" s="125">
        <v>160000</v>
      </c>
      <c r="D149" s="125">
        <v>59167.065999999999</v>
      </c>
      <c r="E149" s="125">
        <v>0</v>
      </c>
      <c r="F149" s="16"/>
      <c r="G149" s="21"/>
      <c r="H149" s="21"/>
    </row>
    <row r="150" spans="1:8" s="12" customFormat="1" ht="402" customHeight="1" x14ac:dyDescent="0.35">
      <c r="A150" s="97">
        <v>34</v>
      </c>
      <c r="B150" s="146" t="s">
        <v>231</v>
      </c>
      <c r="C150" s="37">
        <f>C151+C152</f>
        <v>577258.79700000002</v>
      </c>
      <c r="D150" s="37">
        <f>D151+D152</f>
        <v>577174.201</v>
      </c>
      <c r="E150" s="124">
        <f t="shared" ref="E150:E155" si="17">D150/C150*100</f>
        <v>99.985345221166028</v>
      </c>
      <c r="F150" s="227" t="s">
        <v>248</v>
      </c>
      <c r="G150" s="62"/>
      <c r="H150" s="21"/>
    </row>
    <row r="151" spans="1:8" s="12" customFormat="1" x14ac:dyDescent="0.35">
      <c r="A151" s="97"/>
      <c r="B151" s="185" t="s">
        <v>4</v>
      </c>
      <c r="C151" s="125">
        <v>509677.8</v>
      </c>
      <c r="D151" s="125">
        <v>509600.82299999997</v>
      </c>
      <c r="E151" s="125">
        <f t="shared" si="17"/>
        <v>99.984896929001025</v>
      </c>
      <c r="F151" s="227"/>
      <c r="G151" s="21"/>
      <c r="H151" s="21"/>
    </row>
    <row r="152" spans="1:8" s="12" customFormat="1" x14ac:dyDescent="0.35">
      <c r="A152" s="97"/>
      <c r="B152" s="185" t="s">
        <v>5</v>
      </c>
      <c r="C152" s="125">
        <v>67580.997000000003</v>
      </c>
      <c r="D152" s="125">
        <v>67573.377999999997</v>
      </c>
      <c r="E152" s="125">
        <f t="shared" si="17"/>
        <v>99.988726120746634</v>
      </c>
      <c r="F152" s="227"/>
      <c r="G152" s="21"/>
      <c r="H152" s="21"/>
    </row>
    <row r="153" spans="1:8" s="12" customFormat="1" ht="116.25" customHeight="1" x14ac:dyDescent="0.35">
      <c r="A153" s="97">
        <v>35</v>
      </c>
      <c r="B153" s="146" t="s">
        <v>232</v>
      </c>
      <c r="C153" s="124">
        <f>C154+C155</f>
        <v>7256.9</v>
      </c>
      <c r="D153" s="124">
        <f>D154+D155</f>
        <v>4928.0370000000003</v>
      </c>
      <c r="E153" s="124">
        <f t="shared" si="17"/>
        <v>67.908294175198776</v>
      </c>
      <c r="F153" s="227" t="s">
        <v>249</v>
      </c>
      <c r="G153" s="21"/>
      <c r="H153" s="21"/>
    </row>
    <row r="154" spans="1:8" s="12" customFormat="1" ht="23.25" customHeight="1" x14ac:dyDescent="0.35">
      <c r="A154" s="97"/>
      <c r="B154" s="5" t="s">
        <v>4</v>
      </c>
      <c r="C154" s="125">
        <v>6154</v>
      </c>
      <c r="D154" s="125">
        <v>4484.5140000000001</v>
      </c>
      <c r="E154" s="125">
        <f t="shared" si="17"/>
        <v>72.87153071173222</v>
      </c>
      <c r="F154" s="227"/>
      <c r="G154" s="21"/>
      <c r="H154" s="21"/>
    </row>
    <row r="155" spans="1:8" s="12" customFormat="1" x14ac:dyDescent="0.35">
      <c r="A155" s="97"/>
      <c r="B155" s="5" t="s">
        <v>5</v>
      </c>
      <c r="C155" s="125">
        <v>1102.9000000000001</v>
      </c>
      <c r="D155" s="125">
        <v>443.52300000000002</v>
      </c>
      <c r="E155" s="125">
        <f t="shared" si="17"/>
        <v>40.2142533321244</v>
      </c>
      <c r="F155" s="227"/>
      <c r="G155" s="21"/>
      <c r="H155" s="21"/>
    </row>
    <row r="156" spans="1:8" s="12" customFormat="1" ht="49.5" x14ac:dyDescent="0.35">
      <c r="A156" s="97"/>
      <c r="B156" s="146" t="s">
        <v>34</v>
      </c>
      <c r="C156" s="37">
        <f>C157+C161+C163</f>
        <v>12530.772000000001</v>
      </c>
      <c r="D156" s="37">
        <f>D157+D161+D163</f>
        <v>11585.551000000001</v>
      </c>
      <c r="E156" s="124">
        <f t="shared" ref="E156:E176" si="18">D156/C156*100</f>
        <v>92.456801544230487</v>
      </c>
      <c r="F156" s="26"/>
      <c r="G156" s="21"/>
      <c r="H156" s="21"/>
    </row>
    <row r="157" spans="1:8" s="12" customFormat="1" ht="121.5" customHeight="1" x14ac:dyDescent="0.35">
      <c r="A157" s="97">
        <v>36</v>
      </c>
      <c r="B157" s="146" t="s">
        <v>146</v>
      </c>
      <c r="C157" s="37">
        <f>C158+C159+C160</f>
        <v>11576.472000000002</v>
      </c>
      <c r="D157" s="37">
        <f>D158+D159+D160</f>
        <v>11576.471000000001</v>
      </c>
      <c r="E157" s="37">
        <f t="shared" si="18"/>
        <v>99.999991361789668</v>
      </c>
      <c r="F157" s="4" t="s">
        <v>233</v>
      </c>
      <c r="G157" s="62"/>
      <c r="H157" s="21"/>
    </row>
    <row r="158" spans="1:8" s="12" customFormat="1" x14ac:dyDescent="0.35">
      <c r="A158" s="97"/>
      <c r="B158" s="166" t="s">
        <v>9</v>
      </c>
      <c r="C158" s="35">
        <v>3299.2950000000001</v>
      </c>
      <c r="D158" s="35">
        <v>3299.2939999999999</v>
      </c>
      <c r="E158" s="35">
        <f t="shared" si="18"/>
        <v>99.999969690494481</v>
      </c>
      <c r="F158" s="26"/>
      <c r="G158" s="21"/>
      <c r="H158" s="21"/>
    </row>
    <row r="159" spans="1:8" s="12" customFormat="1" ht="18.75" customHeight="1" x14ac:dyDescent="0.35">
      <c r="A159" s="97"/>
      <c r="B159" s="185" t="s">
        <v>4</v>
      </c>
      <c r="C159" s="125">
        <v>7698.3530000000001</v>
      </c>
      <c r="D159" s="125">
        <v>7698.3530000000001</v>
      </c>
      <c r="E159" s="35">
        <f t="shared" si="18"/>
        <v>100</v>
      </c>
      <c r="F159" s="16"/>
      <c r="G159" s="21"/>
      <c r="H159" s="21"/>
    </row>
    <row r="160" spans="1:8" s="12" customFormat="1" ht="18.75" customHeight="1" x14ac:dyDescent="0.35">
      <c r="A160" s="97"/>
      <c r="B160" s="185" t="s">
        <v>5</v>
      </c>
      <c r="C160" s="125">
        <v>578.82399999999996</v>
      </c>
      <c r="D160" s="125">
        <v>578.82399999999996</v>
      </c>
      <c r="E160" s="35">
        <f t="shared" si="18"/>
        <v>100</v>
      </c>
      <c r="F160" s="185"/>
      <c r="G160" s="21"/>
      <c r="H160" s="21"/>
    </row>
    <row r="161" spans="1:8" s="12" customFormat="1" ht="141" customHeight="1" x14ac:dyDescent="0.35">
      <c r="A161" s="97">
        <v>37</v>
      </c>
      <c r="B161" s="220" t="s">
        <v>147</v>
      </c>
      <c r="C161" s="124">
        <f>C162</f>
        <v>945</v>
      </c>
      <c r="D161" s="124">
        <f>D162</f>
        <v>0</v>
      </c>
      <c r="E161" s="124">
        <f t="shared" si="18"/>
        <v>0</v>
      </c>
      <c r="F161" s="4" t="s">
        <v>234</v>
      </c>
      <c r="G161" s="62"/>
      <c r="H161" s="21"/>
    </row>
    <row r="162" spans="1:8" s="12" customFormat="1" x14ac:dyDescent="0.35">
      <c r="A162" s="97"/>
      <c r="B162" s="166" t="s">
        <v>9</v>
      </c>
      <c r="C162" s="35">
        <v>945</v>
      </c>
      <c r="D162" s="35">
        <v>0</v>
      </c>
      <c r="E162" s="35">
        <f t="shared" si="18"/>
        <v>0</v>
      </c>
      <c r="F162" s="26"/>
      <c r="G162" s="21"/>
      <c r="H162" s="21"/>
    </row>
    <row r="163" spans="1:8" s="12" customFormat="1" ht="38.25" customHeight="1" x14ac:dyDescent="0.35">
      <c r="A163" s="97">
        <v>38</v>
      </c>
      <c r="B163" s="146" t="s">
        <v>35</v>
      </c>
      <c r="C163" s="37">
        <f>C164</f>
        <v>9.3000000000000007</v>
      </c>
      <c r="D163" s="37">
        <f>D164</f>
        <v>9.08</v>
      </c>
      <c r="E163" s="37">
        <f t="shared" si="18"/>
        <v>97.634408602150529</v>
      </c>
      <c r="F163" s="26"/>
      <c r="G163" s="62"/>
      <c r="H163" s="21"/>
    </row>
    <row r="164" spans="1:8" s="12" customFormat="1" ht="18.75" customHeight="1" x14ac:dyDescent="0.35">
      <c r="A164" s="97"/>
      <c r="B164" s="185" t="s">
        <v>4</v>
      </c>
      <c r="C164" s="125">
        <v>9.3000000000000007</v>
      </c>
      <c r="D164" s="125">
        <v>9.08</v>
      </c>
      <c r="E164" s="35">
        <f t="shared" si="18"/>
        <v>97.634408602150529</v>
      </c>
      <c r="F164" s="16"/>
      <c r="G164" s="21"/>
      <c r="H164" s="21"/>
    </row>
    <row r="165" spans="1:8" s="12" customFormat="1" ht="66" x14ac:dyDescent="0.35">
      <c r="A165" s="97"/>
      <c r="B165" s="146" t="s">
        <v>148</v>
      </c>
      <c r="C165" s="37">
        <f>C166+C168+C170</f>
        <v>59551.198999999993</v>
      </c>
      <c r="D165" s="37">
        <f>D166+D168+D170</f>
        <v>55541.076000000001</v>
      </c>
      <c r="E165" s="37">
        <f t="shared" si="18"/>
        <v>93.266091922011512</v>
      </c>
      <c r="F165" s="26"/>
      <c r="G165" s="21"/>
      <c r="H165" s="21"/>
    </row>
    <row r="166" spans="1:8" s="12" customFormat="1" ht="36.75" customHeight="1" x14ac:dyDescent="0.35">
      <c r="A166" s="97">
        <v>39</v>
      </c>
      <c r="B166" s="146" t="s">
        <v>149</v>
      </c>
      <c r="C166" s="37">
        <f>C167</f>
        <v>7903.3</v>
      </c>
      <c r="D166" s="37">
        <f>D167</f>
        <v>5803.317</v>
      </c>
      <c r="E166" s="37">
        <f t="shared" si="18"/>
        <v>73.429035972315361</v>
      </c>
      <c r="F166" s="4" t="s">
        <v>235</v>
      </c>
      <c r="G166" s="62"/>
      <c r="H166" s="21"/>
    </row>
    <row r="167" spans="1:8" s="12" customFormat="1" ht="18.75" customHeight="1" x14ac:dyDescent="0.35">
      <c r="A167" s="97"/>
      <c r="B167" s="185" t="s">
        <v>5</v>
      </c>
      <c r="C167" s="125">
        <v>7903.3</v>
      </c>
      <c r="D167" s="125">
        <v>5803.317</v>
      </c>
      <c r="E167" s="35">
        <f t="shared" si="18"/>
        <v>73.429035972315361</v>
      </c>
      <c r="F167" s="185"/>
      <c r="G167" s="21"/>
      <c r="H167" s="21"/>
    </row>
    <row r="168" spans="1:8" s="12" customFormat="1" ht="69" customHeight="1" x14ac:dyDescent="0.35">
      <c r="A168" s="97">
        <v>40</v>
      </c>
      <c r="B168" s="146" t="s">
        <v>150</v>
      </c>
      <c r="C168" s="37">
        <f>C169</f>
        <v>15767</v>
      </c>
      <c r="D168" s="37">
        <f>D169</f>
        <v>15568.864</v>
      </c>
      <c r="E168" s="37">
        <f t="shared" si="18"/>
        <v>98.74335003488298</v>
      </c>
      <c r="F168" s="4" t="s">
        <v>151</v>
      </c>
      <c r="G168" s="62"/>
      <c r="H168" s="21"/>
    </row>
    <row r="169" spans="1:8" s="12" customFormat="1" ht="18.75" customHeight="1" x14ac:dyDescent="0.35">
      <c r="A169" s="97"/>
      <c r="B169" s="185" t="s">
        <v>5</v>
      </c>
      <c r="C169" s="125">
        <v>15767</v>
      </c>
      <c r="D169" s="125">
        <v>15568.864</v>
      </c>
      <c r="E169" s="35">
        <f t="shared" si="18"/>
        <v>98.74335003488298</v>
      </c>
      <c r="F169" s="16"/>
      <c r="G169" s="21"/>
      <c r="H169" s="21"/>
    </row>
    <row r="170" spans="1:8" s="12" customFormat="1" ht="55.5" customHeight="1" x14ac:dyDescent="0.35">
      <c r="A170" s="97">
        <v>41</v>
      </c>
      <c r="B170" s="146" t="s">
        <v>152</v>
      </c>
      <c r="C170" s="37">
        <f>C171</f>
        <v>35880.898999999998</v>
      </c>
      <c r="D170" s="37">
        <f>D171</f>
        <v>34168.894999999997</v>
      </c>
      <c r="E170" s="37">
        <f t="shared" si="18"/>
        <v>95.228647977855857</v>
      </c>
      <c r="F170" s="4" t="s">
        <v>153</v>
      </c>
      <c r="G170" s="62"/>
      <c r="H170" s="21"/>
    </row>
    <row r="171" spans="1:8" ht="18.75" customHeight="1" x14ac:dyDescent="0.35">
      <c r="B171" s="185" t="s">
        <v>5</v>
      </c>
      <c r="C171" s="125">
        <v>35880.898999999998</v>
      </c>
      <c r="D171" s="125">
        <v>34168.894999999997</v>
      </c>
      <c r="E171" s="35">
        <f t="shared" si="18"/>
        <v>95.228647977855857</v>
      </c>
      <c r="F171" s="16"/>
      <c r="G171" s="18"/>
      <c r="H171" s="18"/>
    </row>
    <row r="172" spans="1:8" s="12" customFormat="1" x14ac:dyDescent="0.35">
      <c r="A172" s="97"/>
      <c r="B172" s="122" t="s">
        <v>6</v>
      </c>
      <c r="C172" s="36">
        <f>C173+C174+C175+C176</f>
        <v>932717.36800000002</v>
      </c>
      <c r="D172" s="36">
        <f>D173+D174+D175+D176</f>
        <v>816510.80099999998</v>
      </c>
      <c r="E172" s="36">
        <f t="shared" si="18"/>
        <v>87.541073964433778</v>
      </c>
      <c r="F172" s="30"/>
      <c r="G172" s="21"/>
      <c r="H172" s="21"/>
    </row>
    <row r="173" spans="1:8" s="12" customFormat="1" x14ac:dyDescent="0.35">
      <c r="A173" s="97"/>
      <c r="B173" s="123" t="s">
        <v>9</v>
      </c>
      <c r="C173" s="35">
        <f>C158+C162</f>
        <v>4244.2950000000001</v>
      </c>
      <c r="D173" s="35">
        <f>D158+D162</f>
        <v>3299.2939999999999</v>
      </c>
      <c r="E173" s="35">
        <f t="shared" si="18"/>
        <v>77.734794588971781</v>
      </c>
      <c r="F173" s="26"/>
      <c r="G173" s="21"/>
      <c r="H173" s="21"/>
    </row>
    <row r="174" spans="1:8" s="12" customFormat="1" x14ac:dyDescent="0.35">
      <c r="A174" s="97"/>
      <c r="B174" s="5" t="s">
        <v>4</v>
      </c>
      <c r="C174" s="35">
        <f>C164+C159+C154+C151+C145+C141</f>
        <v>605484.65299999993</v>
      </c>
      <c r="D174" s="35">
        <f>D164+D159+D154+D151+D145+D141</f>
        <v>601917.97</v>
      </c>
      <c r="E174" s="35">
        <f t="shared" si="18"/>
        <v>99.410937505628254</v>
      </c>
      <c r="F174" s="26"/>
      <c r="G174" s="29"/>
      <c r="H174" s="29"/>
    </row>
    <row r="175" spans="1:8" s="12" customFormat="1" x14ac:dyDescent="0.35">
      <c r="A175" s="97"/>
      <c r="B175" s="5" t="s">
        <v>5</v>
      </c>
      <c r="C175" s="35">
        <f>C171+C169+C167+C160+C155+C152+C148+C146+C142</f>
        <v>156988.42000000001</v>
      </c>
      <c r="D175" s="35">
        <f>D171+D169+D167+D160+D155+D152+D148+D146+D142</f>
        <v>152126.47099999999</v>
      </c>
      <c r="E175" s="35">
        <f t="shared" si="18"/>
        <v>96.902988768216133</v>
      </c>
      <c r="F175" s="26"/>
      <c r="G175" s="21"/>
      <c r="H175" s="21"/>
    </row>
    <row r="176" spans="1:8" s="12" customFormat="1" x14ac:dyDescent="0.35">
      <c r="A176" s="97"/>
      <c r="B176" s="5" t="s">
        <v>7</v>
      </c>
      <c r="C176" s="35">
        <f>C143+C149</f>
        <v>166000</v>
      </c>
      <c r="D176" s="35">
        <f>D143+D149</f>
        <v>59167.065999999999</v>
      </c>
      <c r="E176" s="35">
        <f t="shared" si="18"/>
        <v>35.642810843373496</v>
      </c>
      <c r="F176" s="26"/>
      <c r="G176" s="21"/>
      <c r="H176" s="21"/>
    </row>
    <row r="177" spans="1:10" s="91" customFormat="1" ht="18.75" customHeight="1" x14ac:dyDescent="0.35">
      <c r="A177" s="89"/>
      <c r="B177" s="255" t="s">
        <v>169</v>
      </c>
      <c r="C177" s="256"/>
      <c r="D177" s="256"/>
      <c r="E177" s="256"/>
      <c r="F177" s="257"/>
      <c r="G177" s="90"/>
      <c r="H177" s="90"/>
    </row>
    <row r="178" spans="1:10" ht="23.25" customHeight="1" x14ac:dyDescent="0.35">
      <c r="B178" s="250" t="s">
        <v>301</v>
      </c>
      <c r="C178" s="252"/>
      <c r="D178" s="252"/>
      <c r="E178" s="252"/>
      <c r="F178" s="252"/>
      <c r="G178" s="18"/>
      <c r="H178" s="18"/>
      <c r="J178" s="12"/>
    </row>
    <row r="179" spans="1:10" ht="127.5" customHeight="1" x14ac:dyDescent="0.35">
      <c r="B179" s="3" t="s">
        <v>59</v>
      </c>
      <c r="C179" s="37">
        <f>C180</f>
        <v>665.2</v>
      </c>
      <c r="D179" s="37">
        <f>D180</f>
        <v>665.2</v>
      </c>
      <c r="E179" s="37">
        <f>D179/C179*100</f>
        <v>100</v>
      </c>
      <c r="F179" s="111"/>
      <c r="G179" s="18"/>
      <c r="H179" s="18"/>
    </row>
    <row r="180" spans="1:10" s="7" customFormat="1" ht="85.5" customHeight="1" x14ac:dyDescent="0.25">
      <c r="A180" s="92">
        <v>42</v>
      </c>
      <c r="B180" s="222" t="s">
        <v>60</v>
      </c>
      <c r="C180" s="37">
        <f>C182+C181</f>
        <v>665.2</v>
      </c>
      <c r="D180" s="37">
        <f>D182+D181</f>
        <v>665.2</v>
      </c>
      <c r="E180" s="37">
        <f>D180/C180*100</f>
        <v>100</v>
      </c>
      <c r="F180" s="4" t="s">
        <v>254</v>
      </c>
      <c r="G180" s="19"/>
      <c r="H180" s="19"/>
    </row>
    <row r="181" spans="1:10" s="7" customFormat="1" x14ac:dyDescent="0.25">
      <c r="A181" s="92"/>
      <c r="B181" s="166" t="s">
        <v>4</v>
      </c>
      <c r="C181" s="35">
        <v>106.6</v>
      </c>
      <c r="D181" s="35">
        <v>106.6</v>
      </c>
      <c r="E181" s="35">
        <f>D181/C181*100</f>
        <v>100</v>
      </c>
      <c r="F181" s="26"/>
      <c r="G181" s="19"/>
      <c r="H181" s="19"/>
    </row>
    <row r="182" spans="1:10" x14ac:dyDescent="0.35">
      <c r="B182" s="5" t="s">
        <v>5</v>
      </c>
      <c r="C182" s="35">
        <v>558.6</v>
      </c>
      <c r="D182" s="35">
        <v>558.6</v>
      </c>
      <c r="E182" s="35">
        <f>D182/C182*100</f>
        <v>100</v>
      </c>
      <c r="F182" s="8"/>
      <c r="G182" s="18"/>
      <c r="H182" s="18"/>
    </row>
    <row r="183" spans="1:10" ht="82.5" x14ac:dyDescent="0.35">
      <c r="B183" s="3" t="s">
        <v>61</v>
      </c>
      <c r="C183" s="37">
        <f>C184+C186</f>
        <v>49</v>
      </c>
      <c r="D183" s="37">
        <f>D184+D186</f>
        <v>49</v>
      </c>
      <c r="E183" s="37">
        <f t="shared" ref="E183:E190" si="19">D183/C183*100</f>
        <v>100</v>
      </c>
      <c r="F183" s="26"/>
      <c r="G183" s="18"/>
      <c r="H183" s="18"/>
    </row>
    <row r="184" spans="1:10" ht="92.25" customHeight="1" x14ac:dyDescent="0.35">
      <c r="A184" s="86">
        <v>43</v>
      </c>
      <c r="B184" s="150" t="s">
        <v>62</v>
      </c>
      <c r="C184" s="37">
        <f>C185</f>
        <v>9</v>
      </c>
      <c r="D184" s="37">
        <f>D185</f>
        <v>9</v>
      </c>
      <c r="E184" s="124">
        <f t="shared" si="19"/>
        <v>100</v>
      </c>
      <c r="F184" s="234" t="s">
        <v>289</v>
      </c>
      <c r="G184" s="18"/>
      <c r="H184" s="18"/>
    </row>
    <row r="185" spans="1:10" x14ac:dyDescent="0.35">
      <c r="B185" s="5" t="s">
        <v>5</v>
      </c>
      <c r="C185" s="35">
        <v>9</v>
      </c>
      <c r="D185" s="35">
        <v>9</v>
      </c>
      <c r="E185" s="35">
        <f>D185/C185*100</f>
        <v>100</v>
      </c>
      <c r="F185" s="240"/>
      <c r="G185" s="18"/>
      <c r="H185" s="18"/>
    </row>
    <row r="186" spans="1:10" ht="100.5" customHeight="1" x14ac:dyDescent="0.35">
      <c r="A186" s="86">
        <v>44</v>
      </c>
      <c r="B186" s="150" t="s">
        <v>63</v>
      </c>
      <c r="C186" s="37">
        <f>C187</f>
        <v>40</v>
      </c>
      <c r="D186" s="37">
        <f>D187</f>
        <v>40</v>
      </c>
      <c r="E186" s="37">
        <f>D186/C186*100</f>
        <v>100</v>
      </c>
      <c r="F186" s="234" t="s">
        <v>290</v>
      </c>
      <c r="G186" s="18"/>
      <c r="H186" s="18"/>
    </row>
    <row r="187" spans="1:10" x14ac:dyDescent="0.35">
      <c r="B187" s="5" t="s">
        <v>5</v>
      </c>
      <c r="C187" s="35">
        <v>40</v>
      </c>
      <c r="D187" s="35">
        <v>40</v>
      </c>
      <c r="E187" s="35">
        <f>D187/C187*100</f>
        <v>100</v>
      </c>
      <c r="F187" s="240"/>
      <c r="G187" s="18"/>
      <c r="H187" s="18"/>
    </row>
    <row r="188" spans="1:10" s="12" customFormat="1" ht="25.5" customHeight="1" x14ac:dyDescent="0.35">
      <c r="A188" s="97"/>
      <c r="B188" s="122" t="s">
        <v>6</v>
      </c>
      <c r="C188" s="36">
        <f>C190+C189</f>
        <v>714.2</v>
      </c>
      <c r="D188" s="36">
        <f>D190+D189</f>
        <v>714.2</v>
      </c>
      <c r="E188" s="126">
        <f t="shared" si="19"/>
        <v>100</v>
      </c>
      <c r="F188" s="31"/>
      <c r="G188" s="21"/>
      <c r="H188" s="21"/>
    </row>
    <row r="189" spans="1:10" s="225" customFormat="1" ht="25.5" customHeight="1" x14ac:dyDescent="0.35">
      <c r="A189" s="223"/>
      <c r="B189" s="226" t="s">
        <v>4</v>
      </c>
      <c r="C189" s="148">
        <f>C181</f>
        <v>106.6</v>
      </c>
      <c r="D189" s="148">
        <f>D181</f>
        <v>106.6</v>
      </c>
      <c r="E189" s="238">
        <f>D189/C189*100</f>
        <v>100</v>
      </c>
      <c r="F189" s="67"/>
      <c r="G189" s="224"/>
      <c r="H189" s="224"/>
    </row>
    <row r="190" spans="1:10" s="12" customFormat="1" x14ac:dyDescent="0.35">
      <c r="A190" s="97"/>
      <c r="B190" s="5" t="s">
        <v>5</v>
      </c>
      <c r="C190" s="35">
        <f>C187+C185+C182</f>
        <v>607.6</v>
      </c>
      <c r="D190" s="35">
        <f>D187+D185+D182</f>
        <v>607.6</v>
      </c>
      <c r="E190" s="125">
        <f t="shared" si="19"/>
        <v>100</v>
      </c>
      <c r="F190" s="27"/>
      <c r="G190" s="21"/>
      <c r="H190" s="21"/>
    </row>
    <row r="191" spans="1:10" ht="23.25" customHeight="1" x14ac:dyDescent="0.35">
      <c r="B191" s="251" t="s">
        <v>302</v>
      </c>
      <c r="C191" s="251"/>
      <c r="D191" s="251"/>
      <c r="E191" s="251"/>
      <c r="F191" s="251"/>
      <c r="G191" s="18"/>
      <c r="H191" s="18"/>
      <c r="J191" s="12"/>
    </row>
    <row r="192" spans="1:10" s="10" customFormat="1" x14ac:dyDescent="0.25">
      <c r="A192" s="93"/>
      <c r="B192" s="79" t="s">
        <v>131</v>
      </c>
      <c r="C192" s="37">
        <f>C193</f>
        <v>19601.400000000001</v>
      </c>
      <c r="D192" s="37">
        <f>D193</f>
        <v>19585.919999999998</v>
      </c>
      <c r="E192" s="37">
        <f t="shared" ref="E192:E197" si="20">D192/C192*100</f>
        <v>99.921026049159735</v>
      </c>
      <c r="F192" s="27"/>
      <c r="G192" s="20"/>
      <c r="H192" s="20"/>
    </row>
    <row r="193" spans="1:8" s="39" customFormat="1" ht="66.75" customHeight="1" x14ac:dyDescent="0.35">
      <c r="A193" s="97">
        <v>45</v>
      </c>
      <c r="B193" s="79" t="s">
        <v>19</v>
      </c>
      <c r="C193" s="37">
        <f>C194</f>
        <v>19601.400000000001</v>
      </c>
      <c r="D193" s="37">
        <f>D194</f>
        <v>19585.919999999998</v>
      </c>
      <c r="E193" s="37">
        <f t="shared" si="20"/>
        <v>99.921026049159735</v>
      </c>
      <c r="F193" s="5" t="s">
        <v>178</v>
      </c>
      <c r="G193" s="38"/>
      <c r="H193" s="38"/>
    </row>
    <row r="194" spans="1:8" s="12" customFormat="1" x14ac:dyDescent="0.35">
      <c r="A194" s="97"/>
      <c r="B194" s="80" t="s">
        <v>5</v>
      </c>
      <c r="C194" s="35">
        <v>19601.400000000001</v>
      </c>
      <c r="D194" s="35">
        <v>19585.919999999998</v>
      </c>
      <c r="E194" s="35">
        <f t="shared" si="20"/>
        <v>99.921026049159735</v>
      </c>
      <c r="F194" s="27"/>
      <c r="G194" s="21"/>
      <c r="H194" s="21"/>
    </row>
    <row r="195" spans="1:8" s="10" customFormat="1" x14ac:dyDescent="0.25">
      <c r="A195" s="93"/>
      <c r="B195" s="79" t="s">
        <v>130</v>
      </c>
      <c r="C195" s="37">
        <f>C196+C198+C200</f>
        <v>261480.32000000001</v>
      </c>
      <c r="D195" s="37">
        <f>D196+D198+D200</f>
        <v>258334</v>
      </c>
      <c r="E195" s="37">
        <f t="shared" si="20"/>
        <v>98.796727799629437</v>
      </c>
      <c r="F195" s="73"/>
      <c r="G195" s="20"/>
      <c r="H195" s="20"/>
    </row>
    <row r="196" spans="1:8" s="39" customFormat="1" ht="226.5" customHeight="1" x14ac:dyDescent="0.35">
      <c r="A196" s="97">
        <v>46</v>
      </c>
      <c r="B196" s="79" t="s">
        <v>20</v>
      </c>
      <c r="C196" s="37">
        <f>C197</f>
        <v>45363</v>
      </c>
      <c r="D196" s="37">
        <f>D197</f>
        <v>45362.86</v>
      </c>
      <c r="E196" s="37">
        <f t="shared" si="20"/>
        <v>99.999691378436168</v>
      </c>
      <c r="F196" s="120" t="s">
        <v>277</v>
      </c>
      <c r="G196" s="38"/>
      <c r="H196" s="38"/>
    </row>
    <row r="197" spans="1:8" s="12" customFormat="1" x14ac:dyDescent="0.35">
      <c r="A197" s="97"/>
      <c r="B197" s="80" t="s">
        <v>5</v>
      </c>
      <c r="C197" s="35">
        <v>45363</v>
      </c>
      <c r="D197" s="35">
        <v>45362.86</v>
      </c>
      <c r="E197" s="35">
        <f t="shared" si="20"/>
        <v>99.999691378436168</v>
      </c>
      <c r="F197" s="27"/>
      <c r="G197" s="21"/>
      <c r="H197" s="21"/>
    </row>
    <row r="198" spans="1:8" s="39" customFormat="1" ht="218.25" customHeight="1" x14ac:dyDescent="0.35">
      <c r="A198" s="97">
        <v>47</v>
      </c>
      <c r="B198" s="3" t="s">
        <v>128</v>
      </c>
      <c r="C198" s="37">
        <f>C199</f>
        <v>5161.3</v>
      </c>
      <c r="D198" s="37">
        <f>D199</f>
        <v>5161.01</v>
      </c>
      <c r="E198" s="37">
        <f t="shared" ref="E198:E206" si="21">D198/C198*100</f>
        <v>99.994381260535135</v>
      </c>
      <c r="F198" s="4" t="s">
        <v>278</v>
      </c>
      <c r="G198" s="38"/>
      <c r="H198" s="38"/>
    </row>
    <row r="199" spans="1:8" s="12" customFormat="1" x14ac:dyDescent="0.35">
      <c r="A199" s="97"/>
      <c r="B199" s="4" t="s">
        <v>5</v>
      </c>
      <c r="C199" s="35">
        <v>5161.3</v>
      </c>
      <c r="D199" s="35">
        <v>5161.01</v>
      </c>
      <c r="E199" s="35">
        <f t="shared" si="21"/>
        <v>99.994381260535135</v>
      </c>
      <c r="F199" s="26"/>
      <c r="G199" s="21"/>
      <c r="H199" s="21"/>
    </row>
    <row r="200" spans="1:8" s="12" customFormat="1" ht="162" customHeight="1" x14ac:dyDescent="0.35">
      <c r="A200" s="97">
        <v>48</v>
      </c>
      <c r="B200" s="3" t="s">
        <v>129</v>
      </c>
      <c r="C200" s="37">
        <f>C201+C202</f>
        <v>210956.02</v>
      </c>
      <c r="D200" s="37">
        <f>D201+D202</f>
        <v>207810.13</v>
      </c>
      <c r="E200" s="37">
        <f t="shared" si="21"/>
        <v>98.508746040999455</v>
      </c>
      <c r="F200" s="4" t="s">
        <v>179</v>
      </c>
      <c r="G200" s="21"/>
      <c r="H200" s="29"/>
    </row>
    <row r="201" spans="1:8" s="12" customFormat="1" x14ac:dyDescent="0.35">
      <c r="A201" s="97"/>
      <c r="B201" s="4" t="s">
        <v>5</v>
      </c>
      <c r="C201" s="35">
        <v>185956.02</v>
      </c>
      <c r="D201" s="35">
        <v>182810.13</v>
      </c>
      <c r="E201" s="35">
        <f t="shared" si="21"/>
        <v>98.308261275972683</v>
      </c>
      <c r="F201" s="26"/>
      <c r="G201" s="21"/>
      <c r="H201" s="121"/>
    </row>
    <row r="202" spans="1:8" s="12" customFormat="1" x14ac:dyDescent="0.35">
      <c r="A202" s="97"/>
      <c r="B202" s="4" t="s">
        <v>7</v>
      </c>
      <c r="C202" s="35">
        <v>25000</v>
      </c>
      <c r="D202" s="35">
        <v>25000</v>
      </c>
      <c r="E202" s="35">
        <f t="shared" si="21"/>
        <v>100</v>
      </c>
      <c r="F202" s="26"/>
      <c r="G202" s="21"/>
      <c r="H202" s="21"/>
    </row>
    <row r="203" spans="1:8" s="12" customFormat="1" x14ac:dyDescent="0.35">
      <c r="A203" s="97"/>
      <c r="B203" s="79" t="s">
        <v>132</v>
      </c>
      <c r="C203" s="37">
        <f>C204</f>
        <v>19214.399999999998</v>
      </c>
      <c r="D203" s="37">
        <f>D204</f>
        <v>18229.349999999999</v>
      </c>
      <c r="E203" s="37">
        <f t="shared" si="21"/>
        <v>94.873376217836622</v>
      </c>
      <c r="F203" s="26"/>
      <c r="G203" s="21"/>
      <c r="H203" s="21"/>
    </row>
    <row r="204" spans="1:8" s="12" customFormat="1" ht="346.5" x14ac:dyDescent="0.35">
      <c r="A204" s="97">
        <v>49</v>
      </c>
      <c r="B204" s="79" t="s">
        <v>133</v>
      </c>
      <c r="C204" s="37">
        <f>C205+C206</f>
        <v>19214.399999999998</v>
      </c>
      <c r="D204" s="37">
        <f>D205+D206</f>
        <v>18229.349999999999</v>
      </c>
      <c r="E204" s="37">
        <f t="shared" si="21"/>
        <v>94.873376217836622</v>
      </c>
      <c r="F204" s="4" t="s">
        <v>279</v>
      </c>
      <c r="G204" s="21"/>
      <c r="H204" s="21"/>
    </row>
    <row r="205" spans="1:8" s="12" customFormat="1" x14ac:dyDescent="0.35">
      <c r="A205" s="97"/>
      <c r="B205" s="80" t="s">
        <v>4</v>
      </c>
      <c r="C205" s="35">
        <v>2680.1</v>
      </c>
      <c r="D205" s="35">
        <v>2052.91</v>
      </c>
      <c r="E205" s="35">
        <f t="shared" si="21"/>
        <v>76.598261258908252</v>
      </c>
      <c r="F205" s="26"/>
      <c r="G205" s="21"/>
      <c r="H205" s="21"/>
    </row>
    <row r="206" spans="1:8" s="12" customFormat="1" x14ac:dyDescent="0.35">
      <c r="A206" s="97"/>
      <c r="B206" s="4" t="s">
        <v>5</v>
      </c>
      <c r="C206" s="35">
        <v>16534.3</v>
      </c>
      <c r="D206" s="35">
        <v>16176.44</v>
      </c>
      <c r="E206" s="35">
        <f t="shared" si="21"/>
        <v>97.835650738162499</v>
      </c>
      <c r="F206" s="26"/>
      <c r="G206" s="21"/>
      <c r="H206" s="21"/>
    </row>
    <row r="207" spans="1:8" s="12" customFormat="1" ht="22.5" customHeight="1" x14ac:dyDescent="0.35">
      <c r="A207" s="97"/>
      <c r="B207" s="81" t="s">
        <v>15</v>
      </c>
      <c r="C207" s="36">
        <f>C208+C209+C210</f>
        <v>300296.12</v>
      </c>
      <c r="D207" s="36">
        <f>D208+D209+D210</f>
        <v>296149.26999999996</v>
      </c>
      <c r="E207" s="36">
        <f>D207/C207*100</f>
        <v>98.619079727037416</v>
      </c>
      <c r="F207" s="30"/>
      <c r="G207" s="21"/>
      <c r="H207" s="21"/>
    </row>
    <row r="208" spans="1:8" s="10" customFormat="1" x14ac:dyDescent="0.25">
      <c r="A208" s="93"/>
      <c r="B208" s="5" t="s">
        <v>4</v>
      </c>
      <c r="C208" s="35">
        <f>C205</f>
        <v>2680.1</v>
      </c>
      <c r="D208" s="35">
        <f>D205</f>
        <v>2052.91</v>
      </c>
      <c r="E208" s="35">
        <f>D208/C208*100</f>
        <v>76.598261258908252</v>
      </c>
      <c r="F208" s="26"/>
      <c r="G208" s="20"/>
      <c r="H208" s="20"/>
    </row>
    <row r="209" spans="1:11" s="10" customFormat="1" x14ac:dyDescent="0.25">
      <c r="A209" s="93"/>
      <c r="B209" s="5" t="s">
        <v>5</v>
      </c>
      <c r="C209" s="35">
        <f>C197+C199+C201+C206+C194</f>
        <v>272616.02</v>
      </c>
      <c r="D209" s="35">
        <f>D197+D199+D201+D206+D194</f>
        <v>269096.36</v>
      </c>
      <c r="E209" s="35">
        <f>D209/C209*100</f>
        <v>98.708931338664527</v>
      </c>
      <c r="F209" s="26"/>
      <c r="G209" s="50"/>
      <c r="H209" s="50"/>
    </row>
    <row r="210" spans="1:11" s="10" customFormat="1" x14ac:dyDescent="0.25">
      <c r="A210" s="93"/>
      <c r="B210" s="5" t="s">
        <v>14</v>
      </c>
      <c r="C210" s="35">
        <f>C202</f>
        <v>25000</v>
      </c>
      <c r="D210" s="35">
        <f>D202</f>
        <v>25000</v>
      </c>
      <c r="E210" s="35">
        <f>D210/C210*100</f>
        <v>100</v>
      </c>
      <c r="F210" s="26"/>
      <c r="G210" s="20"/>
      <c r="H210" s="20"/>
    </row>
    <row r="211" spans="1:11" ht="23.25" customHeight="1" x14ac:dyDescent="0.35">
      <c r="B211" s="251" t="s">
        <v>303</v>
      </c>
      <c r="C211" s="251"/>
      <c r="D211" s="251"/>
      <c r="E211" s="251"/>
      <c r="F211" s="251"/>
      <c r="G211" s="18"/>
      <c r="H211" s="18"/>
      <c r="K211" s="12"/>
    </row>
    <row r="212" spans="1:11" s="39" customFormat="1" ht="177" customHeight="1" x14ac:dyDescent="0.35">
      <c r="A212" s="97">
        <v>50</v>
      </c>
      <c r="B212" s="79" t="s">
        <v>11</v>
      </c>
      <c r="C212" s="124">
        <f>C213</f>
        <v>77699.42</v>
      </c>
      <c r="D212" s="124">
        <f>D213</f>
        <v>75457.850000000006</v>
      </c>
      <c r="E212" s="124">
        <f>D212/C212*100</f>
        <v>97.115074990263778</v>
      </c>
      <c r="F212" s="5" t="s">
        <v>180</v>
      </c>
      <c r="G212" s="40"/>
      <c r="H212" s="40"/>
    </row>
    <row r="213" spans="1:11" s="12" customFormat="1" ht="30" customHeight="1" x14ac:dyDescent="0.35">
      <c r="A213" s="97"/>
      <c r="B213" s="80" t="s">
        <v>5</v>
      </c>
      <c r="C213" s="125">
        <v>77699.42</v>
      </c>
      <c r="D213" s="125">
        <v>75457.850000000006</v>
      </c>
      <c r="E213" s="125">
        <f>D213/C213*100</f>
        <v>97.115074990263778</v>
      </c>
      <c r="F213" s="27"/>
      <c r="G213" s="21"/>
      <c r="H213" s="21"/>
    </row>
    <row r="214" spans="1:11" s="39" customFormat="1" ht="223.5" customHeight="1" x14ac:dyDescent="0.35">
      <c r="A214" s="97">
        <v>51</v>
      </c>
      <c r="B214" s="79" t="s">
        <v>100</v>
      </c>
      <c r="C214" s="37">
        <f>C215</f>
        <v>40128.93</v>
      </c>
      <c r="D214" s="37">
        <f>D215</f>
        <v>38478.36</v>
      </c>
      <c r="E214" s="124">
        <f>D214/C214*100</f>
        <v>95.886832766286062</v>
      </c>
      <c r="F214" s="80" t="s">
        <v>283</v>
      </c>
      <c r="G214" s="38"/>
      <c r="H214" s="38"/>
    </row>
    <row r="215" spans="1:11" s="12" customFormat="1" ht="20.25" customHeight="1" x14ac:dyDescent="0.35">
      <c r="A215" s="97"/>
      <c r="B215" s="80" t="s">
        <v>5</v>
      </c>
      <c r="C215" s="35">
        <v>40128.93</v>
      </c>
      <c r="D215" s="35">
        <v>38478.36</v>
      </c>
      <c r="E215" s="35">
        <f>D215/C215*100</f>
        <v>95.886832766286062</v>
      </c>
      <c r="F215" s="68"/>
      <c r="G215" s="21"/>
      <c r="H215" s="21"/>
    </row>
    <row r="216" spans="1:11" s="39" customFormat="1" ht="42" customHeight="1" x14ac:dyDescent="0.35">
      <c r="A216" s="97">
        <v>52</v>
      </c>
      <c r="B216" s="79" t="s">
        <v>21</v>
      </c>
      <c r="C216" s="37">
        <f>C217</f>
        <v>4695.8999999999996</v>
      </c>
      <c r="D216" s="37">
        <f>D217</f>
        <v>4455.46</v>
      </c>
      <c r="E216" s="124">
        <f t="shared" ref="E216:E227" si="22">D216/C216*100</f>
        <v>94.879788751889961</v>
      </c>
      <c r="F216" s="80" t="s">
        <v>173</v>
      </c>
      <c r="G216" s="38"/>
      <c r="H216" s="38"/>
    </row>
    <row r="217" spans="1:11" s="12" customFormat="1" x14ac:dyDescent="0.35">
      <c r="A217" s="97"/>
      <c r="B217" s="80" t="s">
        <v>5</v>
      </c>
      <c r="C217" s="35">
        <v>4695.8999999999996</v>
      </c>
      <c r="D217" s="35">
        <v>4455.46</v>
      </c>
      <c r="E217" s="125">
        <f t="shared" si="22"/>
        <v>94.879788751889961</v>
      </c>
      <c r="F217" s="68"/>
      <c r="G217" s="21"/>
      <c r="H217" s="21"/>
    </row>
    <row r="218" spans="1:11" s="39" customFormat="1" ht="33" x14ac:dyDescent="0.35">
      <c r="A218" s="97">
        <v>53</v>
      </c>
      <c r="B218" s="79" t="s">
        <v>22</v>
      </c>
      <c r="C218" s="37">
        <f>C219+C220</f>
        <v>55142.68</v>
      </c>
      <c r="D218" s="37">
        <f>D219+D220</f>
        <v>55141.78</v>
      </c>
      <c r="E218" s="124">
        <f t="shared" si="22"/>
        <v>99.998367870404564</v>
      </c>
      <c r="F218" s="68"/>
      <c r="G218" s="38"/>
      <c r="H218" s="38"/>
    </row>
    <row r="219" spans="1:11" s="12" customFormat="1" x14ac:dyDescent="0.35">
      <c r="A219" s="97"/>
      <c r="B219" s="80" t="s">
        <v>5</v>
      </c>
      <c r="C219" s="35">
        <v>351.9</v>
      </c>
      <c r="D219" s="35">
        <v>351</v>
      </c>
      <c r="E219" s="125">
        <f>D219/C219*100</f>
        <v>99.744245524296687</v>
      </c>
      <c r="F219" s="68"/>
      <c r="G219" s="21"/>
      <c r="H219" s="21"/>
    </row>
    <row r="220" spans="1:11" s="12" customFormat="1" x14ac:dyDescent="0.35">
      <c r="A220" s="97"/>
      <c r="B220" s="80" t="s">
        <v>7</v>
      </c>
      <c r="C220" s="35">
        <v>54790.78</v>
      </c>
      <c r="D220" s="35">
        <v>54790.78</v>
      </c>
      <c r="E220" s="125">
        <f>D220/C220*100</f>
        <v>100</v>
      </c>
      <c r="F220" s="68"/>
      <c r="G220" s="21"/>
      <c r="H220" s="21"/>
    </row>
    <row r="221" spans="1:11" s="39" customFormat="1" ht="148.5" customHeight="1" x14ac:dyDescent="0.35">
      <c r="A221" s="97">
        <v>54</v>
      </c>
      <c r="B221" s="79" t="s">
        <v>23</v>
      </c>
      <c r="C221" s="37">
        <f>C222</f>
        <v>34192.6</v>
      </c>
      <c r="D221" s="37">
        <f>D222</f>
        <v>33928.82</v>
      </c>
      <c r="E221" s="37">
        <f t="shared" si="22"/>
        <v>99.228546527611243</v>
      </c>
      <c r="F221" s="69"/>
      <c r="G221" s="38"/>
      <c r="H221" s="38"/>
    </row>
    <row r="222" spans="1:11" s="12" customFormat="1" x14ac:dyDescent="0.35">
      <c r="A222" s="97"/>
      <c r="B222" s="80" t="s">
        <v>5</v>
      </c>
      <c r="C222" s="35">
        <v>34192.6</v>
      </c>
      <c r="D222" s="35">
        <v>33928.82</v>
      </c>
      <c r="E222" s="35">
        <f t="shared" si="22"/>
        <v>99.228546527611243</v>
      </c>
      <c r="F222" s="68"/>
      <c r="G222" s="21"/>
      <c r="H222" s="21"/>
    </row>
    <row r="223" spans="1:11" s="39" customFormat="1" ht="67.5" customHeight="1" x14ac:dyDescent="0.35">
      <c r="A223" s="97">
        <v>55</v>
      </c>
      <c r="B223" s="79" t="s">
        <v>24</v>
      </c>
      <c r="C223" s="37">
        <f>C224+C225</f>
        <v>11666.5</v>
      </c>
      <c r="D223" s="37">
        <f>D224+D225</f>
        <v>11653.19</v>
      </c>
      <c r="E223" s="37">
        <f t="shared" si="22"/>
        <v>99.885912655895098</v>
      </c>
      <c r="F223" s="68"/>
      <c r="G223" s="38"/>
      <c r="H223" s="38"/>
    </row>
    <row r="224" spans="1:11" s="12" customFormat="1" x14ac:dyDescent="0.35">
      <c r="A224" s="97"/>
      <c r="B224" s="80" t="s">
        <v>4</v>
      </c>
      <c r="C224" s="35">
        <v>511.5</v>
      </c>
      <c r="D224" s="35">
        <v>511.4</v>
      </c>
      <c r="E224" s="35">
        <f t="shared" si="22"/>
        <v>99.980449657869002</v>
      </c>
      <c r="F224" s="68"/>
      <c r="G224" s="21"/>
      <c r="H224" s="21"/>
    </row>
    <row r="225" spans="1:12" s="12" customFormat="1" x14ac:dyDescent="0.35">
      <c r="A225" s="97"/>
      <c r="B225" s="80" t="s">
        <v>5</v>
      </c>
      <c r="C225" s="35">
        <v>11155</v>
      </c>
      <c r="D225" s="35">
        <v>11141.79</v>
      </c>
      <c r="E225" s="35">
        <f t="shared" si="22"/>
        <v>99.881577767817134</v>
      </c>
      <c r="F225" s="68"/>
      <c r="G225" s="21"/>
      <c r="H225" s="21"/>
    </row>
    <row r="226" spans="1:12" s="39" customFormat="1" ht="33" x14ac:dyDescent="0.35">
      <c r="A226" s="97">
        <v>56</v>
      </c>
      <c r="B226" s="79" t="s">
        <v>25</v>
      </c>
      <c r="C226" s="37">
        <f>C227</f>
        <v>7926.07</v>
      </c>
      <c r="D226" s="37">
        <f>D227</f>
        <v>7849.96</v>
      </c>
      <c r="E226" s="37">
        <f t="shared" si="22"/>
        <v>99.0397510998515</v>
      </c>
      <c r="F226" s="68"/>
      <c r="G226" s="38"/>
      <c r="H226" s="38"/>
    </row>
    <row r="227" spans="1:12" s="12" customFormat="1" x14ac:dyDescent="0.35">
      <c r="A227" s="97"/>
      <c r="B227" s="80" t="s">
        <v>5</v>
      </c>
      <c r="C227" s="35">
        <v>7926.07</v>
      </c>
      <c r="D227" s="35">
        <v>7849.96</v>
      </c>
      <c r="E227" s="35">
        <f t="shared" si="22"/>
        <v>99.0397510998515</v>
      </c>
      <c r="F227" s="68"/>
      <c r="G227" s="21"/>
      <c r="H227" s="21"/>
    </row>
    <row r="228" spans="1:12" s="39" customFormat="1" ht="57.75" customHeight="1" x14ac:dyDescent="0.35">
      <c r="A228" s="97">
        <v>57</v>
      </c>
      <c r="B228" s="79" t="s">
        <v>54</v>
      </c>
      <c r="C228" s="37">
        <f>+C229+C230</f>
        <v>21137.5</v>
      </c>
      <c r="D228" s="37">
        <f>+D229+D230</f>
        <v>21137.5</v>
      </c>
      <c r="E228" s="37">
        <f t="shared" ref="E228:E234" si="23">D228/C228*100</f>
        <v>100</v>
      </c>
      <c r="F228" s="69"/>
      <c r="G228" s="38"/>
      <c r="H228" s="38"/>
    </row>
    <row r="229" spans="1:12" s="39" customFormat="1" ht="25.5" customHeight="1" x14ac:dyDescent="0.35">
      <c r="A229" s="97"/>
      <c r="B229" s="5" t="s">
        <v>5</v>
      </c>
      <c r="C229" s="35">
        <v>1137.5</v>
      </c>
      <c r="D229" s="35">
        <v>1137.5</v>
      </c>
      <c r="E229" s="35">
        <f t="shared" si="23"/>
        <v>100</v>
      </c>
      <c r="F229" s="69"/>
      <c r="G229" s="38"/>
      <c r="H229" s="38"/>
    </row>
    <row r="230" spans="1:12" ht="25.5" customHeight="1" x14ac:dyDescent="0.35">
      <c r="B230" s="80" t="s">
        <v>7</v>
      </c>
      <c r="C230" s="35">
        <v>20000</v>
      </c>
      <c r="D230" s="35">
        <v>20000</v>
      </c>
      <c r="E230" s="35">
        <f t="shared" si="23"/>
        <v>100</v>
      </c>
      <c r="F230" s="68"/>
      <c r="G230" s="18"/>
      <c r="H230" s="18"/>
    </row>
    <row r="231" spans="1:12" s="10" customFormat="1" x14ac:dyDescent="0.25">
      <c r="A231" s="93"/>
      <c r="B231" s="122" t="s">
        <v>6</v>
      </c>
      <c r="C231" s="126">
        <f>C232+C233+C234</f>
        <v>252589.6</v>
      </c>
      <c r="D231" s="126">
        <f>D232+D233+D234</f>
        <v>248102.91999999998</v>
      </c>
      <c r="E231" s="127">
        <f t="shared" si="23"/>
        <v>98.223727342693437</v>
      </c>
      <c r="F231" s="30"/>
      <c r="G231" s="20"/>
      <c r="H231" s="20"/>
    </row>
    <row r="232" spans="1:12" s="12" customFormat="1" x14ac:dyDescent="0.35">
      <c r="A232" s="97"/>
      <c r="B232" s="123" t="s">
        <v>4</v>
      </c>
      <c r="C232" s="35">
        <f>C224</f>
        <v>511.5</v>
      </c>
      <c r="D232" s="35">
        <f>D224</f>
        <v>511.4</v>
      </c>
      <c r="E232" s="128">
        <f t="shared" si="23"/>
        <v>99.980449657869002</v>
      </c>
      <c r="F232" s="26"/>
      <c r="G232" s="109"/>
      <c r="H232" s="21"/>
    </row>
    <row r="233" spans="1:12" s="10" customFormat="1" x14ac:dyDescent="0.25">
      <c r="A233" s="93"/>
      <c r="B233" s="5" t="s">
        <v>5</v>
      </c>
      <c r="C233" s="125">
        <f>C227+C225+C222+C219+C217+C215+C213+C229</f>
        <v>177287.32</v>
      </c>
      <c r="D233" s="125">
        <f>D227+D225+D222+D219+D217+D215+D213+D229</f>
        <v>172800.74</v>
      </c>
      <c r="E233" s="128">
        <f t="shared" si="23"/>
        <v>97.46931703857895</v>
      </c>
      <c r="F233" s="26"/>
      <c r="G233" s="50"/>
      <c r="H233" s="50"/>
    </row>
    <row r="234" spans="1:12" s="10" customFormat="1" x14ac:dyDescent="0.25">
      <c r="A234" s="93"/>
      <c r="B234" s="5" t="s">
        <v>7</v>
      </c>
      <c r="C234" s="35">
        <f>C230+C220</f>
        <v>74790.78</v>
      </c>
      <c r="D234" s="35">
        <f>D230+D220</f>
        <v>74790.78</v>
      </c>
      <c r="E234" s="128">
        <f t="shared" si="23"/>
        <v>100</v>
      </c>
      <c r="F234" s="26"/>
      <c r="G234" s="20"/>
      <c r="H234" s="20"/>
    </row>
    <row r="235" spans="1:12" x14ac:dyDescent="0.35">
      <c r="B235" s="252" t="s">
        <v>304</v>
      </c>
      <c r="C235" s="252"/>
      <c r="D235" s="252"/>
      <c r="E235" s="252"/>
      <c r="F235" s="252"/>
      <c r="G235" s="18"/>
      <c r="H235" s="18"/>
      <c r="I235" s="12"/>
      <c r="J235" s="12"/>
      <c r="K235" s="12"/>
      <c r="L235" s="12"/>
    </row>
    <row r="236" spans="1:12" s="12" customFormat="1" x14ac:dyDescent="0.35">
      <c r="A236" s="97"/>
      <c r="B236" s="191" t="s">
        <v>81</v>
      </c>
      <c r="C236" s="124">
        <f>C237</f>
        <v>8183.3230000000003</v>
      </c>
      <c r="D236" s="124">
        <f>D237</f>
        <v>6146.0810000000001</v>
      </c>
      <c r="E236" s="124">
        <f t="shared" ref="E236:E241" si="24">D236/C236*100</f>
        <v>75.104954307681609</v>
      </c>
      <c r="F236" s="59"/>
      <c r="G236" s="21"/>
      <c r="H236" s="21"/>
    </row>
    <row r="237" spans="1:12" s="49" customFormat="1" ht="409.6" customHeight="1" x14ac:dyDescent="0.35">
      <c r="A237" s="86">
        <v>58</v>
      </c>
      <c r="B237" s="193" t="s">
        <v>79</v>
      </c>
      <c r="C237" s="37">
        <f>C238+C239</f>
        <v>8183.3230000000003</v>
      </c>
      <c r="D237" s="37">
        <f>D238+D239</f>
        <v>6146.0810000000001</v>
      </c>
      <c r="E237" s="37">
        <f t="shared" si="24"/>
        <v>75.104954307681609</v>
      </c>
      <c r="F237" s="236" t="s">
        <v>216</v>
      </c>
      <c r="G237" s="47"/>
      <c r="H237" s="48"/>
    </row>
    <row r="238" spans="1:12" x14ac:dyDescent="0.35">
      <c r="B238" s="5" t="s">
        <v>4</v>
      </c>
      <c r="C238" s="35">
        <v>2797.1759999999999</v>
      </c>
      <c r="D238" s="35">
        <v>2788.7339999999999</v>
      </c>
      <c r="E238" s="35">
        <f t="shared" si="24"/>
        <v>99.698195608713931</v>
      </c>
      <c r="F238" s="27"/>
      <c r="G238" s="23"/>
      <c r="H238" s="18"/>
    </row>
    <row r="239" spans="1:12" x14ac:dyDescent="0.35">
      <c r="B239" s="5" t="s">
        <v>5</v>
      </c>
      <c r="C239" s="35">
        <v>5386.1469999999999</v>
      </c>
      <c r="D239" s="35">
        <v>3357.3470000000002</v>
      </c>
      <c r="E239" s="35">
        <f t="shared" si="24"/>
        <v>62.332999823435941</v>
      </c>
      <c r="F239" s="27"/>
      <c r="G239" s="23"/>
      <c r="H239" s="18"/>
    </row>
    <row r="240" spans="1:12" ht="40.5" customHeight="1" x14ac:dyDescent="0.35">
      <c r="B240" s="191" t="s">
        <v>80</v>
      </c>
      <c r="C240" s="37">
        <f>C241</f>
        <v>3190.8</v>
      </c>
      <c r="D240" s="37">
        <f>D241</f>
        <v>3026.2489999999998</v>
      </c>
      <c r="E240" s="37">
        <f t="shared" si="24"/>
        <v>94.842954744891557</v>
      </c>
      <c r="F240" s="27"/>
      <c r="G240" s="23"/>
      <c r="H240" s="18"/>
    </row>
    <row r="241" spans="1:8" s="49" customFormat="1" ht="123" customHeight="1" x14ac:dyDescent="0.35">
      <c r="A241" s="86">
        <v>59</v>
      </c>
      <c r="B241" s="192" t="s">
        <v>82</v>
      </c>
      <c r="C241" s="37">
        <f>C242</f>
        <v>3190.8</v>
      </c>
      <c r="D241" s="37">
        <f>D242</f>
        <v>3026.2489999999998</v>
      </c>
      <c r="E241" s="37">
        <f t="shared" si="24"/>
        <v>94.842954744891557</v>
      </c>
      <c r="F241" s="172" t="s">
        <v>217</v>
      </c>
      <c r="G241" s="48"/>
      <c r="H241" s="48"/>
    </row>
    <row r="242" spans="1:8" x14ac:dyDescent="0.35">
      <c r="B242" s="5" t="s">
        <v>4</v>
      </c>
      <c r="C242" s="35">
        <v>3190.8</v>
      </c>
      <c r="D242" s="35">
        <v>3026.2489999999998</v>
      </c>
      <c r="E242" s="35">
        <f t="shared" ref="E242:E247" si="25">D242/C242*100</f>
        <v>94.842954744891557</v>
      </c>
      <c r="F242" s="27"/>
      <c r="G242" s="23"/>
      <c r="H242" s="18"/>
    </row>
    <row r="243" spans="1:8" ht="49.5" customHeight="1" x14ac:dyDescent="0.35">
      <c r="B243" s="191" t="s">
        <v>83</v>
      </c>
      <c r="C243" s="37">
        <f>C244</f>
        <v>72.69</v>
      </c>
      <c r="D243" s="37">
        <f>D244</f>
        <v>72.69</v>
      </c>
      <c r="E243" s="37">
        <f t="shared" si="25"/>
        <v>100</v>
      </c>
      <c r="F243" s="27"/>
      <c r="G243" s="23"/>
      <c r="H243" s="18"/>
    </row>
    <row r="244" spans="1:8" ht="49.5" x14ac:dyDescent="0.35">
      <c r="A244" s="86">
        <v>60</v>
      </c>
      <c r="B244" s="191" t="s">
        <v>84</v>
      </c>
      <c r="C244" s="37">
        <f>C245</f>
        <v>72.69</v>
      </c>
      <c r="D244" s="37">
        <f>D245</f>
        <v>72.69</v>
      </c>
      <c r="E244" s="37">
        <f t="shared" si="25"/>
        <v>100</v>
      </c>
      <c r="F244" s="5" t="s">
        <v>218</v>
      </c>
      <c r="G244" s="23"/>
      <c r="H244" s="18"/>
    </row>
    <row r="245" spans="1:8" x14ac:dyDescent="0.35">
      <c r="B245" s="194" t="s">
        <v>4</v>
      </c>
      <c r="C245" s="35">
        <v>72.69</v>
      </c>
      <c r="D245" s="35">
        <v>72.69</v>
      </c>
      <c r="E245" s="35">
        <f t="shared" si="25"/>
        <v>100</v>
      </c>
      <c r="F245" s="27"/>
      <c r="G245" s="23"/>
      <c r="H245" s="18"/>
    </row>
    <row r="246" spans="1:8" s="12" customFormat="1" ht="21.75" customHeight="1" x14ac:dyDescent="0.35">
      <c r="A246" s="97"/>
      <c r="B246" s="122" t="s">
        <v>6</v>
      </c>
      <c r="C246" s="36">
        <f>C247+C248</f>
        <v>11446.813</v>
      </c>
      <c r="D246" s="36">
        <f>D247+D248</f>
        <v>9245.02</v>
      </c>
      <c r="E246" s="126">
        <f t="shared" si="25"/>
        <v>80.765012934167785</v>
      </c>
      <c r="F246" s="195"/>
      <c r="G246" s="21"/>
      <c r="H246" s="21"/>
    </row>
    <row r="247" spans="1:8" s="12" customFormat="1" ht="19.5" customHeight="1" x14ac:dyDescent="0.35">
      <c r="A247" s="97"/>
      <c r="B247" s="5" t="s">
        <v>4</v>
      </c>
      <c r="C247" s="35">
        <f>C245+C242+C238</f>
        <v>6060.6660000000002</v>
      </c>
      <c r="D247" s="35">
        <f>D245+D242+D238</f>
        <v>5887.6729999999998</v>
      </c>
      <c r="E247" s="125">
        <f t="shared" si="25"/>
        <v>97.145643729583512</v>
      </c>
      <c r="F247" s="27"/>
      <c r="G247" s="21"/>
      <c r="H247" s="21"/>
    </row>
    <row r="248" spans="1:8" s="12" customFormat="1" ht="19.5" customHeight="1" x14ac:dyDescent="0.35">
      <c r="A248" s="97"/>
      <c r="B248" s="5" t="s">
        <v>5</v>
      </c>
      <c r="C248" s="35">
        <f>C239</f>
        <v>5386.1469999999999</v>
      </c>
      <c r="D248" s="35">
        <f>D239</f>
        <v>3357.3470000000002</v>
      </c>
      <c r="E248" s="125">
        <f>D248/C248*100</f>
        <v>62.332999823435941</v>
      </c>
      <c r="F248" s="5"/>
      <c r="G248" s="21"/>
      <c r="H248" s="21"/>
    </row>
    <row r="249" spans="1:8" x14ac:dyDescent="0.35">
      <c r="B249" s="250" t="s">
        <v>305</v>
      </c>
      <c r="C249" s="250"/>
      <c r="D249" s="250"/>
      <c r="E249" s="250"/>
      <c r="F249" s="250"/>
      <c r="G249" s="18"/>
      <c r="H249" s="18"/>
    </row>
    <row r="250" spans="1:8" s="12" customFormat="1" ht="76.5" customHeight="1" x14ac:dyDescent="0.35">
      <c r="A250" s="97"/>
      <c r="B250" s="130" t="s">
        <v>110</v>
      </c>
      <c r="C250" s="124">
        <f>C251+C253+C255</f>
        <v>27307.406999999999</v>
      </c>
      <c r="D250" s="124">
        <f>D251+D253+D255</f>
        <v>18724.328000000001</v>
      </c>
      <c r="E250" s="124">
        <f>D250/C250*100</f>
        <v>68.568678087963463</v>
      </c>
      <c r="F250" s="27"/>
      <c r="G250" s="112"/>
      <c r="H250" s="21"/>
    </row>
    <row r="251" spans="1:8" s="39" customFormat="1" ht="49.5" x14ac:dyDescent="0.35">
      <c r="A251" s="97">
        <v>61</v>
      </c>
      <c r="B251" s="146" t="s">
        <v>111</v>
      </c>
      <c r="C251" s="37">
        <f>C252</f>
        <v>288.7</v>
      </c>
      <c r="D251" s="37">
        <f>D252</f>
        <v>288.68799999999999</v>
      </c>
      <c r="E251" s="37">
        <f>D251/C251*100</f>
        <v>99.995843436092841</v>
      </c>
      <c r="F251" s="5" t="s">
        <v>220</v>
      </c>
      <c r="G251" s="113"/>
      <c r="H251" s="38"/>
    </row>
    <row r="252" spans="1:8" s="12" customFormat="1" ht="21" customHeight="1" x14ac:dyDescent="0.35">
      <c r="A252" s="97"/>
      <c r="B252" s="5" t="s">
        <v>5</v>
      </c>
      <c r="C252" s="35">
        <v>288.7</v>
      </c>
      <c r="D252" s="35">
        <v>288.68799999999999</v>
      </c>
      <c r="E252" s="35">
        <f t="shared" ref="E252:E262" si="26">D252/C252*100</f>
        <v>99.995843436092841</v>
      </c>
      <c r="F252" s="27"/>
      <c r="G252" s="112"/>
      <c r="H252" s="21"/>
    </row>
    <row r="253" spans="1:8" s="39" customFormat="1" ht="49.5" x14ac:dyDescent="0.35">
      <c r="A253" s="97">
        <v>62</v>
      </c>
      <c r="B253" s="146" t="s">
        <v>112</v>
      </c>
      <c r="C253" s="37">
        <f>C254</f>
        <v>4847.55</v>
      </c>
      <c r="D253" s="37">
        <f>D254</f>
        <v>4792.0200000000004</v>
      </c>
      <c r="E253" s="37">
        <f t="shared" si="26"/>
        <v>98.854472878051808</v>
      </c>
      <c r="F253" s="5" t="s">
        <v>221</v>
      </c>
      <c r="G253" s="113"/>
      <c r="H253" s="38"/>
    </row>
    <row r="254" spans="1:8" s="12" customFormat="1" ht="19.5" customHeight="1" x14ac:dyDescent="0.35">
      <c r="A254" s="97"/>
      <c r="B254" s="5" t="s">
        <v>5</v>
      </c>
      <c r="C254" s="35">
        <v>4847.55</v>
      </c>
      <c r="D254" s="35">
        <v>4792.0200000000004</v>
      </c>
      <c r="E254" s="35">
        <f t="shared" si="26"/>
        <v>98.854472878051808</v>
      </c>
      <c r="F254" s="27"/>
      <c r="G254" s="112"/>
      <c r="H254" s="21"/>
    </row>
    <row r="255" spans="1:8" s="39" customFormat="1" ht="133.5" customHeight="1" x14ac:dyDescent="0.35">
      <c r="A255" s="97">
        <v>63</v>
      </c>
      <c r="B255" s="146" t="s">
        <v>222</v>
      </c>
      <c r="C255" s="37">
        <f>C256+C257</f>
        <v>22171.156999999999</v>
      </c>
      <c r="D255" s="37">
        <f>D256+D257</f>
        <v>13643.62</v>
      </c>
      <c r="E255" s="37">
        <f t="shared" si="26"/>
        <v>61.537699633808018</v>
      </c>
      <c r="F255" s="5" t="s">
        <v>223</v>
      </c>
      <c r="G255" s="113"/>
      <c r="H255" s="38"/>
    </row>
    <row r="256" spans="1:8" s="39" customFormat="1" x14ac:dyDescent="0.35">
      <c r="A256" s="97"/>
      <c r="B256" s="5" t="s">
        <v>4</v>
      </c>
      <c r="C256" s="35">
        <v>4052.8</v>
      </c>
      <c r="D256" s="35">
        <v>0</v>
      </c>
      <c r="E256" s="35">
        <f>D256/C256*100</f>
        <v>0</v>
      </c>
      <c r="F256" s="27"/>
      <c r="G256" s="113"/>
      <c r="H256" s="38"/>
    </row>
    <row r="257" spans="1:10" s="12" customFormat="1" ht="19.5" customHeight="1" x14ac:dyDescent="0.35">
      <c r="A257" s="97"/>
      <c r="B257" s="5" t="s">
        <v>5</v>
      </c>
      <c r="C257" s="35">
        <v>18118.357</v>
      </c>
      <c r="D257" s="35">
        <v>13643.62</v>
      </c>
      <c r="E257" s="35">
        <f t="shared" si="26"/>
        <v>75.302744062278933</v>
      </c>
      <c r="F257" s="27"/>
      <c r="G257" s="112"/>
      <c r="H257" s="21"/>
    </row>
    <row r="258" spans="1:10" s="12" customFormat="1" ht="53.25" customHeight="1" x14ac:dyDescent="0.35">
      <c r="A258" s="97"/>
      <c r="B258" s="146" t="s">
        <v>113</v>
      </c>
      <c r="C258" s="37">
        <f>C259+C261</f>
        <v>379.59999999999997</v>
      </c>
      <c r="D258" s="37">
        <f>D259+D261</f>
        <v>331.971</v>
      </c>
      <c r="E258" s="35">
        <f t="shared" si="26"/>
        <v>87.452845100105378</v>
      </c>
      <c r="F258" s="27"/>
      <c r="G258" s="112"/>
      <c r="H258" s="21"/>
    </row>
    <row r="259" spans="1:10" s="39" customFormat="1" ht="44.25" customHeight="1" x14ac:dyDescent="0.35">
      <c r="A259" s="97">
        <v>64</v>
      </c>
      <c r="B259" s="197" t="s">
        <v>114</v>
      </c>
      <c r="C259" s="37">
        <f>C260</f>
        <v>270.89999999999998</v>
      </c>
      <c r="D259" s="37">
        <f>D260</f>
        <v>266.70999999999998</v>
      </c>
      <c r="E259" s="37">
        <f>E260</f>
        <v>98.453303802141008</v>
      </c>
      <c r="F259" s="5" t="s">
        <v>224</v>
      </c>
      <c r="G259" s="113"/>
      <c r="H259" s="38"/>
    </row>
    <row r="260" spans="1:10" s="12" customFormat="1" ht="19.5" customHeight="1" x14ac:dyDescent="0.35">
      <c r="A260" s="97"/>
      <c r="B260" s="5" t="s">
        <v>5</v>
      </c>
      <c r="C260" s="35">
        <v>270.89999999999998</v>
      </c>
      <c r="D260" s="35">
        <v>266.70999999999998</v>
      </c>
      <c r="E260" s="35">
        <f t="shared" si="26"/>
        <v>98.453303802141008</v>
      </c>
      <c r="F260" s="27"/>
      <c r="G260" s="112"/>
      <c r="H260" s="21"/>
    </row>
    <row r="261" spans="1:10" s="39" customFormat="1" ht="54" customHeight="1" x14ac:dyDescent="0.35">
      <c r="A261" s="97">
        <v>65</v>
      </c>
      <c r="B261" s="130" t="s">
        <v>31</v>
      </c>
      <c r="C261" s="37">
        <f>C262</f>
        <v>108.7</v>
      </c>
      <c r="D261" s="37">
        <f>D262</f>
        <v>65.260999999999996</v>
      </c>
      <c r="E261" s="37">
        <f t="shared" si="26"/>
        <v>60.037718491260335</v>
      </c>
      <c r="F261" s="5" t="s">
        <v>225</v>
      </c>
      <c r="G261" s="113"/>
      <c r="H261" s="38"/>
    </row>
    <row r="262" spans="1:10" s="12" customFormat="1" ht="19.5" customHeight="1" x14ac:dyDescent="0.35">
      <c r="A262" s="97"/>
      <c r="B262" s="5" t="s">
        <v>5</v>
      </c>
      <c r="C262" s="35">
        <v>108.7</v>
      </c>
      <c r="D262" s="35">
        <v>65.260999999999996</v>
      </c>
      <c r="E262" s="37">
        <f t="shared" si="26"/>
        <v>60.037718491260335</v>
      </c>
      <c r="F262" s="27"/>
      <c r="G262" s="112"/>
      <c r="H262" s="21"/>
    </row>
    <row r="263" spans="1:10" s="12" customFormat="1" ht="72" customHeight="1" x14ac:dyDescent="0.35">
      <c r="A263" s="97"/>
      <c r="B263" s="146" t="s">
        <v>115</v>
      </c>
      <c r="C263" s="37">
        <f>C264+C266</f>
        <v>36732</v>
      </c>
      <c r="D263" s="37">
        <f>D264+D266</f>
        <v>36150.896999999997</v>
      </c>
      <c r="E263" s="124">
        <f>D263/C263*100</f>
        <v>98.417992486115651</v>
      </c>
      <c r="F263" s="27"/>
      <c r="G263" s="112"/>
      <c r="H263" s="21"/>
    </row>
    <row r="264" spans="1:10" s="39" customFormat="1" ht="77.25" customHeight="1" x14ac:dyDescent="0.35">
      <c r="A264" s="97">
        <v>66</v>
      </c>
      <c r="B264" s="146" t="s">
        <v>116</v>
      </c>
      <c r="C264" s="37">
        <f>C265</f>
        <v>7328.9</v>
      </c>
      <c r="D264" s="37">
        <f>D265</f>
        <v>7015.1229999999996</v>
      </c>
      <c r="E264" s="37">
        <f t="shared" ref="E264:E269" si="27">D264/C264*100</f>
        <v>95.718634447188521</v>
      </c>
      <c r="F264" s="5" t="s">
        <v>226</v>
      </c>
      <c r="G264" s="113"/>
      <c r="H264" s="38"/>
    </row>
    <row r="265" spans="1:10" ht="19.5" customHeight="1" x14ac:dyDescent="0.35">
      <c r="B265" s="5" t="s">
        <v>5</v>
      </c>
      <c r="C265" s="35">
        <v>7328.9</v>
      </c>
      <c r="D265" s="35">
        <v>7015.1229999999996</v>
      </c>
      <c r="E265" s="35">
        <f t="shared" si="27"/>
        <v>95.718634447188521</v>
      </c>
      <c r="F265" s="27"/>
      <c r="G265" s="112"/>
      <c r="H265" s="18"/>
    </row>
    <row r="266" spans="1:10" ht="75.75" customHeight="1" x14ac:dyDescent="0.35">
      <c r="A266" s="86">
        <v>67</v>
      </c>
      <c r="B266" s="146" t="s">
        <v>117</v>
      </c>
      <c r="C266" s="37">
        <f>C267</f>
        <v>29403.1</v>
      </c>
      <c r="D266" s="37">
        <f>D267</f>
        <v>29135.774000000001</v>
      </c>
      <c r="E266" s="37">
        <f t="shared" si="27"/>
        <v>99.090823756678731</v>
      </c>
      <c r="F266" s="5" t="s">
        <v>118</v>
      </c>
      <c r="G266" s="112"/>
      <c r="H266" s="18"/>
    </row>
    <row r="267" spans="1:10" ht="19.5" customHeight="1" x14ac:dyDescent="0.35">
      <c r="B267" s="5" t="s">
        <v>5</v>
      </c>
      <c r="C267" s="35">
        <v>29403.1</v>
      </c>
      <c r="D267" s="35">
        <v>29135.774000000001</v>
      </c>
      <c r="E267" s="35">
        <f t="shared" si="27"/>
        <v>99.090823756678731</v>
      </c>
      <c r="F267" s="27"/>
      <c r="G267" s="112"/>
      <c r="H267" s="18"/>
    </row>
    <row r="268" spans="1:10" s="12" customFormat="1" ht="21.75" customHeight="1" x14ac:dyDescent="0.35">
      <c r="A268" s="97"/>
      <c r="B268" s="122" t="s">
        <v>6</v>
      </c>
      <c r="C268" s="126">
        <f>C250+C258+C263</f>
        <v>64419.006999999998</v>
      </c>
      <c r="D268" s="126">
        <f>D250+D258+D263</f>
        <v>55207.195999999996</v>
      </c>
      <c r="E268" s="126">
        <f t="shared" si="27"/>
        <v>85.700166101597929</v>
      </c>
      <c r="F268" s="31"/>
      <c r="G268" s="112"/>
      <c r="H268" s="21"/>
    </row>
    <row r="269" spans="1:10" s="200" customFormat="1" ht="21.75" customHeight="1" x14ac:dyDescent="0.35">
      <c r="A269" s="201"/>
      <c r="B269" s="5" t="s">
        <v>4</v>
      </c>
      <c r="C269" s="125">
        <f>C256</f>
        <v>4052.8</v>
      </c>
      <c r="D269" s="125">
        <f>D256</f>
        <v>0</v>
      </c>
      <c r="E269" s="125">
        <f t="shared" si="27"/>
        <v>0</v>
      </c>
      <c r="F269" s="5"/>
      <c r="G269" s="198"/>
      <c r="H269" s="199"/>
    </row>
    <row r="270" spans="1:10" s="12" customFormat="1" ht="19.5" customHeight="1" x14ac:dyDescent="0.35">
      <c r="A270" s="97"/>
      <c r="B270" s="5" t="s">
        <v>5</v>
      </c>
      <c r="C270" s="35">
        <f>C252+C254+C257+C260+C262+C265+C267</f>
        <v>60366.207000000002</v>
      </c>
      <c r="D270" s="35">
        <f>D252+D254+D257+D260+D262+D265+D267</f>
        <v>55207.195999999996</v>
      </c>
      <c r="E270" s="125">
        <f>D270/C270*100</f>
        <v>91.453809579256813</v>
      </c>
      <c r="F270" s="27"/>
      <c r="G270" s="112"/>
      <c r="H270" s="21"/>
    </row>
    <row r="271" spans="1:10" x14ac:dyDescent="0.35">
      <c r="B271" s="250" t="s">
        <v>280</v>
      </c>
      <c r="C271" s="252"/>
      <c r="D271" s="252"/>
      <c r="E271" s="252"/>
      <c r="F271" s="252"/>
      <c r="G271" s="18"/>
      <c r="H271" s="18"/>
      <c r="J271" s="12"/>
    </row>
    <row r="272" spans="1:10" s="12" customFormat="1" ht="49.5" x14ac:dyDescent="0.35">
      <c r="A272" s="97"/>
      <c r="B272" s="130" t="s">
        <v>135</v>
      </c>
      <c r="C272" s="135">
        <f>C273</f>
        <v>579.6</v>
      </c>
      <c r="D272" s="135">
        <f>D273</f>
        <v>176.33</v>
      </c>
      <c r="E272" s="137">
        <f>D272/C272*100</f>
        <v>30.422705314009661</v>
      </c>
      <c r="F272" s="74"/>
      <c r="G272" s="21"/>
      <c r="H272" s="21"/>
    </row>
    <row r="273" spans="1:8" s="12" customFormat="1" ht="97.5" customHeight="1" x14ac:dyDescent="0.35">
      <c r="A273" s="97">
        <v>68</v>
      </c>
      <c r="B273" s="130" t="s">
        <v>134</v>
      </c>
      <c r="C273" s="137">
        <f>C274</f>
        <v>579.6</v>
      </c>
      <c r="D273" s="137">
        <f>D274</f>
        <v>176.33</v>
      </c>
      <c r="E273" s="137">
        <f>D273/C273*100</f>
        <v>30.422705314009661</v>
      </c>
      <c r="F273" s="5" t="s">
        <v>281</v>
      </c>
      <c r="G273" s="21"/>
      <c r="H273" s="21"/>
    </row>
    <row r="274" spans="1:8" s="12" customFormat="1" ht="18.75" customHeight="1" x14ac:dyDescent="0.35">
      <c r="A274" s="97"/>
      <c r="B274" s="131" t="s">
        <v>5</v>
      </c>
      <c r="C274" s="136">
        <v>579.6</v>
      </c>
      <c r="D274" s="136">
        <v>176.33</v>
      </c>
      <c r="E274" s="136">
        <f>D274/C274*100</f>
        <v>30.422705314009661</v>
      </c>
      <c r="F274" s="27"/>
      <c r="G274" s="21"/>
      <c r="H274" s="21"/>
    </row>
    <row r="275" spans="1:8" s="12" customFormat="1" ht="75.75" customHeight="1" x14ac:dyDescent="0.35">
      <c r="A275" s="97"/>
      <c r="B275" s="130" t="s">
        <v>136</v>
      </c>
      <c r="C275" s="145">
        <f>C276+C279+C281+C283+C285+C287</f>
        <v>118989.69999999998</v>
      </c>
      <c r="D275" s="145">
        <f>D276+D279+D281+D283+D285+D287</f>
        <v>112772.59</v>
      </c>
      <c r="E275" s="138">
        <f>D275/C275*100</f>
        <v>94.775085574633778</v>
      </c>
      <c r="F275" s="27"/>
      <c r="G275" s="21"/>
      <c r="H275" s="21"/>
    </row>
    <row r="276" spans="1:8" s="39" customFormat="1" ht="76.5" customHeight="1" x14ac:dyDescent="0.35">
      <c r="A276" s="97">
        <v>69</v>
      </c>
      <c r="B276" s="130" t="s">
        <v>137</v>
      </c>
      <c r="C276" s="138">
        <f>C277+C278</f>
        <v>0</v>
      </c>
      <c r="D276" s="138">
        <f>D277+D278</f>
        <v>0</v>
      </c>
      <c r="E276" s="137">
        <f>IFERROR(D276/C276*100,0)</f>
        <v>0</v>
      </c>
      <c r="F276" s="5" t="s">
        <v>181</v>
      </c>
      <c r="G276" s="38"/>
      <c r="H276" s="42"/>
    </row>
    <row r="277" spans="1:8" s="12" customFormat="1" ht="18.75" customHeight="1" x14ac:dyDescent="0.35">
      <c r="A277" s="97"/>
      <c r="B277" s="131" t="s">
        <v>5</v>
      </c>
      <c r="C277" s="139">
        <v>0</v>
      </c>
      <c r="D277" s="136">
        <v>0</v>
      </c>
      <c r="E277" s="136">
        <f>IFERROR(D277/C277*100,0)</f>
        <v>0</v>
      </c>
      <c r="F277" s="27"/>
      <c r="G277" s="21"/>
      <c r="H277" s="21"/>
    </row>
    <row r="278" spans="1:8" s="12" customFormat="1" ht="18.75" customHeight="1" x14ac:dyDescent="0.35">
      <c r="A278" s="97"/>
      <c r="B278" s="131" t="s">
        <v>53</v>
      </c>
      <c r="C278" s="139">
        <v>0</v>
      </c>
      <c r="D278" s="136">
        <v>0</v>
      </c>
      <c r="E278" s="136">
        <f>IFERROR(D278/C278*100,0)</f>
        <v>0</v>
      </c>
      <c r="F278" s="27"/>
      <c r="G278" s="21"/>
      <c r="H278" s="21"/>
    </row>
    <row r="279" spans="1:8" s="39" customFormat="1" ht="105.75" customHeight="1" x14ac:dyDescent="0.35">
      <c r="A279" s="97">
        <v>70</v>
      </c>
      <c r="B279" s="130" t="s">
        <v>138</v>
      </c>
      <c r="C279" s="138">
        <f>C280</f>
        <v>0</v>
      </c>
      <c r="D279" s="138">
        <f>D280</f>
        <v>0</v>
      </c>
      <c r="E279" s="137">
        <f>IFERROR(D279/C279*100,0)</f>
        <v>0</v>
      </c>
      <c r="F279" s="5" t="s">
        <v>182</v>
      </c>
      <c r="G279" s="38"/>
      <c r="H279" s="38"/>
    </row>
    <row r="280" spans="1:8" s="12" customFormat="1" ht="18.75" customHeight="1" x14ac:dyDescent="0.35">
      <c r="A280" s="97"/>
      <c r="B280" s="131" t="s">
        <v>5</v>
      </c>
      <c r="C280" s="139">
        <v>0</v>
      </c>
      <c r="D280" s="136">
        <v>0</v>
      </c>
      <c r="E280" s="136">
        <f>IFERROR(D280/C280*100,0)</f>
        <v>0</v>
      </c>
      <c r="F280" s="27"/>
      <c r="G280" s="21"/>
      <c r="H280" s="21"/>
    </row>
    <row r="281" spans="1:8" s="39" customFormat="1" ht="206.25" customHeight="1" x14ac:dyDescent="0.35">
      <c r="A281" s="97">
        <v>71</v>
      </c>
      <c r="B281" s="130" t="s">
        <v>139</v>
      </c>
      <c r="C281" s="138">
        <f>C282</f>
        <v>22028.6</v>
      </c>
      <c r="D281" s="138">
        <f>D282</f>
        <v>17586.72</v>
      </c>
      <c r="E281" s="138">
        <f>D281/C281*100</f>
        <v>79.835849758949735</v>
      </c>
      <c r="F281" s="5" t="s">
        <v>184</v>
      </c>
      <c r="G281" s="38"/>
      <c r="H281" s="38"/>
    </row>
    <row r="282" spans="1:8" ht="18.75" customHeight="1" x14ac:dyDescent="0.35">
      <c r="B282" s="132" t="s">
        <v>5</v>
      </c>
      <c r="C282" s="139">
        <v>22028.6</v>
      </c>
      <c r="D282" s="136">
        <v>17586.72</v>
      </c>
      <c r="E282" s="136">
        <f>D282/C282*100</f>
        <v>79.835849758949735</v>
      </c>
      <c r="F282" s="27"/>
      <c r="G282" s="18"/>
      <c r="H282" s="18"/>
    </row>
    <row r="283" spans="1:8" ht="94.5" customHeight="1" x14ac:dyDescent="0.35">
      <c r="A283" s="86">
        <v>72</v>
      </c>
      <c r="B283" s="130" t="s">
        <v>140</v>
      </c>
      <c r="C283" s="140">
        <f>C284</f>
        <v>771</v>
      </c>
      <c r="D283" s="140">
        <f>D284</f>
        <v>769.5</v>
      </c>
      <c r="E283" s="137">
        <f t="shared" ref="E283:E289" si="28">D283/C283*100</f>
        <v>99.805447470817114</v>
      </c>
      <c r="F283" s="5" t="s">
        <v>141</v>
      </c>
      <c r="G283" s="18"/>
      <c r="H283" s="18"/>
    </row>
    <row r="284" spans="1:8" ht="18.75" customHeight="1" x14ac:dyDescent="0.35">
      <c r="B284" s="132" t="s">
        <v>5</v>
      </c>
      <c r="C284" s="139">
        <v>771</v>
      </c>
      <c r="D284" s="136">
        <v>769.5</v>
      </c>
      <c r="E284" s="136">
        <f t="shared" si="28"/>
        <v>99.805447470817114</v>
      </c>
      <c r="F284" s="27"/>
      <c r="G284" s="18"/>
      <c r="H284" s="18"/>
    </row>
    <row r="285" spans="1:8" ht="90.75" customHeight="1" x14ac:dyDescent="0.35">
      <c r="A285" s="86">
        <v>73</v>
      </c>
      <c r="B285" s="130" t="s">
        <v>142</v>
      </c>
      <c r="C285" s="140">
        <f>C286</f>
        <v>89675.199999999997</v>
      </c>
      <c r="D285" s="137">
        <f>D286</f>
        <v>87905.18</v>
      </c>
      <c r="E285" s="137">
        <f t="shared" si="28"/>
        <v>98.026187842346602</v>
      </c>
      <c r="F285" s="5" t="s">
        <v>183</v>
      </c>
      <c r="G285" s="18"/>
      <c r="H285" s="18"/>
    </row>
    <row r="286" spans="1:8" ht="18.75" customHeight="1" x14ac:dyDescent="0.35">
      <c r="B286" s="132" t="s">
        <v>5</v>
      </c>
      <c r="C286" s="139">
        <v>89675.199999999997</v>
      </c>
      <c r="D286" s="136">
        <v>87905.18</v>
      </c>
      <c r="E286" s="136">
        <f t="shared" si="28"/>
        <v>98.026187842346602</v>
      </c>
      <c r="F286" s="27"/>
      <c r="G286" s="18"/>
      <c r="H286" s="18"/>
    </row>
    <row r="287" spans="1:8" ht="139.5" customHeight="1" x14ac:dyDescent="0.35">
      <c r="A287" s="86">
        <v>74</v>
      </c>
      <c r="B287" s="130" t="s">
        <v>143</v>
      </c>
      <c r="C287" s="140">
        <f>C288+C289</f>
        <v>6514.9</v>
      </c>
      <c r="D287" s="140">
        <f>D288+D289</f>
        <v>6511.19</v>
      </c>
      <c r="E287" s="137">
        <f t="shared" si="28"/>
        <v>99.943053615558185</v>
      </c>
      <c r="F287" s="27"/>
      <c r="G287" s="18"/>
      <c r="H287" s="18"/>
    </row>
    <row r="288" spans="1:8" ht="24" customHeight="1" x14ac:dyDescent="0.35">
      <c r="B288" s="131" t="s">
        <v>9</v>
      </c>
      <c r="C288" s="139">
        <v>5082.3999999999996</v>
      </c>
      <c r="D288" s="136">
        <v>5081.24</v>
      </c>
      <c r="E288" s="136">
        <f t="shared" si="28"/>
        <v>99.977176137257999</v>
      </c>
      <c r="F288" s="5"/>
      <c r="G288" s="18"/>
      <c r="H288" s="18"/>
    </row>
    <row r="289" spans="1:10" ht="24" customHeight="1" x14ac:dyDescent="0.35">
      <c r="B289" s="131" t="s">
        <v>4</v>
      </c>
      <c r="C289" s="139">
        <v>1432.5</v>
      </c>
      <c r="D289" s="136">
        <v>1429.95</v>
      </c>
      <c r="E289" s="136">
        <f t="shared" si="28"/>
        <v>99.821989528795825</v>
      </c>
      <c r="F289" s="27"/>
      <c r="G289" s="18"/>
      <c r="H289" s="18"/>
    </row>
    <row r="290" spans="1:10" s="12" customFormat="1" x14ac:dyDescent="0.35">
      <c r="A290" s="97"/>
      <c r="B290" s="133" t="s">
        <v>16</v>
      </c>
      <c r="C290" s="141">
        <f>C291+C292+C293</f>
        <v>119569.29999999999</v>
      </c>
      <c r="D290" s="141">
        <f>D291+D292+D293</f>
        <v>112948.92</v>
      </c>
      <c r="E290" s="144">
        <f>D290/C290*100</f>
        <v>94.463143967556888</v>
      </c>
      <c r="F290" s="31"/>
      <c r="G290" s="21"/>
      <c r="H290" s="21"/>
    </row>
    <row r="291" spans="1:10" s="12" customFormat="1" x14ac:dyDescent="0.35">
      <c r="A291" s="97"/>
      <c r="B291" s="134" t="s">
        <v>9</v>
      </c>
      <c r="C291" s="142">
        <f>C288</f>
        <v>5082.3999999999996</v>
      </c>
      <c r="D291" s="142">
        <f>D288</f>
        <v>5081.24</v>
      </c>
      <c r="E291" s="136">
        <f>D291/C291*100</f>
        <v>99.977176137257999</v>
      </c>
      <c r="F291" s="9"/>
      <c r="G291" s="21"/>
      <c r="H291" s="21"/>
    </row>
    <row r="292" spans="1:10" s="12" customFormat="1" x14ac:dyDescent="0.35">
      <c r="A292" s="97"/>
      <c r="B292" s="134" t="s">
        <v>4</v>
      </c>
      <c r="C292" s="142">
        <f>C289</f>
        <v>1432.5</v>
      </c>
      <c r="D292" s="142">
        <f>D289</f>
        <v>1429.95</v>
      </c>
      <c r="E292" s="136">
        <f>D292/C292*100</f>
        <v>99.821989528795825</v>
      </c>
      <c r="F292" s="27"/>
      <c r="G292" s="21"/>
      <c r="H292" s="21"/>
    </row>
    <row r="293" spans="1:10" s="12" customFormat="1" ht="15.75" customHeight="1" x14ac:dyDescent="0.35">
      <c r="A293" s="97"/>
      <c r="B293" s="131" t="s">
        <v>5</v>
      </c>
      <c r="C293" s="143">
        <f>C286+C284+C282+C280+C277+C274</f>
        <v>113054.39999999999</v>
      </c>
      <c r="D293" s="143">
        <f>D286+D284+D282+D280+D277+D274</f>
        <v>106437.73</v>
      </c>
      <c r="E293" s="136">
        <f>D293/C293*100</f>
        <v>94.14735737839483</v>
      </c>
      <c r="F293" s="27"/>
      <c r="G293" s="163"/>
      <c r="H293" s="21"/>
    </row>
    <row r="294" spans="1:10" ht="24" customHeight="1" x14ac:dyDescent="0.35">
      <c r="B294" s="251" t="s">
        <v>306</v>
      </c>
      <c r="C294" s="251"/>
      <c r="D294" s="251"/>
      <c r="E294" s="251"/>
      <c r="F294" s="251"/>
      <c r="G294" s="18"/>
      <c r="H294" s="18"/>
      <c r="J294" s="12"/>
    </row>
    <row r="295" spans="1:10" s="12" customFormat="1" x14ac:dyDescent="0.35">
      <c r="A295" s="97"/>
      <c r="B295" s="3" t="s">
        <v>55</v>
      </c>
      <c r="C295" s="37">
        <f>C296+C299</f>
        <v>4454</v>
      </c>
      <c r="D295" s="37">
        <f>D296+D299</f>
        <v>4156.6750000000002</v>
      </c>
      <c r="E295" s="37">
        <f>D295/C295*100</f>
        <v>93.324539739559953</v>
      </c>
      <c r="F295" s="26"/>
      <c r="G295" s="29"/>
      <c r="H295" s="21"/>
    </row>
    <row r="296" spans="1:10" s="39" customFormat="1" ht="66" x14ac:dyDescent="0.35">
      <c r="A296" s="97">
        <v>75</v>
      </c>
      <c r="B296" s="3" t="s">
        <v>56</v>
      </c>
      <c r="C296" s="174">
        <f>C297+C298</f>
        <v>3504</v>
      </c>
      <c r="D296" s="174">
        <f>D297+D298</f>
        <v>3504</v>
      </c>
      <c r="E296" s="174">
        <f>D296/C296*100</f>
        <v>100</v>
      </c>
      <c r="F296" s="4" t="s">
        <v>273</v>
      </c>
      <c r="G296" s="40"/>
      <c r="H296" s="38"/>
    </row>
    <row r="297" spans="1:10" s="12" customFormat="1" x14ac:dyDescent="0.35">
      <c r="A297" s="97"/>
      <c r="B297" s="4" t="s">
        <v>4</v>
      </c>
      <c r="C297" s="35">
        <v>3504</v>
      </c>
      <c r="D297" s="35">
        <v>3504</v>
      </c>
      <c r="E297" s="175">
        <f>D297/C297*100</f>
        <v>100</v>
      </c>
      <c r="G297" s="29"/>
      <c r="H297" s="21"/>
    </row>
    <row r="298" spans="1:10" s="12" customFormat="1" ht="21" hidden="1" customHeight="1" x14ac:dyDescent="0.35">
      <c r="A298" s="97"/>
      <c r="B298" s="26" t="s">
        <v>5</v>
      </c>
      <c r="C298" s="94">
        <v>0</v>
      </c>
      <c r="D298" s="94">
        <v>0</v>
      </c>
      <c r="E298" s="106">
        <v>0</v>
      </c>
      <c r="F298" s="26"/>
      <c r="G298" s="29"/>
      <c r="H298" s="21"/>
    </row>
    <row r="299" spans="1:10" s="12" customFormat="1" ht="115.5" customHeight="1" x14ac:dyDescent="0.35">
      <c r="A299" s="97">
        <v>76</v>
      </c>
      <c r="B299" s="3" t="s">
        <v>57</v>
      </c>
      <c r="C299" s="37">
        <f>C300+C301</f>
        <v>950</v>
      </c>
      <c r="D299" s="37">
        <f>D300+D301</f>
        <v>652.67499999999995</v>
      </c>
      <c r="E299" s="37">
        <f>D299/C299*100</f>
        <v>68.702631578947361</v>
      </c>
      <c r="F299" s="4" t="s">
        <v>204</v>
      </c>
      <c r="G299" s="29"/>
      <c r="H299" s="21"/>
    </row>
    <row r="300" spans="1:10" s="12" customFormat="1" hidden="1" x14ac:dyDescent="0.35">
      <c r="A300" s="97"/>
      <c r="B300" s="26" t="s">
        <v>4</v>
      </c>
      <c r="C300" s="35">
        <v>0</v>
      </c>
      <c r="D300" s="35">
        <v>0</v>
      </c>
      <c r="E300" s="175">
        <v>0</v>
      </c>
      <c r="F300" s="26"/>
      <c r="G300" s="29"/>
      <c r="H300" s="21"/>
    </row>
    <row r="301" spans="1:10" s="12" customFormat="1" x14ac:dyDescent="0.35">
      <c r="A301" s="97"/>
      <c r="B301" s="4" t="s">
        <v>5</v>
      </c>
      <c r="C301" s="35">
        <v>950</v>
      </c>
      <c r="D301" s="35">
        <v>652.67499999999995</v>
      </c>
      <c r="E301" s="175">
        <f t="shared" ref="E301:E308" si="29">D301/C301*100</f>
        <v>68.702631578947361</v>
      </c>
      <c r="G301" s="29"/>
      <c r="H301" s="21"/>
    </row>
    <row r="302" spans="1:10" s="12" customFormat="1" ht="66" x14ac:dyDescent="0.35">
      <c r="A302" s="97"/>
      <c r="B302" s="3" t="s">
        <v>32</v>
      </c>
      <c r="C302" s="37">
        <f>C303</f>
        <v>2186.6</v>
      </c>
      <c r="D302" s="37">
        <f>D303</f>
        <v>2172.2799999999997</v>
      </c>
      <c r="E302" s="174">
        <f t="shared" si="29"/>
        <v>99.345101984816594</v>
      </c>
      <c r="F302" s="26"/>
      <c r="G302" s="21"/>
      <c r="H302" s="21"/>
    </row>
    <row r="303" spans="1:10" s="39" customFormat="1" ht="223.5" customHeight="1" x14ac:dyDescent="0.35">
      <c r="A303" s="97">
        <v>77</v>
      </c>
      <c r="B303" s="3" t="s">
        <v>58</v>
      </c>
      <c r="C303" s="37">
        <f>C304+C305</f>
        <v>2186.6</v>
      </c>
      <c r="D303" s="37">
        <f>D304+D305</f>
        <v>2172.2799999999997</v>
      </c>
      <c r="E303" s="174">
        <f t="shared" si="29"/>
        <v>99.345101984816594</v>
      </c>
      <c r="F303" s="4" t="s">
        <v>274</v>
      </c>
      <c r="G303" s="40"/>
      <c r="H303" s="38"/>
    </row>
    <row r="304" spans="1:10" x14ac:dyDescent="0.35">
      <c r="B304" s="4" t="s">
        <v>4</v>
      </c>
      <c r="C304" s="35">
        <v>806.5</v>
      </c>
      <c r="D304" s="35">
        <v>806.5</v>
      </c>
      <c r="E304" s="175">
        <f t="shared" si="29"/>
        <v>100</v>
      </c>
      <c r="F304" s="26"/>
      <c r="G304" s="18"/>
      <c r="H304" s="18"/>
    </row>
    <row r="305" spans="1:10" x14ac:dyDescent="0.35">
      <c r="B305" s="4" t="s">
        <v>5</v>
      </c>
      <c r="C305" s="35">
        <v>1380.1</v>
      </c>
      <c r="D305" s="35">
        <v>1365.78</v>
      </c>
      <c r="E305" s="175">
        <f t="shared" si="29"/>
        <v>98.962394029418164</v>
      </c>
      <c r="F305" s="26"/>
      <c r="G305" s="18"/>
      <c r="H305" s="18"/>
    </row>
    <row r="306" spans="1:10" s="12" customFormat="1" ht="21.75" customHeight="1" x14ac:dyDescent="0.35">
      <c r="A306" s="97"/>
      <c r="B306" s="176" t="s">
        <v>6</v>
      </c>
      <c r="C306" s="36">
        <f>C307+C308</f>
        <v>6640.6</v>
      </c>
      <c r="D306" s="36">
        <f>D307+D308</f>
        <v>6328.9549999999999</v>
      </c>
      <c r="E306" s="177">
        <f t="shared" si="29"/>
        <v>95.30697527331867</v>
      </c>
      <c r="F306" s="63"/>
      <c r="G306" s="21"/>
      <c r="H306" s="21"/>
    </row>
    <row r="307" spans="1:10" s="12" customFormat="1" x14ac:dyDescent="0.35">
      <c r="A307" s="97"/>
      <c r="B307" s="4" t="s">
        <v>4</v>
      </c>
      <c r="C307" s="35">
        <f>C304+C300+C297</f>
        <v>4310.5</v>
      </c>
      <c r="D307" s="35">
        <f>D304+D300+D297</f>
        <v>4310.5</v>
      </c>
      <c r="E307" s="178">
        <f t="shared" si="29"/>
        <v>100</v>
      </c>
      <c r="F307" s="8"/>
      <c r="G307" s="21"/>
      <c r="H307" s="21"/>
    </row>
    <row r="308" spans="1:10" s="12" customFormat="1" x14ac:dyDescent="0.35">
      <c r="A308" s="97"/>
      <c r="B308" s="4" t="s">
        <v>5</v>
      </c>
      <c r="C308" s="35">
        <f>C305+C301+C298</f>
        <v>2330.1</v>
      </c>
      <c r="D308" s="35">
        <f>D305+D301+D298</f>
        <v>2018.4549999999999</v>
      </c>
      <c r="E308" s="178">
        <f t="shared" si="29"/>
        <v>86.625252135101491</v>
      </c>
      <c r="F308" s="27"/>
      <c r="G308" s="21"/>
      <c r="H308" s="21"/>
    </row>
    <row r="309" spans="1:10" x14ac:dyDescent="0.35">
      <c r="B309" s="250" t="s">
        <v>307</v>
      </c>
      <c r="C309" s="252"/>
      <c r="D309" s="252"/>
      <c r="E309" s="252"/>
      <c r="F309" s="252"/>
      <c r="G309" s="18"/>
      <c r="H309" s="18"/>
      <c r="I309" s="12"/>
      <c r="J309" s="12"/>
    </row>
    <row r="310" spans="1:10" s="12" customFormat="1" ht="34.5" customHeight="1" x14ac:dyDescent="0.35">
      <c r="A310" s="97"/>
      <c r="B310" s="146" t="s">
        <v>85</v>
      </c>
      <c r="C310" s="37">
        <f>C311+C313+C315+C317</f>
        <v>72702.91</v>
      </c>
      <c r="D310" s="37">
        <f>D311+D313+D315+D317</f>
        <v>69021.58</v>
      </c>
      <c r="E310" s="37">
        <f>D310/C310*100</f>
        <v>94.936475032429925</v>
      </c>
      <c r="F310" s="64"/>
      <c r="G310" s="109"/>
      <c r="H310" s="21"/>
    </row>
    <row r="311" spans="1:10" s="39" customFormat="1" ht="294" customHeight="1" x14ac:dyDescent="0.35">
      <c r="A311" s="97">
        <v>78</v>
      </c>
      <c r="B311" s="158" t="s">
        <v>86</v>
      </c>
      <c r="C311" s="37">
        <f>C312</f>
        <v>28200</v>
      </c>
      <c r="D311" s="37">
        <f>D312</f>
        <v>27990.69</v>
      </c>
      <c r="E311" s="37">
        <f t="shared" ref="E311:E320" si="30">D311/C311*100</f>
        <v>99.257765957446807</v>
      </c>
      <c r="F311" s="237" t="s">
        <v>284</v>
      </c>
      <c r="G311" s="38"/>
      <c r="H311" s="38"/>
    </row>
    <row r="312" spans="1:10" s="12" customFormat="1" ht="18.75" customHeight="1" x14ac:dyDescent="0.35">
      <c r="A312" s="97"/>
      <c r="B312" s="5" t="s">
        <v>4</v>
      </c>
      <c r="C312" s="35">
        <v>28200</v>
      </c>
      <c r="D312" s="35">
        <v>27990.69</v>
      </c>
      <c r="E312" s="35">
        <f>D312/C312*100</f>
        <v>99.257765957446807</v>
      </c>
      <c r="F312" s="8"/>
      <c r="G312" s="21"/>
      <c r="H312" s="21"/>
    </row>
    <row r="313" spans="1:10" s="39" customFormat="1" ht="340.5" customHeight="1" x14ac:dyDescent="0.35">
      <c r="A313" s="97">
        <v>79</v>
      </c>
      <c r="B313" s="158" t="s">
        <v>87</v>
      </c>
      <c r="C313" s="37">
        <f>C314</f>
        <v>18938.7</v>
      </c>
      <c r="D313" s="37">
        <f>D314</f>
        <v>18739.63</v>
      </c>
      <c r="E313" s="37">
        <f t="shared" si="30"/>
        <v>98.948871886665941</v>
      </c>
      <c r="F313" s="4" t="s">
        <v>285</v>
      </c>
      <c r="G313" s="38"/>
      <c r="H313" s="38"/>
    </row>
    <row r="314" spans="1:10" s="12" customFormat="1" ht="18.75" customHeight="1" x14ac:dyDescent="0.35">
      <c r="A314" s="97"/>
      <c r="B314" s="5" t="s">
        <v>4</v>
      </c>
      <c r="C314" s="35">
        <v>18938.7</v>
      </c>
      <c r="D314" s="35">
        <v>18739.63</v>
      </c>
      <c r="E314" s="35">
        <f>D314/C314*100</f>
        <v>98.948871886665941</v>
      </c>
      <c r="F314" s="8"/>
      <c r="G314" s="21"/>
      <c r="H314" s="21"/>
    </row>
    <row r="315" spans="1:10" s="39" customFormat="1" ht="99" x14ac:dyDescent="0.35">
      <c r="A315" s="97">
        <v>80</v>
      </c>
      <c r="B315" s="158" t="s">
        <v>88</v>
      </c>
      <c r="C315" s="37">
        <f>C316</f>
        <v>8051.5</v>
      </c>
      <c r="D315" s="37">
        <f>D316</f>
        <v>7483.39</v>
      </c>
      <c r="E315" s="37">
        <f t="shared" si="30"/>
        <v>92.944047692976469</v>
      </c>
      <c r="F315" s="4" t="s">
        <v>197</v>
      </c>
      <c r="G315" s="38"/>
      <c r="H315" s="38"/>
    </row>
    <row r="316" spans="1:10" s="12" customFormat="1" ht="18.75" customHeight="1" x14ac:dyDescent="0.35">
      <c r="A316" s="97"/>
      <c r="B316" s="5" t="s">
        <v>4</v>
      </c>
      <c r="C316" s="35">
        <v>8051.5</v>
      </c>
      <c r="D316" s="35">
        <v>7483.39</v>
      </c>
      <c r="E316" s="35">
        <f t="shared" si="30"/>
        <v>92.944047692976469</v>
      </c>
      <c r="F316" s="8"/>
      <c r="G316" s="21"/>
      <c r="H316" s="21"/>
    </row>
    <row r="317" spans="1:10" s="12" customFormat="1" ht="331.5" customHeight="1" x14ac:dyDescent="0.35">
      <c r="A317" s="97">
        <v>81</v>
      </c>
      <c r="B317" s="158" t="s">
        <v>89</v>
      </c>
      <c r="C317" s="37">
        <f>+C318+C319</f>
        <v>17512.71</v>
      </c>
      <c r="D317" s="37">
        <f>D318+D319</f>
        <v>14807.87</v>
      </c>
      <c r="E317" s="37">
        <f>D317/C317*100</f>
        <v>84.554988919476202</v>
      </c>
      <c r="F317" s="162" t="s">
        <v>286</v>
      </c>
      <c r="G317" s="21"/>
      <c r="H317" s="21"/>
    </row>
    <row r="318" spans="1:10" s="12" customFormat="1" x14ac:dyDescent="0.35">
      <c r="A318" s="97"/>
      <c r="B318" s="159" t="s">
        <v>4</v>
      </c>
      <c r="C318" s="35">
        <v>14591.41</v>
      </c>
      <c r="D318" s="35">
        <v>12763.68</v>
      </c>
      <c r="E318" s="35">
        <f>D318/C318*100</f>
        <v>87.473931580292799</v>
      </c>
      <c r="F318" s="8"/>
      <c r="G318" s="21"/>
      <c r="H318" s="21"/>
    </row>
    <row r="319" spans="1:10" s="12" customFormat="1" x14ac:dyDescent="0.35">
      <c r="A319" s="97"/>
      <c r="B319" s="159" t="s">
        <v>5</v>
      </c>
      <c r="C319" s="35">
        <v>2921.3</v>
      </c>
      <c r="D319" s="35">
        <v>2044.19</v>
      </c>
      <c r="E319" s="35">
        <f>D319/C319*100</f>
        <v>69.975353438537638</v>
      </c>
      <c r="F319" s="8"/>
      <c r="G319" s="21"/>
      <c r="H319" s="21"/>
    </row>
    <row r="320" spans="1:10" s="12" customFormat="1" ht="45.75" customHeight="1" x14ac:dyDescent="0.35">
      <c r="A320" s="97"/>
      <c r="B320" s="158" t="s">
        <v>90</v>
      </c>
      <c r="C320" s="37">
        <f>C321+C323+C325</f>
        <v>1081.3800000000001</v>
      </c>
      <c r="D320" s="37">
        <f>D321+D323+D325</f>
        <v>945.58999999999992</v>
      </c>
      <c r="E320" s="37">
        <f t="shared" si="30"/>
        <v>87.442897038968709</v>
      </c>
      <c r="F320" s="8"/>
      <c r="G320" s="21"/>
      <c r="H320" s="21"/>
    </row>
    <row r="321" spans="1:8" s="39" customFormat="1" ht="222.75" customHeight="1" x14ac:dyDescent="0.35">
      <c r="A321" s="97">
        <v>82</v>
      </c>
      <c r="B321" s="146" t="s">
        <v>91</v>
      </c>
      <c r="C321" s="37">
        <f>C322</f>
        <v>630</v>
      </c>
      <c r="D321" s="37">
        <f>D322</f>
        <v>505.7</v>
      </c>
      <c r="E321" s="37">
        <f t="shared" ref="E321:E329" si="31">D321/C321*100</f>
        <v>80.269841269841265</v>
      </c>
      <c r="F321" s="4" t="s">
        <v>287</v>
      </c>
      <c r="G321" s="38"/>
      <c r="H321" s="38"/>
    </row>
    <row r="322" spans="1:8" s="12" customFormat="1" x14ac:dyDescent="0.35">
      <c r="A322" s="97"/>
      <c r="B322" s="159" t="s">
        <v>5</v>
      </c>
      <c r="C322" s="35">
        <v>630</v>
      </c>
      <c r="D322" s="35">
        <v>505.7</v>
      </c>
      <c r="E322" s="35">
        <f t="shared" si="31"/>
        <v>80.269841269841265</v>
      </c>
      <c r="F322" s="8"/>
      <c r="G322" s="21"/>
      <c r="H322" s="21"/>
    </row>
    <row r="323" spans="1:8" s="12" customFormat="1" ht="154.5" customHeight="1" x14ac:dyDescent="0.35">
      <c r="A323" s="97">
        <v>83</v>
      </c>
      <c r="B323" s="146" t="s">
        <v>92</v>
      </c>
      <c r="C323" s="37">
        <f>C324</f>
        <v>26.1</v>
      </c>
      <c r="D323" s="37">
        <f>D324</f>
        <v>26.1</v>
      </c>
      <c r="E323" s="37">
        <f t="shared" si="31"/>
        <v>100</v>
      </c>
      <c r="F323" s="162" t="s">
        <v>288</v>
      </c>
      <c r="G323" s="21"/>
      <c r="H323" s="21"/>
    </row>
    <row r="324" spans="1:8" s="12" customFormat="1" x14ac:dyDescent="0.35">
      <c r="A324" s="97"/>
      <c r="B324" s="159" t="s">
        <v>5</v>
      </c>
      <c r="C324" s="35">
        <v>26.1</v>
      </c>
      <c r="D324" s="35">
        <v>26.1</v>
      </c>
      <c r="E324" s="35">
        <f t="shared" si="31"/>
        <v>100</v>
      </c>
      <c r="F324" s="8"/>
      <c r="G324" s="21"/>
      <c r="H324" s="21"/>
    </row>
    <row r="325" spans="1:8" s="39" customFormat="1" ht="53.25" customHeight="1" x14ac:dyDescent="0.35">
      <c r="A325" s="97">
        <v>84</v>
      </c>
      <c r="B325" s="146" t="s">
        <v>196</v>
      </c>
      <c r="C325" s="37">
        <f>C326</f>
        <v>425.28</v>
      </c>
      <c r="D325" s="37">
        <f>D326</f>
        <v>413.79</v>
      </c>
      <c r="E325" s="37">
        <f t="shared" si="31"/>
        <v>97.298250564334097</v>
      </c>
      <c r="F325" s="161" t="s">
        <v>318</v>
      </c>
      <c r="G325" s="38"/>
      <c r="H325" s="38"/>
    </row>
    <row r="326" spans="1:8" x14ac:dyDescent="0.35">
      <c r="B326" s="5" t="s">
        <v>5</v>
      </c>
      <c r="C326" s="35">
        <v>425.28</v>
      </c>
      <c r="D326" s="35">
        <v>413.79</v>
      </c>
      <c r="E326" s="35">
        <f t="shared" si="31"/>
        <v>97.298250564334097</v>
      </c>
      <c r="F326" s="8"/>
      <c r="G326" s="18"/>
      <c r="H326" s="18"/>
    </row>
    <row r="327" spans="1:8" s="12" customFormat="1" x14ac:dyDescent="0.35">
      <c r="A327" s="97"/>
      <c r="B327" s="122" t="s">
        <v>6</v>
      </c>
      <c r="C327" s="36">
        <f>C328+C329</f>
        <v>73784.290000000008</v>
      </c>
      <c r="D327" s="36">
        <f>D328+D329</f>
        <v>69967.17</v>
      </c>
      <c r="E327" s="36">
        <f t="shared" si="31"/>
        <v>94.826649412767935</v>
      </c>
      <c r="F327" s="30"/>
      <c r="G327" s="21"/>
      <c r="H327" s="21"/>
    </row>
    <row r="328" spans="1:8" s="12" customFormat="1" x14ac:dyDescent="0.35">
      <c r="A328" s="97"/>
      <c r="B328" s="5" t="s">
        <v>4</v>
      </c>
      <c r="C328" s="35">
        <f>C318+C316+C314+C312</f>
        <v>69781.61</v>
      </c>
      <c r="D328" s="35">
        <f>D318+D316+D314+D312</f>
        <v>66977.39</v>
      </c>
      <c r="E328" s="35">
        <f t="shared" si="31"/>
        <v>95.981434076972434</v>
      </c>
      <c r="F328" s="26"/>
      <c r="G328" s="29"/>
      <c r="H328" s="21"/>
    </row>
    <row r="329" spans="1:8" s="12" customFormat="1" x14ac:dyDescent="0.35">
      <c r="A329" s="97"/>
      <c r="B329" s="5" t="s">
        <v>5</v>
      </c>
      <c r="C329" s="35">
        <f>C326+C324+C322+C319</f>
        <v>4002.6800000000003</v>
      </c>
      <c r="D329" s="35">
        <f>D326+D324+D322+D319</f>
        <v>2989.78</v>
      </c>
      <c r="E329" s="35">
        <f t="shared" si="31"/>
        <v>74.694454715340726</v>
      </c>
      <c r="F329" s="26"/>
      <c r="G329" s="21"/>
      <c r="H329" s="21"/>
    </row>
    <row r="330" spans="1:8" ht="21.75" customHeight="1" x14ac:dyDescent="0.35">
      <c r="B330" s="252" t="s">
        <v>308</v>
      </c>
      <c r="C330" s="252"/>
      <c r="D330" s="252"/>
      <c r="E330" s="252"/>
      <c r="F330" s="252"/>
      <c r="G330" s="18"/>
      <c r="H330" s="199"/>
    </row>
    <row r="331" spans="1:8" s="10" customFormat="1" ht="51.75" customHeight="1" x14ac:dyDescent="0.25">
      <c r="A331" s="93"/>
      <c r="B331" s="150" t="s">
        <v>166</v>
      </c>
      <c r="C331" s="124">
        <f>C332+C335+C339+C342</f>
        <v>98781.68</v>
      </c>
      <c r="D331" s="124">
        <f>D332+D335+D339+D342</f>
        <v>97905.849999999991</v>
      </c>
      <c r="E331" s="124">
        <f>D331/C331*100</f>
        <v>99.113367984832806</v>
      </c>
      <c r="F331" s="27"/>
      <c r="G331" s="20">
        <v>9</v>
      </c>
      <c r="H331" s="20"/>
    </row>
    <row r="332" spans="1:8" s="39" customFormat="1" ht="144.75" customHeight="1" x14ac:dyDescent="0.35">
      <c r="A332" s="97">
        <v>85</v>
      </c>
      <c r="B332" s="79" t="s">
        <v>43</v>
      </c>
      <c r="C332" s="124">
        <f>C333+C334</f>
        <v>54965.2</v>
      </c>
      <c r="D332" s="124">
        <f>D333+D334</f>
        <v>54307.667999999998</v>
      </c>
      <c r="E332" s="124">
        <f>D332/C332*100</f>
        <v>98.803730360300705</v>
      </c>
      <c r="F332" s="5" t="s">
        <v>206</v>
      </c>
      <c r="G332" s="38"/>
      <c r="H332" s="38"/>
    </row>
    <row r="333" spans="1:8" s="12" customFormat="1" x14ac:dyDescent="0.35">
      <c r="A333" s="97"/>
      <c r="B333" s="179" t="s">
        <v>4</v>
      </c>
      <c r="C333" s="125">
        <v>406.7</v>
      </c>
      <c r="D333" s="125">
        <v>406.7</v>
      </c>
      <c r="E333" s="125">
        <f>D333/C333*100</f>
        <v>100</v>
      </c>
      <c r="F333" s="27"/>
      <c r="G333" s="21"/>
      <c r="H333" s="21"/>
    </row>
    <row r="334" spans="1:8" s="12" customFormat="1" x14ac:dyDescent="0.35">
      <c r="A334" s="97"/>
      <c r="B334" s="179" t="s">
        <v>5</v>
      </c>
      <c r="C334" s="125">
        <v>54558.5</v>
      </c>
      <c r="D334" s="125">
        <v>53900.968000000001</v>
      </c>
      <c r="E334" s="125">
        <f>D334/C334*100</f>
        <v>98.794812907246353</v>
      </c>
      <c r="F334" s="27"/>
      <c r="G334" s="29"/>
      <c r="H334" s="21"/>
    </row>
    <row r="335" spans="1:8" s="52" customFormat="1" ht="102" customHeight="1" x14ac:dyDescent="0.25">
      <c r="A335" s="93">
        <v>86</v>
      </c>
      <c r="B335" s="79" t="s">
        <v>44</v>
      </c>
      <c r="C335" s="263">
        <f>C338</f>
        <v>42519.7</v>
      </c>
      <c r="D335" s="263">
        <f>D338</f>
        <v>42303.781999999999</v>
      </c>
      <c r="E335" s="263">
        <f>D335/C335*100</f>
        <v>99.492193030524675</v>
      </c>
      <c r="F335" s="5" t="s">
        <v>205</v>
      </c>
      <c r="G335" s="51"/>
      <c r="H335" s="51"/>
    </row>
    <row r="336" spans="1:8" s="10" customFormat="1" ht="17.25" hidden="1" customHeight="1" x14ac:dyDescent="0.25">
      <c r="A336" s="93"/>
      <c r="B336" s="68"/>
      <c r="C336" s="264"/>
      <c r="D336" s="264"/>
      <c r="E336" s="264"/>
      <c r="F336" s="27"/>
      <c r="G336" s="20"/>
      <c r="H336" s="20"/>
    </row>
    <row r="337" spans="1:8" s="10" customFormat="1" ht="17.25" hidden="1" customHeight="1" x14ac:dyDescent="0.25">
      <c r="A337" s="93"/>
      <c r="B337" s="68"/>
      <c r="C337" s="265"/>
      <c r="D337" s="265"/>
      <c r="E337" s="265"/>
      <c r="F337" s="27"/>
      <c r="G337" s="20"/>
      <c r="H337" s="20"/>
    </row>
    <row r="338" spans="1:8" s="12" customFormat="1" x14ac:dyDescent="0.35">
      <c r="A338" s="97"/>
      <c r="B338" s="179" t="s">
        <v>5</v>
      </c>
      <c r="C338" s="125">
        <v>42519.7</v>
      </c>
      <c r="D338" s="125">
        <v>42303.781999999999</v>
      </c>
      <c r="E338" s="125">
        <f t="shared" ref="E338:E358" si="32">D338/C338*100</f>
        <v>99.492193030524675</v>
      </c>
      <c r="F338" s="27"/>
      <c r="G338" s="21"/>
      <c r="H338" s="21"/>
    </row>
    <row r="339" spans="1:8" s="52" customFormat="1" ht="109.5" customHeight="1" x14ac:dyDescent="0.25">
      <c r="A339" s="93">
        <v>87</v>
      </c>
      <c r="B339" s="79" t="s">
        <v>101</v>
      </c>
      <c r="C339" s="124">
        <f>C340+C341</f>
        <v>1080</v>
      </c>
      <c r="D339" s="124">
        <f>D340+D341</f>
        <v>1077.6199999999999</v>
      </c>
      <c r="E339" s="37">
        <f t="shared" si="32"/>
        <v>99.779629629629625</v>
      </c>
      <c r="F339" s="5" t="s">
        <v>275</v>
      </c>
      <c r="G339" s="51"/>
      <c r="H339" s="51"/>
    </row>
    <row r="340" spans="1:8" s="52" customFormat="1" ht="18" customHeight="1" x14ac:dyDescent="0.25">
      <c r="A340" s="93"/>
      <c r="B340" s="179" t="s">
        <v>4</v>
      </c>
      <c r="C340" s="125">
        <v>475.5</v>
      </c>
      <c r="D340" s="125">
        <v>475.5</v>
      </c>
      <c r="E340" s="35">
        <f t="shared" si="32"/>
        <v>100</v>
      </c>
      <c r="F340" s="27"/>
      <c r="G340" s="51"/>
      <c r="H340" s="51"/>
    </row>
    <row r="341" spans="1:8" s="52" customFormat="1" ht="18" customHeight="1" x14ac:dyDescent="0.25">
      <c r="A341" s="93"/>
      <c r="B341" s="179" t="s">
        <v>5</v>
      </c>
      <c r="C341" s="125">
        <v>604.5</v>
      </c>
      <c r="D341" s="125">
        <v>602.12</v>
      </c>
      <c r="E341" s="35">
        <f t="shared" si="32"/>
        <v>99.606286186931342</v>
      </c>
      <c r="F341" s="27"/>
      <c r="G341" s="51"/>
      <c r="H341" s="51"/>
    </row>
    <row r="342" spans="1:8" s="52" customFormat="1" ht="87.75" customHeight="1" x14ac:dyDescent="0.25">
      <c r="A342" s="93">
        <v>88</v>
      </c>
      <c r="B342" s="79" t="s">
        <v>167</v>
      </c>
      <c r="C342" s="124">
        <f>C343</f>
        <v>216.78</v>
      </c>
      <c r="D342" s="124">
        <f>D343</f>
        <v>216.78</v>
      </c>
      <c r="E342" s="37">
        <f t="shared" si="32"/>
        <v>100</v>
      </c>
      <c r="F342" s="5" t="s">
        <v>276</v>
      </c>
      <c r="G342" s="51"/>
      <c r="H342" s="51"/>
    </row>
    <row r="343" spans="1:8" s="12" customFormat="1" x14ac:dyDescent="0.35">
      <c r="A343" s="97"/>
      <c r="B343" s="179" t="s">
        <v>5</v>
      </c>
      <c r="C343" s="125">
        <v>216.78</v>
      </c>
      <c r="D343" s="125">
        <v>216.78</v>
      </c>
      <c r="E343" s="35">
        <f t="shared" si="32"/>
        <v>100</v>
      </c>
      <c r="F343" s="27"/>
      <c r="G343" s="21"/>
      <c r="H343" s="21"/>
    </row>
    <row r="344" spans="1:8" s="12" customFormat="1" ht="33" x14ac:dyDescent="0.35">
      <c r="A344" s="97"/>
      <c r="B344" s="183" t="s">
        <v>103</v>
      </c>
      <c r="C344" s="124">
        <f>C345+C347</f>
        <v>143709.07</v>
      </c>
      <c r="D344" s="124">
        <f>D345+D347</f>
        <v>138193.38800000001</v>
      </c>
      <c r="E344" s="37">
        <f>D344/C344*100</f>
        <v>96.16191100533878</v>
      </c>
      <c r="F344" s="27"/>
      <c r="G344" s="21"/>
      <c r="H344" s="21"/>
    </row>
    <row r="345" spans="1:8" s="52" customFormat="1" ht="87" customHeight="1" x14ac:dyDescent="0.25">
      <c r="A345" s="93">
        <v>89</v>
      </c>
      <c r="B345" s="79" t="s">
        <v>102</v>
      </c>
      <c r="C345" s="124">
        <f>C346</f>
        <v>290</v>
      </c>
      <c r="D345" s="124">
        <f>D346</f>
        <v>290</v>
      </c>
      <c r="E345" s="37">
        <f t="shared" si="32"/>
        <v>100</v>
      </c>
      <c r="F345" s="5" t="s">
        <v>207</v>
      </c>
      <c r="G345" s="51"/>
      <c r="H345" s="51"/>
    </row>
    <row r="346" spans="1:8" s="10" customFormat="1" x14ac:dyDescent="0.25">
      <c r="A346" s="93"/>
      <c r="B346" s="80" t="s">
        <v>5</v>
      </c>
      <c r="C346" s="125">
        <v>290</v>
      </c>
      <c r="D346" s="125">
        <v>290</v>
      </c>
      <c r="E346" s="35">
        <f t="shared" si="32"/>
        <v>100</v>
      </c>
      <c r="F346" s="27"/>
      <c r="G346" s="20"/>
      <c r="H346" s="20"/>
    </row>
    <row r="347" spans="1:8" s="52" customFormat="1" ht="104.25" customHeight="1" x14ac:dyDescent="0.25">
      <c r="A347" s="93">
        <v>90</v>
      </c>
      <c r="B347" s="79" t="s">
        <v>104</v>
      </c>
      <c r="C347" s="124">
        <f>C348</f>
        <v>143419.07</v>
      </c>
      <c r="D347" s="124">
        <f>D348</f>
        <v>137903.38800000001</v>
      </c>
      <c r="E347" s="37">
        <f t="shared" si="32"/>
        <v>96.154150211683842</v>
      </c>
      <c r="F347" s="5" t="s">
        <v>208</v>
      </c>
      <c r="G347" s="51"/>
      <c r="H347" s="51"/>
    </row>
    <row r="348" spans="1:8" s="12" customFormat="1" x14ac:dyDescent="0.35">
      <c r="A348" s="97"/>
      <c r="B348" s="179" t="s">
        <v>5</v>
      </c>
      <c r="C348" s="125">
        <v>143419.07</v>
      </c>
      <c r="D348" s="125">
        <v>137903.38800000001</v>
      </c>
      <c r="E348" s="125">
        <f t="shared" si="32"/>
        <v>96.154150211683842</v>
      </c>
      <c r="F348" s="27"/>
      <c r="G348" s="21"/>
      <c r="H348" s="21"/>
    </row>
    <row r="349" spans="1:8" s="10" customFormat="1" ht="57" customHeight="1" x14ac:dyDescent="0.25">
      <c r="A349" s="93"/>
      <c r="B349" s="150" t="s">
        <v>105</v>
      </c>
      <c r="C349" s="124">
        <f>C350+C352+C354</f>
        <v>63550.332999999999</v>
      </c>
      <c r="D349" s="124">
        <f>D350+D352+D354</f>
        <v>61282.764000000003</v>
      </c>
      <c r="E349" s="37">
        <f t="shared" si="32"/>
        <v>96.431853472742617</v>
      </c>
      <c r="F349" s="27"/>
      <c r="G349" s="20"/>
      <c r="H349" s="20"/>
    </row>
    <row r="350" spans="1:8" s="52" customFormat="1" ht="51.75" customHeight="1" x14ac:dyDescent="0.25">
      <c r="A350" s="93">
        <v>91</v>
      </c>
      <c r="B350" s="79" t="s">
        <v>165</v>
      </c>
      <c r="C350" s="124">
        <f>C351</f>
        <v>22591.8</v>
      </c>
      <c r="D350" s="124">
        <f>D351</f>
        <v>21127.879000000001</v>
      </c>
      <c r="E350" s="37">
        <f>D350/C350*100</f>
        <v>93.520122345275723</v>
      </c>
      <c r="F350" s="235" t="s">
        <v>106</v>
      </c>
      <c r="G350" s="51"/>
      <c r="H350" s="51"/>
    </row>
    <row r="351" spans="1:8" s="12" customFormat="1" x14ac:dyDescent="0.35">
      <c r="A351" s="97"/>
      <c r="B351" s="179" t="s">
        <v>5</v>
      </c>
      <c r="C351" s="125">
        <v>22591.8</v>
      </c>
      <c r="D351" s="125">
        <v>21127.879000000001</v>
      </c>
      <c r="E351" s="35">
        <f t="shared" si="32"/>
        <v>93.520122345275723</v>
      </c>
      <c r="F351" s="27"/>
      <c r="G351" s="21"/>
      <c r="H351" s="21"/>
    </row>
    <row r="352" spans="1:8" s="52" customFormat="1" ht="37.5" customHeight="1" x14ac:dyDescent="0.25">
      <c r="A352" s="93">
        <v>92</v>
      </c>
      <c r="B352" s="79" t="s">
        <v>107</v>
      </c>
      <c r="C352" s="124">
        <f>C353</f>
        <v>61.9</v>
      </c>
      <c r="D352" s="124">
        <f>D353</f>
        <v>61.9</v>
      </c>
      <c r="E352" s="37">
        <f t="shared" si="32"/>
        <v>100</v>
      </c>
      <c r="F352" s="235" t="s">
        <v>209</v>
      </c>
      <c r="G352" s="51"/>
      <c r="H352" s="51"/>
    </row>
    <row r="353" spans="1:9" s="12" customFormat="1" x14ac:dyDescent="0.35">
      <c r="A353" s="97"/>
      <c r="B353" s="179" t="s">
        <v>4</v>
      </c>
      <c r="C353" s="125">
        <v>61.9</v>
      </c>
      <c r="D353" s="125">
        <v>61.9</v>
      </c>
      <c r="E353" s="35">
        <f t="shared" si="32"/>
        <v>100</v>
      </c>
      <c r="F353" s="27"/>
      <c r="G353" s="21"/>
      <c r="H353" s="21"/>
    </row>
    <row r="354" spans="1:9" s="52" customFormat="1" ht="56.25" customHeight="1" x14ac:dyDescent="0.25">
      <c r="A354" s="93">
        <v>93</v>
      </c>
      <c r="B354" s="79" t="s">
        <v>108</v>
      </c>
      <c r="C354" s="124">
        <f>+C355</f>
        <v>40896.633000000002</v>
      </c>
      <c r="D354" s="124">
        <f>+D355</f>
        <v>40092.985000000001</v>
      </c>
      <c r="E354" s="37">
        <f t="shared" si="32"/>
        <v>98.034928694496685</v>
      </c>
      <c r="F354" s="5" t="s">
        <v>109</v>
      </c>
      <c r="G354" s="51"/>
      <c r="H354" s="51"/>
    </row>
    <row r="355" spans="1:9" x14ac:dyDescent="0.35">
      <c r="B355" s="179" t="s">
        <v>5</v>
      </c>
      <c r="C355" s="125">
        <v>40896.633000000002</v>
      </c>
      <c r="D355" s="125">
        <v>40092.985000000001</v>
      </c>
      <c r="E355" s="35">
        <f t="shared" si="32"/>
        <v>98.034928694496685</v>
      </c>
      <c r="F355" s="27"/>
      <c r="G355" s="18"/>
      <c r="H355" s="18"/>
    </row>
    <row r="356" spans="1:9" s="10" customFormat="1" x14ac:dyDescent="0.25">
      <c r="A356" s="93"/>
      <c r="B356" s="122" t="s">
        <v>6</v>
      </c>
      <c r="C356" s="36">
        <f>C357+C358</f>
        <v>306041.08299999998</v>
      </c>
      <c r="D356" s="36">
        <f>D357+D358</f>
        <v>297382.00199999998</v>
      </c>
      <c r="E356" s="126">
        <f t="shared" si="32"/>
        <v>97.170614835394503</v>
      </c>
      <c r="F356" s="107"/>
      <c r="G356" s="20"/>
      <c r="H356" s="20"/>
    </row>
    <row r="357" spans="1:9" s="10" customFormat="1" x14ac:dyDescent="0.25">
      <c r="A357" s="93"/>
      <c r="B357" s="5" t="s">
        <v>4</v>
      </c>
      <c r="C357" s="125">
        <f>C340+C333+C353</f>
        <v>944.1</v>
      </c>
      <c r="D357" s="125">
        <f>D340+D333+D353</f>
        <v>944.1</v>
      </c>
      <c r="E357" s="125">
        <f t="shared" si="32"/>
        <v>100</v>
      </c>
      <c r="F357" s="11"/>
      <c r="G357" s="20"/>
      <c r="H357" s="20"/>
    </row>
    <row r="358" spans="1:9" s="10" customFormat="1" x14ac:dyDescent="0.25">
      <c r="A358" s="93"/>
      <c r="B358" s="5" t="s">
        <v>5</v>
      </c>
      <c r="C358" s="35">
        <f>C355+C351+C348+C346+C343+C341+C338+C334</f>
        <v>305096.98300000001</v>
      </c>
      <c r="D358" s="35">
        <f>D355+D351+D348+D346+D343+D341+D338+D334</f>
        <v>296437.902</v>
      </c>
      <c r="E358" s="125">
        <f t="shared" si="32"/>
        <v>97.161859512717626</v>
      </c>
      <c r="F358" s="11"/>
      <c r="G358" s="50"/>
      <c r="H358" s="20"/>
    </row>
    <row r="359" spans="1:9" ht="24.75" customHeight="1" x14ac:dyDescent="0.35">
      <c r="B359" s="250" t="s">
        <v>309</v>
      </c>
      <c r="C359" s="250"/>
      <c r="D359" s="250"/>
      <c r="E359" s="250"/>
      <c r="F359" s="250"/>
      <c r="G359" s="18"/>
      <c r="H359" s="18"/>
      <c r="I359" s="12"/>
    </row>
    <row r="360" spans="1:9" s="12" customFormat="1" x14ac:dyDescent="0.35">
      <c r="A360" s="97"/>
      <c r="B360" s="130" t="s">
        <v>247</v>
      </c>
      <c r="C360" s="124">
        <f>C361+C364+C367+C369+C371+C373+C375</f>
        <v>17644.5</v>
      </c>
      <c r="D360" s="124">
        <f>D361+D364+D367+D369+D371+D373+D375</f>
        <v>16247.58</v>
      </c>
      <c r="E360" s="37">
        <f t="shared" ref="E360:E390" si="33">D360/C360*100</f>
        <v>92.082972030944489</v>
      </c>
      <c r="F360" s="59"/>
      <c r="G360" s="21"/>
      <c r="H360" s="21"/>
    </row>
    <row r="361" spans="1:9" s="39" customFormat="1" ht="148.5" x14ac:dyDescent="0.35">
      <c r="A361" s="97">
        <v>94</v>
      </c>
      <c r="B361" s="146" t="s">
        <v>250</v>
      </c>
      <c r="C361" s="37">
        <f>C362+C363</f>
        <v>855.2</v>
      </c>
      <c r="D361" s="37">
        <f>D362+D363</f>
        <v>497.3</v>
      </c>
      <c r="E361" s="147">
        <f t="shared" si="33"/>
        <v>58.150140318054255</v>
      </c>
      <c r="F361" s="5" t="s">
        <v>257</v>
      </c>
      <c r="G361" s="229"/>
      <c r="H361" s="38"/>
    </row>
    <row r="362" spans="1:9" s="12" customFormat="1" ht="19.5" customHeight="1" x14ac:dyDescent="0.35">
      <c r="A362" s="97"/>
      <c r="B362" s="5" t="s">
        <v>4</v>
      </c>
      <c r="C362" s="35">
        <v>154.19999999999999</v>
      </c>
      <c r="D362" s="35">
        <v>154.19999999999999</v>
      </c>
      <c r="E362" s="148">
        <f t="shared" si="33"/>
        <v>100</v>
      </c>
      <c r="F362" s="27"/>
      <c r="G362" s="21"/>
      <c r="H362" s="21"/>
    </row>
    <row r="363" spans="1:9" s="12" customFormat="1" ht="19.5" customHeight="1" x14ac:dyDescent="0.35">
      <c r="A363" s="97"/>
      <c r="B363" s="5" t="s">
        <v>5</v>
      </c>
      <c r="C363" s="35">
        <v>701</v>
      </c>
      <c r="D363" s="35">
        <v>343.1</v>
      </c>
      <c r="E363" s="148">
        <f t="shared" si="33"/>
        <v>48.944365192582026</v>
      </c>
      <c r="F363" s="27"/>
      <c r="G363" s="21"/>
      <c r="H363" s="21"/>
    </row>
    <row r="364" spans="1:9" s="39" customFormat="1" ht="82.5" x14ac:dyDescent="0.35">
      <c r="A364" s="97">
        <v>95</v>
      </c>
      <c r="B364" s="146" t="s">
        <v>26</v>
      </c>
      <c r="C364" s="37">
        <f>C366+C365</f>
        <v>2285</v>
      </c>
      <c r="D364" s="37">
        <f>D366+D365</f>
        <v>2196.4</v>
      </c>
      <c r="E364" s="147">
        <f t="shared" si="33"/>
        <v>96.122538293216635</v>
      </c>
      <c r="F364" s="5" t="s">
        <v>251</v>
      </c>
      <c r="G364" s="38"/>
      <c r="H364" s="38"/>
    </row>
    <row r="365" spans="1:9" s="39" customFormat="1" x14ac:dyDescent="0.35">
      <c r="A365" s="97"/>
      <c r="B365" s="5" t="s">
        <v>4</v>
      </c>
      <c r="C365" s="35">
        <v>239.9</v>
      </c>
      <c r="D365" s="35">
        <v>239.9</v>
      </c>
      <c r="E365" s="35">
        <f t="shared" si="33"/>
        <v>100</v>
      </c>
      <c r="F365" s="27"/>
      <c r="G365" s="38"/>
      <c r="H365" s="38"/>
    </row>
    <row r="366" spans="1:9" s="12" customFormat="1" x14ac:dyDescent="0.35">
      <c r="A366" s="97"/>
      <c r="B366" s="5" t="s">
        <v>5</v>
      </c>
      <c r="C366" s="35">
        <v>2045.1</v>
      </c>
      <c r="D366" s="35">
        <v>1956.5</v>
      </c>
      <c r="E366" s="35">
        <f t="shared" si="33"/>
        <v>95.66769351131974</v>
      </c>
      <c r="F366" s="27"/>
      <c r="G366" s="21"/>
      <c r="H366" s="21"/>
    </row>
    <row r="367" spans="1:9" s="39" customFormat="1" ht="138.75" customHeight="1" x14ac:dyDescent="0.35">
      <c r="A367" s="97">
        <v>96</v>
      </c>
      <c r="B367" s="146" t="s">
        <v>236</v>
      </c>
      <c r="C367" s="37">
        <f>C368</f>
        <v>10032.700000000001</v>
      </c>
      <c r="D367" s="37">
        <f>D368</f>
        <v>9100.4</v>
      </c>
      <c r="E367" s="147">
        <f t="shared" si="33"/>
        <v>90.707386845016785</v>
      </c>
      <c r="F367" s="5" t="s">
        <v>256</v>
      </c>
      <c r="G367" s="38"/>
      <c r="H367" s="38"/>
    </row>
    <row r="368" spans="1:9" s="12" customFormat="1" x14ac:dyDescent="0.35">
      <c r="A368" s="97"/>
      <c r="B368" s="5" t="s">
        <v>5</v>
      </c>
      <c r="C368" s="35">
        <v>10032.700000000001</v>
      </c>
      <c r="D368" s="35">
        <v>9100.4</v>
      </c>
      <c r="E368" s="148">
        <f t="shared" si="33"/>
        <v>90.707386845016785</v>
      </c>
      <c r="F368" s="67"/>
      <c r="G368" s="21"/>
      <c r="H368" s="21"/>
    </row>
    <row r="369" spans="1:8" s="39" customFormat="1" ht="102.75" customHeight="1" x14ac:dyDescent="0.35">
      <c r="A369" s="97">
        <v>97</v>
      </c>
      <c r="B369" s="146" t="s">
        <v>237</v>
      </c>
      <c r="C369" s="37">
        <f>C370</f>
        <v>3714.3</v>
      </c>
      <c r="D369" s="37">
        <f>D370</f>
        <v>3696.4</v>
      </c>
      <c r="E369" s="147">
        <f t="shared" si="33"/>
        <v>99.518078776620087</v>
      </c>
      <c r="F369" s="67"/>
      <c r="G369" s="38"/>
      <c r="H369" s="38"/>
    </row>
    <row r="370" spans="1:8" s="12" customFormat="1" x14ac:dyDescent="0.35">
      <c r="A370" s="97"/>
      <c r="B370" s="166" t="s">
        <v>4</v>
      </c>
      <c r="C370" s="35">
        <v>3714.3</v>
      </c>
      <c r="D370" s="35">
        <v>3696.4</v>
      </c>
      <c r="E370" s="148">
        <f t="shared" si="33"/>
        <v>99.518078776620087</v>
      </c>
      <c r="F370" s="27"/>
      <c r="G370" s="21"/>
      <c r="H370" s="21"/>
    </row>
    <row r="371" spans="1:8" s="39" customFormat="1" ht="66" x14ac:dyDescent="0.35">
      <c r="A371" s="97">
        <v>98</v>
      </c>
      <c r="B371" s="130" t="s">
        <v>238</v>
      </c>
      <c r="C371" s="37">
        <f>C372</f>
        <v>7.3</v>
      </c>
      <c r="D371" s="37">
        <f>D372</f>
        <v>7.28</v>
      </c>
      <c r="E371" s="147">
        <f t="shared" si="33"/>
        <v>99.726027397260282</v>
      </c>
      <c r="F371" s="5" t="s">
        <v>252</v>
      </c>
      <c r="G371" s="38"/>
      <c r="H371" s="38"/>
    </row>
    <row r="372" spans="1:8" s="12" customFormat="1" x14ac:dyDescent="0.35">
      <c r="A372" s="97"/>
      <c r="B372" s="5" t="s">
        <v>9</v>
      </c>
      <c r="C372" s="35">
        <v>7.3</v>
      </c>
      <c r="D372" s="35">
        <v>7.28</v>
      </c>
      <c r="E372" s="148">
        <f t="shared" si="33"/>
        <v>99.726027397260282</v>
      </c>
      <c r="F372" s="27"/>
      <c r="G372" s="21"/>
      <c r="H372" s="21"/>
    </row>
    <row r="373" spans="1:8" s="12" customFormat="1" ht="49.5" x14ac:dyDescent="0.35">
      <c r="A373" s="97">
        <v>99</v>
      </c>
      <c r="B373" s="146" t="s">
        <v>239</v>
      </c>
      <c r="C373" s="37">
        <f>C374</f>
        <v>268.7</v>
      </c>
      <c r="D373" s="37">
        <f>D374</f>
        <v>268.5</v>
      </c>
      <c r="E373" s="147">
        <f>D373/C373*100</f>
        <v>99.925567547450683</v>
      </c>
      <c r="F373" s="27"/>
      <c r="G373" s="21"/>
      <c r="H373" s="21"/>
    </row>
    <row r="374" spans="1:8" s="12" customFormat="1" x14ac:dyDescent="0.35">
      <c r="A374" s="97"/>
      <c r="B374" s="5" t="s">
        <v>5</v>
      </c>
      <c r="C374" s="35">
        <v>268.7</v>
      </c>
      <c r="D374" s="35">
        <v>268.5</v>
      </c>
      <c r="E374" s="148">
        <f>D374/C374*100</f>
        <v>99.925567547450683</v>
      </c>
      <c r="F374" s="27"/>
      <c r="G374" s="21"/>
      <c r="H374" s="21"/>
    </row>
    <row r="375" spans="1:8" s="12" customFormat="1" ht="99" x14ac:dyDescent="0.35">
      <c r="A375" s="97">
        <v>100</v>
      </c>
      <c r="B375" s="146" t="s">
        <v>240</v>
      </c>
      <c r="C375" s="37">
        <f>C376</f>
        <v>481.3</v>
      </c>
      <c r="D375" s="37">
        <f>D376</f>
        <v>481.3</v>
      </c>
      <c r="E375" s="147">
        <f>D375/C375*100</f>
        <v>100</v>
      </c>
      <c r="F375" s="5" t="s">
        <v>258</v>
      </c>
      <c r="G375" s="21"/>
      <c r="H375" s="21"/>
    </row>
    <row r="376" spans="1:8" s="12" customFormat="1" x14ac:dyDescent="0.35">
      <c r="A376" s="97"/>
      <c r="B376" s="5" t="s">
        <v>5</v>
      </c>
      <c r="C376" s="35">
        <v>481.3</v>
      </c>
      <c r="D376" s="35">
        <v>481.3</v>
      </c>
      <c r="E376" s="148">
        <f>D376/C376*100</f>
        <v>100</v>
      </c>
      <c r="F376" s="27"/>
      <c r="G376" s="21"/>
      <c r="H376" s="21"/>
    </row>
    <row r="377" spans="1:8" s="12" customFormat="1" ht="49.5" x14ac:dyDescent="0.35">
      <c r="A377" s="97"/>
      <c r="B377" s="146" t="s">
        <v>241</v>
      </c>
      <c r="C377" s="37">
        <f>C378+C381+C383</f>
        <v>770.9</v>
      </c>
      <c r="D377" s="37">
        <f>D378+D381+D383</f>
        <v>770.06</v>
      </c>
      <c r="E377" s="147">
        <f t="shared" si="33"/>
        <v>99.891036450901538</v>
      </c>
      <c r="F377" s="27"/>
      <c r="G377" s="21"/>
      <c r="H377" s="21"/>
    </row>
    <row r="378" spans="1:8" s="39" customFormat="1" ht="115.5" x14ac:dyDescent="0.35">
      <c r="A378" s="97">
        <v>101</v>
      </c>
      <c r="B378" s="146" t="s">
        <v>242</v>
      </c>
      <c r="C378" s="37">
        <f>C380+C379</f>
        <v>390.4</v>
      </c>
      <c r="D378" s="37">
        <f>D380+D379</f>
        <v>390.4</v>
      </c>
      <c r="E378" s="147">
        <f>D378/C378*100</f>
        <v>100</v>
      </c>
      <c r="F378" s="5" t="s">
        <v>253</v>
      </c>
      <c r="G378" s="38"/>
      <c r="H378" s="38"/>
    </row>
    <row r="379" spans="1:8" s="39" customFormat="1" x14ac:dyDescent="0.35">
      <c r="A379" s="97"/>
      <c r="B379" s="5" t="s">
        <v>4</v>
      </c>
      <c r="C379" s="37">
        <v>240</v>
      </c>
      <c r="D379" s="37">
        <v>240</v>
      </c>
      <c r="E379" s="147">
        <f>D379/C379*100</f>
        <v>100</v>
      </c>
      <c r="F379" s="27"/>
      <c r="G379" s="38"/>
      <c r="H379" s="38"/>
    </row>
    <row r="380" spans="1:8" s="12" customFormat="1" x14ac:dyDescent="0.35">
      <c r="A380" s="97"/>
      <c r="B380" s="5" t="s">
        <v>5</v>
      </c>
      <c r="C380" s="35">
        <v>150.4</v>
      </c>
      <c r="D380" s="35">
        <v>150.4</v>
      </c>
      <c r="E380" s="148">
        <f>D380/C380*100</f>
        <v>100</v>
      </c>
      <c r="F380" s="27"/>
      <c r="G380" s="21"/>
      <c r="H380" s="21"/>
    </row>
    <row r="381" spans="1:8" s="39" customFormat="1" ht="33" x14ac:dyDescent="0.35">
      <c r="A381" s="97">
        <v>102</v>
      </c>
      <c r="B381" s="146" t="s">
        <v>243</v>
      </c>
      <c r="C381" s="37">
        <f>C382</f>
        <v>92</v>
      </c>
      <c r="D381" s="37">
        <f>D382</f>
        <v>91.16</v>
      </c>
      <c r="E381" s="147">
        <f t="shared" si="33"/>
        <v>99.086956521739125</v>
      </c>
      <c r="F381" s="27"/>
      <c r="G381" s="38"/>
      <c r="H381" s="38"/>
    </row>
    <row r="382" spans="1:8" s="12" customFormat="1" x14ac:dyDescent="0.35">
      <c r="A382" s="97"/>
      <c r="B382" s="5" t="s">
        <v>5</v>
      </c>
      <c r="C382" s="35">
        <v>92</v>
      </c>
      <c r="D382" s="35">
        <v>91.16</v>
      </c>
      <c r="E382" s="148">
        <f t="shared" si="33"/>
        <v>99.086956521739125</v>
      </c>
      <c r="F382" s="27"/>
      <c r="G382" s="21"/>
      <c r="H382" s="21"/>
    </row>
    <row r="383" spans="1:8" s="12" customFormat="1" ht="33" x14ac:dyDescent="0.35">
      <c r="A383" s="97">
        <v>103</v>
      </c>
      <c r="B383" s="146" t="s">
        <v>244</v>
      </c>
      <c r="C383" s="37">
        <f>C384</f>
        <v>288.5</v>
      </c>
      <c r="D383" s="37">
        <f>D384</f>
        <v>288.5</v>
      </c>
      <c r="E383" s="147">
        <f>D383/C383*100</f>
        <v>100</v>
      </c>
      <c r="F383" s="27"/>
      <c r="G383" s="21"/>
      <c r="H383" s="21"/>
    </row>
    <row r="384" spans="1:8" s="12" customFormat="1" x14ac:dyDescent="0.35">
      <c r="A384" s="97"/>
      <c r="B384" s="5" t="s">
        <v>5</v>
      </c>
      <c r="C384" s="35">
        <v>288.5</v>
      </c>
      <c r="D384" s="35">
        <v>288.5</v>
      </c>
      <c r="E384" s="148">
        <f>D384/C384*100</f>
        <v>100</v>
      </c>
      <c r="F384" s="27"/>
      <c r="G384" s="21"/>
      <c r="H384" s="21"/>
    </row>
    <row r="385" spans="1:10" s="12" customFormat="1" ht="76.5" customHeight="1" x14ac:dyDescent="0.35">
      <c r="A385" s="97"/>
      <c r="B385" s="146" t="s">
        <v>245</v>
      </c>
      <c r="C385" s="37">
        <f>C386</f>
        <v>5846.2</v>
      </c>
      <c r="D385" s="37">
        <f>D386</f>
        <v>5530.15</v>
      </c>
      <c r="E385" s="147">
        <f t="shared" si="33"/>
        <v>94.593924258492692</v>
      </c>
      <c r="F385" s="27"/>
      <c r="G385" s="21"/>
      <c r="H385" s="21"/>
    </row>
    <row r="386" spans="1:10" s="39" customFormat="1" ht="66" x14ac:dyDescent="0.35">
      <c r="A386" s="97">
        <v>104</v>
      </c>
      <c r="B386" s="146" t="s">
        <v>246</v>
      </c>
      <c r="C386" s="37">
        <f>C387</f>
        <v>5846.2</v>
      </c>
      <c r="D386" s="37">
        <f>D387</f>
        <v>5530.15</v>
      </c>
      <c r="E386" s="147">
        <f>D386/C386*100</f>
        <v>94.593924258492692</v>
      </c>
      <c r="F386" s="27"/>
      <c r="G386" s="38"/>
      <c r="H386" s="38"/>
    </row>
    <row r="387" spans="1:10" x14ac:dyDescent="0.35">
      <c r="B387" s="5" t="s">
        <v>5</v>
      </c>
      <c r="C387" s="35">
        <v>5846.2</v>
      </c>
      <c r="D387" s="35">
        <v>5530.15</v>
      </c>
      <c r="E387" s="148">
        <f t="shared" si="33"/>
        <v>94.593924258492692</v>
      </c>
      <c r="F387" s="27"/>
      <c r="G387" s="18"/>
      <c r="H387" s="18"/>
    </row>
    <row r="388" spans="1:10" s="12" customFormat="1" ht="18.75" customHeight="1" x14ac:dyDescent="0.35">
      <c r="A388" s="97"/>
      <c r="B388" s="122" t="s">
        <v>6</v>
      </c>
      <c r="C388" s="36">
        <f>C389+C390+C391</f>
        <v>24261.600000000002</v>
      </c>
      <c r="D388" s="36">
        <f>D389+D390+D391</f>
        <v>22547.789999999997</v>
      </c>
      <c r="E388" s="36">
        <f t="shared" si="33"/>
        <v>92.936121278069024</v>
      </c>
      <c r="F388" s="31"/>
      <c r="G388" s="21"/>
      <c r="H388" s="21"/>
    </row>
    <row r="389" spans="1:10" s="12" customFormat="1" ht="18.75" customHeight="1" x14ac:dyDescent="0.35">
      <c r="A389" s="97"/>
      <c r="B389" s="5" t="s">
        <v>9</v>
      </c>
      <c r="C389" s="35">
        <f>C372</f>
        <v>7.3</v>
      </c>
      <c r="D389" s="35">
        <f>D372</f>
        <v>7.28</v>
      </c>
      <c r="E389" s="35">
        <f>D389/C389*100</f>
        <v>99.726027397260282</v>
      </c>
      <c r="F389" s="110"/>
      <c r="G389" s="21"/>
      <c r="H389" s="21"/>
    </row>
    <row r="390" spans="1:10" s="12" customFormat="1" ht="18.75" customHeight="1" x14ac:dyDescent="0.35">
      <c r="A390" s="97"/>
      <c r="B390" s="123" t="s">
        <v>4</v>
      </c>
      <c r="C390" s="35">
        <f>C362+C365+C370+C379</f>
        <v>4348.4000000000005</v>
      </c>
      <c r="D390" s="35">
        <f>D362+D365+D370+D379</f>
        <v>4330.5</v>
      </c>
      <c r="E390" s="35">
        <f t="shared" si="33"/>
        <v>99.588354337227472</v>
      </c>
      <c r="F390" s="110"/>
      <c r="G390" s="21"/>
      <c r="H390" s="21"/>
    </row>
    <row r="391" spans="1:10" s="12" customFormat="1" ht="18.75" customHeight="1" x14ac:dyDescent="0.35">
      <c r="A391" s="97"/>
      <c r="B391" s="5" t="s">
        <v>5</v>
      </c>
      <c r="C391" s="35">
        <f>C363+C366+C368+C380+C387+C382+C374+C376+C384</f>
        <v>19905.900000000001</v>
      </c>
      <c r="D391" s="35">
        <f>D363+D366+D368+D380+D387+D382+D374+D376+D384</f>
        <v>18210.009999999998</v>
      </c>
      <c r="E391" s="35">
        <f>D391/C391*100</f>
        <v>91.480465590603771</v>
      </c>
      <c r="F391" s="27"/>
      <c r="G391" s="21"/>
      <c r="H391" s="21"/>
    </row>
    <row r="392" spans="1:10" ht="23.25" customHeight="1" x14ac:dyDescent="0.35">
      <c r="B392" s="252" t="s">
        <v>310</v>
      </c>
      <c r="C392" s="252"/>
      <c r="D392" s="252"/>
      <c r="E392" s="252"/>
      <c r="F392" s="252"/>
      <c r="G392" s="18"/>
      <c r="H392" s="18"/>
      <c r="J392" s="12"/>
    </row>
    <row r="393" spans="1:10" s="12" customFormat="1" ht="391.5" customHeight="1" x14ac:dyDescent="0.35">
      <c r="A393" s="97">
        <v>105</v>
      </c>
      <c r="B393" s="146" t="s">
        <v>73</v>
      </c>
      <c r="C393" s="145">
        <f>C394</f>
        <v>65528</v>
      </c>
      <c r="D393" s="145">
        <f>D394</f>
        <v>59257.98</v>
      </c>
      <c r="E393" s="145">
        <f>D393/C393*100</f>
        <v>90.431540715419374</v>
      </c>
      <c r="F393" s="186" t="s">
        <v>211</v>
      </c>
      <c r="G393" s="41"/>
      <c r="H393" s="21"/>
    </row>
    <row r="394" spans="1:10" s="12" customFormat="1" x14ac:dyDescent="0.35">
      <c r="A394" s="97"/>
      <c r="B394" s="5" t="s">
        <v>5</v>
      </c>
      <c r="C394" s="143">
        <v>65528</v>
      </c>
      <c r="D394" s="143">
        <v>59257.98</v>
      </c>
      <c r="E394" s="143">
        <f t="shared" ref="E394:E399" si="34">D394/C394*100</f>
        <v>90.431540715419374</v>
      </c>
      <c r="F394" s="78"/>
      <c r="G394" s="41"/>
      <c r="H394" s="21"/>
    </row>
    <row r="395" spans="1:10" s="12" customFormat="1" ht="119.25" customHeight="1" x14ac:dyDescent="0.35">
      <c r="A395" s="97">
        <v>106</v>
      </c>
      <c r="B395" s="130" t="s">
        <v>74</v>
      </c>
      <c r="C395" s="145">
        <f>C396+C397</f>
        <v>28506.375</v>
      </c>
      <c r="D395" s="145">
        <f>D396+D397</f>
        <v>21087.581999999999</v>
      </c>
      <c r="E395" s="145">
        <f>D395/C395*100</f>
        <v>73.974968756988574</v>
      </c>
      <c r="F395" s="186" t="s">
        <v>212</v>
      </c>
      <c r="G395" s="41"/>
      <c r="H395" s="21"/>
    </row>
    <row r="396" spans="1:10" s="12" customFormat="1" x14ac:dyDescent="0.35">
      <c r="A396" s="97"/>
      <c r="B396" s="5" t="s">
        <v>5</v>
      </c>
      <c r="C396" s="143">
        <v>6814.28</v>
      </c>
      <c r="D396" s="143">
        <v>4492.7979999999998</v>
      </c>
      <c r="E396" s="143">
        <f t="shared" si="34"/>
        <v>65.932101410567228</v>
      </c>
      <c r="F396" s="78"/>
      <c r="G396" s="41"/>
      <c r="H396" s="21"/>
    </row>
    <row r="397" spans="1:10" s="12" customFormat="1" x14ac:dyDescent="0.35">
      <c r="A397" s="97"/>
      <c r="B397" s="5" t="s">
        <v>14</v>
      </c>
      <c r="C397" s="143">
        <v>21692.095000000001</v>
      </c>
      <c r="D397" s="143">
        <v>16594.784</v>
      </c>
      <c r="E397" s="143">
        <f>D397/C397*100</f>
        <v>76.501527399727863</v>
      </c>
      <c r="F397" s="78"/>
      <c r="G397" s="41"/>
      <c r="H397" s="21"/>
    </row>
    <row r="398" spans="1:10" s="12" customFormat="1" ht="141.75" customHeight="1" x14ac:dyDescent="0.35">
      <c r="A398" s="97">
        <v>107</v>
      </c>
      <c r="B398" s="130" t="s">
        <v>75</v>
      </c>
      <c r="C398" s="145">
        <f>C399</f>
        <v>245274.91800000001</v>
      </c>
      <c r="D398" s="145">
        <f>D399</f>
        <v>239287.99</v>
      </c>
      <c r="E398" s="145">
        <f>D398/C398*100</f>
        <v>97.559094892858127</v>
      </c>
      <c r="F398" s="4" t="s">
        <v>76</v>
      </c>
      <c r="G398" s="41"/>
      <c r="H398" s="21"/>
    </row>
    <row r="399" spans="1:10" s="12" customFormat="1" ht="18" customHeight="1" x14ac:dyDescent="0.35">
      <c r="A399" s="97"/>
      <c r="B399" s="5" t="s">
        <v>5</v>
      </c>
      <c r="C399" s="143">
        <v>245274.91800000001</v>
      </c>
      <c r="D399" s="143">
        <v>239287.99</v>
      </c>
      <c r="E399" s="143">
        <f t="shared" si="34"/>
        <v>97.559094892858127</v>
      </c>
      <c r="F399" s="4"/>
      <c r="G399" s="41"/>
      <c r="H399" s="21"/>
    </row>
    <row r="400" spans="1:10" s="12" customFormat="1" ht="18.75" customHeight="1" x14ac:dyDescent="0.35">
      <c r="A400" s="97"/>
      <c r="B400" s="122" t="s">
        <v>6</v>
      </c>
      <c r="C400" s="187">
        <f>C401+C402</f>
        <v>339309.29299999995</v>
      </c>
      <c r="D400" s="187">
        <f>D401+D402</f>
        <v>319633.55199999997</v>
      </c>
      <c r="E400" s="188">
        <f>D400/C400*100</f>
        <v>94.201237217514105</v>
      </c>
      <c r="F400" s="30"/>
      <c r="G400" s="41"/>
      <c r="H400" s="21"/>
    </row>
    <row r="401" spans="1:9" s="12" customFormat="1" x14ac:dyDescent="0.35">
      <c r="A401" s="97"/>
      <c r="B401" s="5" t="s">
        <v>5</v>
      </c>
      <c r="C401" s="143">
        <f>C399+C396+C394</f>
        <v>317617.19799999997</v>
      </c>
      <c r="D401" s="143">
        <f>D399+D396+D394</f>
        <v>303038.76799999998</v>
      </c>
      <c r="E401" s="189">
        <f>D401/C401*100</f>
        <v>95.410062776260631</v>
      </c>
      <c r="F401" s="26"/>
      <c r="G401" s="41"/>
      <c r="H401" s="21"/>
    </row>
    <row r="402" spans="1:9" s="12" customFormat="1" x14ac:dyDescent="0.35">
      <c r="A402" s="97"/>
      <c r="B402" s="5" t="s">
        <v>213</v>
      </c>
      <c r="C402" s="143">
        <f>C397</f>
        <v>21692.095000000001</v>
      </c>
      <c r="D402" s="143">
        <f>D397</f>
        <v>16594.784</v>
      </c>
      <c r="E402" s="189">
        <f>D402/C402*100</f>
        <v>76.501527399727863</v>
      </c>
      <c r="F402" s="26"/>
      <c r="G402" s="41"/>
      <c r="H402" s="21"/>
    </row>
    <row r="403" spans="1:9" ht="21" customHeight="1" x14ac:dyDescent="0.35">
      <c r="B403" s="261" t="s">
        <v>311</v>
      </c>
      <c r="C403" s="261"/>
      <c r="D403" s="261"/>
      <c r="E403" s="261"/>
      <c r="F403" s="261"/>
      <c r="G403" s="18"/>
      <c r="H403" s="18"/>
      <c r="I403" s="12"/>
    </row>
    <row r="404" spans="1:9" s="10" customFormat="1" ht="33" x14ac:dyDescent="0.25">
      <c r="A404" s="93"/>
      <c r="B404" s="228" t="s">
        <v>122</v>
      </c>
      <c r="C404" s="37">
        <f>C405</f>
        <v>188474.35</v>
      </c>
      <c r="D404" s="37">
        <f>D405</f>
        <v>188013.45</v>
      </c>
      <c r="E404" s="37">
        <f>D404/C404*100</f>
        <v>99.755457440229932</v>
      </c>
      <c r="F404" s="26"/>
      <c r="G404" s="20"/>
      <c r="H404" s="20"/>
    </row>
    <row r="405" spans="1:9" s="39" customFormat="1" ht="280.5" x14ac:dyDescent="0.35">
      <c r="A405" s="97">
        <v>108</v>
      </c>
      <c r="B405" s="3" t="s">
        <v>123</v>
      </c>
      <c r="C405" s="37">
        <f>C406+C407</f>
        <v>188474.35</v>
      </c>
      <c r="D405" s="37">
        <f>D406+D407</f>
        <v>188013.45</v>
      </c>
      <c r="E405" s="147">
        <f>D405/C405*100</f>
        <v>99.755457440229932</v>
      </c>
      <c r="F405" s="4" t="s">
        <v>282</v>
      </c>
      <c r="G405" s="40"/>
      <c r="H405" s="38"/>
    </row>
    <row r="406" spans="1:9" s="12" customFormat="1" x14ac:dyDescent="0.35">
      <c r="A406" s="97"/>
      <c r="B406" s="4" t="s">
        <v>5</v>
      </c>
      <c r="C406" s="35">
        <v>460.9</v>
      </c>
      <c r="D406" s="35">
        <v>0</v>
      </c>
      <c r="E406" s="148">
        <f>D406/C406*100</f>
        <v>0</v>
      </c>
      <c r="F406" s="26"/>
      <c r="G406" s="21"/>
      <c r="H406" s="21"/>
      <c r="I406" s="108"/>
    </row>
    <row r="407" spans="1:9" s="12" customFormat="1" x14ac:dyDescent="0.35">
      <c r="A407" s="97"/>
      <c r="B407" s="4" t="s">
        <v>7</v>
      </c>
      <c r="C407" s="35">
        <v>188013.45</v>
      </c>
      <c r="D407" s="35">
        <v>188013.45</v>
      </c>
      <c r="E407" s="148">
        <f>D407/C407*100</f>
        <v>100</v>
      </c>
      <c r="F407" s="26"/>
      <c r="G407" s="21"/>
      <c r="H407" s="21"/>
    </row>
    <row r="408" spans="1:9" s="10" customFormat="1" ht="99" x14ac:dyDescent="0.25">
      <c r="A408" s="93"/>
      <c r="B408" s="3" t="s">
        <v>124</v>
      </c>
      <c r="C408" s="37">
        <f>C409</f>
        <v>40269.910000000003</v>
      </c>
      <c r="D408" s="37">
        <f>D409</f>
        <v>14052</v>
      </c>
      <c r="E408" s="147">
        <f>D408/C408*100</f>
        <v>34.894540365250378</v>
      </c>
      <c r="F408" s="71"/>
      <c r="G408" s="20"/>
      <c r="H408" s="20"/>
    </row>
    <row r="409" spans="1:9" s="39" customFormat="1" ht="210.75" customHeight="1" x14ac:dyDescent="0.35">
      <c r="A409" s="97">
        <v>109</v>
      </c>
      <c r="B409" s="3" t="s">
        <v>125</v>
      </c>
      <c r="C409" s="37">
        <f>C410+C411</f>
        <v>40269.910000000003</v>
      </c>
      <c r="D409" s="37">
        <f>D410+D411</f>
        <v>14052</v>
      </c>
      <c r="E409" s="147">
        <f t="shared" ref="E409:E419" si="35">D409/C409*100</f>
        <v>34.894540365250378</v>
      </c>
      <c r="F409" s="4" t="s">
        <v>317</v>
      </c>
      <c r="G409" s="40"/>
      <c r="H409" s="38"/>
    </row>
    <row r="410" spans="1:9" s="12" customFormat="1" x14ac:dyDescent="0.35">
      <c r="A410" s="97"/>
      <c r="B410" s="4" t="s">
        <v>4</v>
      </c>
      <c r="C410" s="35">
        <v>11241.6</v>
      </c>
      <c r="D410" s="35">
        <v>11241.6</v>
      </c>
      <c r="E410" s="35">
        <f t="shared" si="35"/>
        <v>100</v>
      </c>
      <c r="F410" s="70"/>
      <c r="G410" s="21"/>
      <c r="H410" s="21"/>
    </row>
    <row r="411" spans="1:9" s="12" customFormat="1" x14ac:dyDescent="0.35">
      <c r="A411" s="97"/>
      <c r="B411" s="4" t="s">
        <v>5</v>
      </c>
      <c r="C411" s="35">
        <v>29028.31</v>
      </c>
      <c r="D411" s="35">
        <v>2810.4</v>
      </c>
      <c r="E411" s="35">
        <f t="shared" si="35"/>
        <v>9.68158325441612</v>
      </c>
      <c r="F411" s="26"/>
      <c r="G411" s="21"/>
      <c r="H411" s="21"/>
    </row>
    <row r="412" spans="1:9" s="10" customFormat="1" ht="53.25" customHeight="1" x14ac:dyDescent="0.25">
      <c r="A412" s="93"/>
      <c r="B412" s="3" t="s">
        <v>126</v>
      </c>
      <c r="C412" s="37">
        <f>C413</f>
        <v>76691.123000000007</v>
      </c>
      <c r="D412" s="37">
        <f>D413</f>
        <v>32895.831999999995</v>
      </c>
      <c r="E412" s="37">
        <f t="shared" si="35"/>
        <v>42.893923981267022</v>
      </c>
      <c r="F412" s="26"/>
      <c r="G412" s="20"/>
      <c r="H412" s="20"/>
    </row>
    <row r="413" spans="1:9" s="39" customFormat="1" ht="87.75" customHeight="1" x14ac:dyDescent="0.35">
      <c r="A413" s="97">
        <v>110</v>
      </c>
      <c r="B413" s="3" t="s">
        <v>127</v>
      </c>
      <c r="C413" s="37">
        <f>C414+C415</f>
        <v>76691.123000000007</v>
      </c>
      <c r="D413" s="37">
        <f>D414+D415</f>
        <v>32895.831999999995</v>
      </c>
      <c r="E413" s="147">
        <f t="shared" si="35"/>
        <v>42.893923981267022</v>
      </c>
      <c r="F413" s="4" t="s">
        <v>255</v>
      </c>
      <c r="G413" s="38"/>
      <c r="H413" s="38"/>
    </row>
    <row r="414" spans="1:9" s="12" customFormat="1" x14ac:dyDescent="0.35">
      <c r="A414" s="97"/>
      <c r="B414" s="4" t="s">
        <v>5</v>
      </c>
      <c r="C414" s="35">
        <v>465</v>
      </c>
      <c r="D414" s="35">
        <v>465</v>
      </c>
      <c r="E414" s="35">
        <f t="shared" si="35"/>
        <v>100</v>
      </c>
      <c r="F414" s="26"/>
      <c r="G414" s="21"/>
      <c r="H414" s="21"/>
    </row>
    <row r="415" spans="1:9" x14ac:dyDescent="0.35">
      <c r="B415" s="4" t="s">
        <v>7</v>
      </c>
      <c r="C415" s="35">
        <v>76226.123000000007</v>
      </c>
      <c r="D415" s="35">
        <v>32430.831999999999</v>
      </c>
      <c r="E415" s="35">
        <f t="shared" si="35"/>
        <v>42.545561447484346</v>
      </c>
      <c r="F415" s="26"/>
      <c r="G415" s="18"/>
      <c r="H415" s="18"/>
    </row>
    <row r="416" spans="1:9" s="10" customFormat="1" x14ac:dyDescent="0.25">
      <c r="A416" s="93"/>
      <c r="B416" s="176" t="s">
        <v>6</v>
      </c>
      <c r="C416" s="36">
        <f>C417+C418+C419</f>
        <v>305435.38300000003</v>
      </c>
      <c r="D416" s="36">
        <f>D417+D418+D419</f>
        <v>234961.28200000001</v>
      </c>
      <c r="E416" s="36">
        <f t="shared" si="35"/>
        <v>76.926674209189443</v>
      </c>
      <c r="F416" s="72"/>
      <c r="G416" s="20"/>
      <c r="H416" s="20"/>
    </row>
    <row r="417" spans="1:12" s="10" customFormat="1" x14ac:dyDescent="0.25">
      <c r="A417" s="93"/>
      <c r="B417" s="4" t="s">
        <v>4</v>
      </c>
      <c r="C417" s="35">
        <f>C410</f>
        <v>11241.6</v>
      </c>
      <c r="D417" s="35">
        <f>D410</f>
        <v>11241.6</v>
      </c>
      <c r="E417" s="148">
        <f t="shared" si="35"/>
        <v>100</v>
      </c>
      <c r="F417" s="73"/>
      <c r="G417" s="20"/>
      <c r="H417" s="50"/>
    </row>
    <row r="418" spans="1:12" s="10" customFormat="1" x14ac:dyDescent="0.25">
      <c r="A418" s="93"/>
      <c r="B418" s="4" t="s">
        <v>5</v>
      </c>
      <c r="C418" s="35">
        <f>C406+C411+C414</f>
        <v>29954.210000000003</v>
      </c>
      <c r="D418" s="35">
        <f>D406+D411+D414</f>
        <v>3275.4</v>
      </c>
      <c r="E418" s="35">
        <f t="shared" si="35"/>
        <v>10.9346899818089</v>
      </c>
      <c r="F418" s="73"/>
      <c r="G418" s="20"/>
      <c r="H418" s="50"/>
    </row>
    <row r="419" spans="1:12" s="10" customFormat="1" x14ac:dyDescent="0.25">
      <c r="A419" s="93"/>
      <c r="B419" s="4" t="s">
        <v>7</v>
      </c>
      <c r="C419" s="35">
        <f>C407+C415</f>
        <v>264239.57300000003</v>
      </c>
      <c r="D419" s="35">
        <f>D407+D415</f>
        <v>220444.28200000001</v>
      </c>
      <c r="E419" s="35">
        <f t="shared" si="35"/>
        <v>83.425915163736647</v>
      </c>
      <c r="F419" s="73"/>
      <c r="G419" s="20"/>
      <c r="H419" s="20"/>
    </row>
    <row r="420" spans="1:12" s="12" customFormat="1" x14ac:dyDescent="0.35">
      <c r="A420" s="97"/>
      <c r="B420" s="258" t="s">
        <v>170</v>
      </c>
      <c r="C420" s="259"/>
      <c r="D420" s="259"/>
      <c r="E420" s="259"/>
      <c r="F420" s="260"/>
      <c r="G420" s="21"/>
      <c r="H420" s="21"/>
    </row>
    <row r="421" spans="1:12" ht="20.25" customHeight="1" x14ac:dyDescent="0.35">
      <c r="B421" s="253" t="s">
        <v>312</v>
      </c>
      <c r="C421" s="253"/>
      <c r="D421" s="253"/>
      <c r="E421" s="253"/>
      <c r="F421" s="253"/>
      <c r="G421" s="18"/>
      <c r="H421" s="18"/>
      <c r="K421" s="12"/>
    </row>
    <row r="422" spans="1:12" s="44" customFormat="1" ht="56.25" customHeight="1" x14ac:dyDescent="0.35">
      <c r="A422" s="99">
        <v>111</v>
      </c>
      <c r="B422" s="3" t="s">
        <v>77</v>
      </c>
      <c r="C422" s="37">
        <f>C423</f>
        <v>43065.9</v>
      </c>
      <c r="D422" s="37">
        <f>D423</f>
        <v>42702.718999999997</v>
      </c>
      <c r="E422" s="37">
        <f>E423</f>
        <v>99.156685451830782</v>
      </c>
      <c r="F422" s="186" t="s">
        <v>219</v>
      </c>
      <c r="G422" s="43"/>
      <c r="H422" s="43"/>
    </row>
    <row r="423" spans="1:12" s="13" customFormat="1" ht="18.75" customHeight="1" x14ac:dyDescent="0.35">
      <c r="A423" s="99"/>
      <c r="B423" s="4" t="s">
        <v>5</v>
      </c>
      <c r="C423" s="35">
        <v>43065.9</v>
      </c>
      <c r="D423" s="35">
        <v>42702.718999999997</v>
      </c>
      <c r="E423" s="35">
        <f>D423/C423*100</f>
        <v>99.156685451830782</v>
      </c>
      <c r="F423" s="78"/>
      <c r="G423" s="22"/>
      <c r="H423" s="22"/>
    </row>
    <row r="424" spans="1:12" s="46" customFormat="1" ht="82.5" x14ac:dyDescent="0.25">
      <c r="A424" s="92">
        <v>112</v>
      </c>
      <c r="B424" s="3" t="s">
        <v>78</v>
      </c>
      <c r="C424" s="37">
        <v>38</v>
      </c>
      <c r="D424" s="37">
        <v>38</v>
      </c>
      <c r="E424" s="37">
        <f>D424/C424*100</f>
        <v>100</v>
      </c>
      <c r="F424" s="26"/>
      <c r="G424" s="45"/>
      <c r="H424" s="45"/>
    </row>
    <row r="425" spans="1:12" s="7" customFormat="1" x14ac:dyDescent="0.25">
      <c r="A425" s="92"/>
      <c r="B425" s="4" t="s">
        <v>5</v>
      </c>
      <c r="C425" s="35">
        <v>42</v>
      </c>
      <c r="D425" s="35">
        <v>42</v>
      </c>
      <c r="E425" s="35">
        <f>D425/C425*100</f>
        <v>100</v>
      </c>
      <c r="F425" s="4"/>
      <c r="G425" s="19"/>
      <c r="H425" s="19"/>
    </row>
    <row r="426" spans="1:12" s="10" customFormat="1" x14ac:dyDescent="0.25">
      <c r="A426" s="93"/>
      <c r="B426" s="176" t="s">
        <v>6</v>
      </c>
      <c r="C426" s="36">
        <f>C427</f>
        <v>43107.9</v>
      </c>
      <c r="D426" s="36">
        <f>D427</f>
        <v>42744.718999999997</v>
      </c>
      <c r="E426" s="36">
        <f>D426/C426*100</f>
        <v>99.157507092667458</v>
      </c>
      <c r="F426" s="196"/>
      <c r="G426" s="20"/>
      <c r="H426" s="20"/>
    </row>
    <row r="427" spans="1:12" s="10" customFormat="1" x14ac:dyDescent="0.25">
      <c r="A427" s="93"/>
      <c r="B427" s="4" t="s">
        <v>5</v>
      </c>
      <c r="C427" s="35">
        <f>C423+C425</f>
        <v>43107.9</v>
      </c>
      <c r="D427" s="35">
        <f>D423+D425</f>
        <v>42744.718999999997</v>
      </c>
      <c r="E427" s="35">
        <f>D427/C427*100</f>
        <v>99.157507092667458</v>
      </c>
      <c r="F427" s="4"/>
      <c r="G427" s="20"/>
      <c r="H427" s="20"/>
    </row>
    <row r="428" spans="1:12" s="7" customFormat="1" ht="21.75" customHeight="1" x14ac:dyDescent="0.25">
      <c r="A428" s="92"/>
      <c r="B428" s="250" t="s">
        <v>313</v>
      </c>
      <c r="C428" s="250"/>
      <c r="D428" s="250"/>
      <c r="E428" s="250"/>
      <c r="F428" s="250"/>
      <c r="G428" s="28"/>
      <c r="H428" s="19"/>
      <c r="I428" s="10"/>
      <c r="J428" s="10"/>
      <c r="K428" s="10"/>
      <c r="L428" s="10"/>
    </row>
    <row r="429" spans="1:12" s="10" customFormat="1" ht="56.25" customHeight="1" x14ac:dyDescent="0.25">
      <c r="A429" s="93"/>
      <c r="B429" s="146" t="s">
        <v>52</v>
      </c>
      <c r="C429" s="37">
        <f>C430+C432+C434+C436</f>
        <v>1800.1</v>
      </c>
      <c r="D429" s="37">
        <f>D430+D432+D434+D436</f>
        <v>1800.1</v>
      </c>
      <c r="E429" s="37">
        <f>D429/C429*100</f>
        <v>100</v>
      </c>
      <c r="F429" s="27"/>
      <c r="G429" s="20"/>
      <c r="H429" s="20"/>
    </row>
    <row r="430" spans="1:12" s="52" customFormat="1" ht="135.75" customHeight="1" x14ac:dyDescent="0.25">
      <c r="A430" s="93">
        <v>113</v>
      </c>
      <c r="B430" s="150" t="s">
        <v>191</v>
      </c>
      <c r="C430" s="37">
        <f>C431</f>
        <v>548.1</v>
      </c>
      <c r="D430" s="37">
        <f>D431</f>
        <v>548.1</v>
      </c>
      <c r="E430" s="37">
        <f t="shared" ref="E430:E438" si="36">D430/C430*100</f>
        <v>100</v>
      </c>
      <c r="F430" s="5" t="s">
        <v>291</v>
      </c>
      <c r="G430" s="51"/>
      <c r="H430" s="51"/>
    </row>
    <row r="431" spans="1:12" s="10" customFormat="1" x14ac:dyDescent="0.25">
      <c r="A431" s="93"/>
      <c r="B431" s="5" t="s">
        <v>5</v>
      </c>
      <c r="C431" s="35">
        <v>548.1</v>
      </c>
      <c r="D431" s="35">
        <v>548.1</v>
      </c>
      <c r="E431" s="35">
        <f>D431/C431*100</f>
        <v>100</v>
      </c>
      <c r="F431" s="27"/>
      <c r="G431" s="20"/>
      <c r="H431" s="20"/>
    </row>
    <row r="432" spans="1:12" s="52" customFormat="1" ht="103.5" customHeight="1" x14ac:dyDescent="0.25">
      <c r="A432" s="93">
        <v>114</v>
      </c>
      <c r="B432" s="150" t="s">
        <v>192</v>
      </c>
      <c r="C432" s="37">
        <f>C433</f>
        <v>48</v>
      </c>
      <c r="D432" s="37">
        <f>D433</f>
        <v>48</v>
      </c>
      <c r="E432" s="37">
        <f t="shared" si="36"/>
        <v>100</v>
      </c>
      <c r="F432" s="5" t="s">
        <v>292</v>
      </c>
      <c r="G432" s="51"/>
      <c r="H432" s="51"/>
    </row>
    <row r="433" spans="1:11" s="10" customFormat="1" x14ac:dyDescent="0.25">
      <c r="A433" s="93"/>
      <c r="B433" s="5" t="s">
        <v>5</v>
      </c>
      <c r="C433" s="35">
        <v>48</v>
      </c>
      <c r="D433" s="35">
        <v>48</v>
      </c>
      <c r="E433" s="35">
        <f t="shared" si="36"/>
        <v>100</v>
      </c>
      <c r="F433" s="27"/>
      <c r="G433" s="20"/>
      <c r="H433" s="20"/>
    </row>
    <row r="434" spans="1:11" s="52" customFormat="1" ht="78.75" customHeight="1" x14ac:dyDescent="0.25">
      <c r="A434" s="93">
        <v>115</v>
      </c>
      <c r="B434" s="150" t="s">
        <v>194</v>
      </c>
      <c r="C434" s="37">
        <f>C435</f>
        <v>602</v>
      </c>
      <c r="D434" s="37">
        <f>D435</f>
        <v>602</v>
      </c>
      <c r="E434" s="37">
        <f t="shared" si="36"/>
        <v>100</v>
      </c>
      <c r="F434" s="5" t="s">
        <v>293</v>
      </c>
      <c r="G434" s="51"/>
      <c r="H434" s="51"/>
    </row>
    <row r="435" spans="1:11" s="10" customFormat="1" x14ac:dyDescent="0.25">
      <c r="A435" s="93"/>
      <c r="B435" s="5" t="s">
        <v>5</v>
      </c>
      <c r="C435" s="35">
        <v>602</v>
      </c>
      <c r="D435" s="35">
        <v>602</v>
      </c>
      <c r="E435" s="35">
        <f t="shared" si="36"/>
        <v>100</v>
      </c>
      <c r="F435" s="5"/>
      <c r="G435" s="20"/>
      <c r="H435" s="20"/>
    </row>
    <row r="436" spans="1:11" s="52" customFormat="1" ht="78.75" customHeight="1" x14ac:dyDescent="0.25">
      <c r="A436" s="93">
        <v>116</v>
      </c>
      <c r="B436" s="150" t="s">
        <v>195</v>
      </c>
      <c r="C436" s="37">
        <f>C437</f>
        <v>602</v>
      </c>
      <c r="D436" s="37">
        <f>D437</f>
        <v>602</v>
      </c>
      <c r="E436" s="37">
        <f t="shared" si="36"/>
        <v>100</v>
      </c>
      <c r="F436" s="5" t="s">
        <v>294</v>
      </c>
      <c r="G436" s="53"/>
      <c r="H436" s="51"/>
    </row>
    <row r="437" spans="1:11" s="10" customFormat="1" x14ac:dyDescent="0.25">
      <c r="A437" s="93"/>
      <c r="B437" s="5" t="s">
        <v>5</v>
      </c>
      <c r="C437" s="35">
        <v>602</v>
      </c>
      <c r="D437" s="35">
        <v>602</v>
      </c>
      <c r="E437" s="35">
        <f t="shared" si="36"/>
        <v>100</v>
      </c>
      <c r="F437" s="27"/>
      <c r="G437" s="50"/>
      <c r="H437" s="20"/>
    </row>
    <row r="438" spans="1:11" s="10" customFormat="1" x14ac:dyDescent="0.25">
      <c r="A438" s="93"/>
      <c r="B438" s="122" t="s">
        <v>10</v>
      </c>
      <c r="C438" s="36">
        <f>C440</f>
        <v>1800.1</v>
      </c>
      <c r="D438" s="36">
        <f>D440</f>
        <v>1800.1</v>
      </c>
      <c r="E438" s="36">
        <f t="shared" si="36"/>
        <v>100</v>
      </c>
      <c r="F438" s="31"/>
      <c r="G438" s="20"/>
      <c r="H438" s="20"/>
    </row>
    <row r="439" spans="1:11" s="7" customFormat="1" hidden="1" x14ac:dyDescent="0.25">
      <c r="A439" s="92"/>
      <c r="B439" s="5" t="s">
        <v>4</v>
      </c>
      <c r="C439" s="35"/>
      <c r="D439" s="125"/>
      <c r="E439" s="37"/>
      <c r="F439" s="27"/>
      <c r="G439" s="19"/>
      <c r="H439" s="19"/>
    </row>
    <row r="440" spans="1:11" s="10" customFormat="1" x14ac:dyDescent="0.25">
      <c r="A440" s="93"/>
      <c r="B440" s="5" t="s">
        <v>5</v>
      </c>
      <c r="C440" s="35">
        <f>C437+C435+C433+C431</f>
        <v>1800.1</v>
      </c>
      <c r="D440" s="35">
        <f>D437+D435+D433+D431</f>
        <v>1800.1</v>
      </c>
      <c r="E440" s="35">
        <f>D440/C440*100</f>
        <v>100</v>
      </c>
      <c r="F440" s="27"/>
      <c r="G440" s="20"/>
      <c r="H440" s="20"/>
    </row>
    <row r="441" spans="1:11" s="7" customFormat="1" ht="21" customHeight="1" x14ac:dyDescent="0.25">
      <c r="A441" s="92"/>
      <c r="B441" s="252" t="s">
        <v>172</v>
      </c>
      <c r="C441" s="252"/>
      <c r="D441" s="252"/>
      <c r="E441" s="252"/>
      <c r="F441" s="252"/>
      <c r="G441" s="19"/>
      <c r="H441" s="19"/>
      <c r="K441" s="10"/>
    </row>
    <row r="442" spans="1:11" s="10" customFormat="1" ht="49.5" x14ac:dyDescent="0.25">
      <c r="A442" s="93"/>
      <c r="B442" s="130" t="s">
        <v>93</v>
      </c>
      <c r="C442" s="152">
        <f>C443</f>
        <v>973.2</v>
      </c>
      <c r="D442" s="152">
        <f>D443</f>
        <v>960.59</v>
      </c>
      <c r="E442" s="152">
        <f t="shared" ref="E442:E451" si="37">D442/C442*100</f>
        <v>98.704274558158659</v>
      </c>
      <c r="F442" s="27"/>
      <c r="G442" s="20"/>
      <c r="H442" s="20"/>
    </row>
    <row r="443" spans="1:11" s="52" customFormat="1" ht="279.75" customHeight="1" x14ac:dyDescent="0.25">
      <c r="A443" s="93">
        <v>117</v>
      </c>
      <c r="B443" s="146" t="s">
        <v>42</v>
      </c>
      <c r="C443" s="153">
        <f>C444</f>
        <v>973.2</v>
      </c>
      <c r="D443" s="153">
        <f>D444</f>
        <v>960.59</v>
      </c>
      <c r="E443" s="153">
        <f t="shared" si="37"/>
        <v>98.704274558158659</v>
      </c>
      <c r="F443" s="151" t="s">
        <v>198</v>
      </c>
      <c r="G443" s="51"/>
      <c r="H443" s="51"/>
    </row>
    <row r="444" spans="1:11" s="10" customFormat="1" x14ac:dyDescent="0.25">
      <c r="A444" s="93"/>
      <c r="B444" s="151" t="s">
        <v>5</v>
      </c>
      <c r="C444" s="154">
        <v>973.2</v>
      </c>
      <c r="D444" s="155">
        <v>960.59</v>
      </c>
      <c r="E444" s="154">
        <f t="shared" si="37"/>
        <v>98.704274558158659</v>
      </c>
      <c r="F444" s="11"/>
      <c r="G444" s="20"/>
      <c r="H444" s="20"/>
    </row>
    <row r="445" spans="1:11" s="10" customFormat="1" ht="60.75" customHeight="1" x14ac:dyDescent="0.25">
      <c r="A445" s="93"/>
      <c r="B445" s="156" t="s">
        <v>96</v>
      </c>
      <c r="C445" s="37">
        <f>C446</f>
        <v>14435.2</v>
      </c>
      <c r="D445" s="37">
        <f>D446</f>
        <v>13456.56</v>
      </c>
      <c r="E445" s="37">
        <f t="shared" si="37"/>
        <v>93.220461095100859</v>
      </c>
      <c r="F445" s="27"/>
      <c r="G445" s="20"/>
      <c r="H445" s="20"/>
    </row>
    <row r="446" spans="1:11" s="52" customFormat="1" ht="76.5" customHeight="1" x14ac:dyDescent="0.25">
      <c r="A446" s="93">
        <v>118</v>
      </c>
      <c r="B446" s="146" t="s">
        <v>94</v>
      </c>
      <c r="C446" s="37">
        <f>C447</f>
        <v>14435.2</v>
      </c>
      <c r="D446" s="37">
        <f>D447</f>
        <v>13456.56</v>
      </c>
      <c r="E446" s="153">
        <f t="shared" si="37"/>
        <v>93.220461095100859</v>
      </c>
      <c r="F446" s="5" t="s">
        <v>295</v>
      </c>
      <c r="G446" s="54"/>
      <c r="H446" s="51"/>
    </row>
    <row r="447" spans="1:11" s="10" customFormat="1" x14ac:dyDescent="0.25">
      <c r="A447" s="93"/>
      <c r="B447" s="151" t="s">
        <v>5</v>
      </c>
      <c r="C447" s="35">
        <v>14435.2</v>
      </c>
      <c r="D447" s="35">
        <v>13456.56</v>
      </c>
      <c r="E447" s="154">
        <f t="shared" si="37"/>
        <v>93.220461095100859</v>
      </c>
      <c r="F447" s="27"/>
      <c r="G447" s="20"/>
      <c r="H447" s="20"/>
    </row>
    <row r="448" spans="1:11" s="10" customFormat="1" ht="63.75" customHeight="1" x14ac:dyDescent="0.25">
      <c r="A448" s="93"/>
      <c r="B448" s="156" t="s">
        <v>95</v>
      </c>
      <c r="C448" s="37">
        <f>C449</f>
        <v>10694.9</v>
      </c>
      <c r="D448" s="37">
        <f>D449</f>
        <v>10268.61</v>
      </c>
      <c r="E448" s="153">
        <f t="shared" si="37"/>
        <v>96.014081478087704</v>
      </c>
      <c r="F448" s="27"/>
      <c r="G448" s="20"/>
      <c r="H448" s="20"/>
    </row>
    <row r="449" spans="1:11" s="52" customFormat="1" ht="99" customHeight="1" x14ac:dyDescent="0.25">
      <c r="A449" s="93">
        <v>119</v>
      </c>
      <c r="B449" s="146" t="s">
        <v>97</v>
      </c>
      <c r="C449" s="37">
        <f>C450</f>
        <v>10694.9</v>
      </c>
      <c r="D449" s="37">
        <f>D450</f>
        <v>10268.61</v>
      </c>
      <c r="E449" s="153">
        <f t="shared" si="37"/>
        <v>96.014081478087704</v>
      </c>
      <c r="F449" s="5" t="s">
        <v>296</v>
      </c>
      <c r="G449" s="51"/>
      <c r="H449" s="51"/>
    </row>
    <row r="450" spans="1:11" s="10" customFormat="1" x14ac:dyDescent="0.25">
      <c r="A450" s="93"/>
      <c r="B450" s="151" t="s">
        <v>5</v>
      </c>
      <c r="C450" s="35">
        <v>10694.9</v>
      </c>
      <c r="D450" s="35">
        <v>10268.61</v>
      </c>
      <c r="E450" s="154">
        <f t="shared" si="37"/>
        <v>96.014081478087704</v>
      </c>
      <c r="F450" s="27"/>
      <c r="G450" s="20"/>
      <c r="H450" s="20"/>
    </row>
    <row r="451" spans="1:11" s="10" customFormat="1" x14ac:dyDescent="0.25">
      <c r="A451" s="93"/>
      <c r="B451" s="122" t="s">
        <v>6</v>
      </c>
      <c r="C451" s="36">
        <f>C453</f>
        <v>26103.3</v>
      </c>
      <c r="D451" s="36">
        <f>D453</f>
        <v>24685.759999999998</v>
      </c>
      <c r="E451" s="157">
        <f t="shared" si="37"/>
        <v>94.569498875621079</v>
      </c>
      <c r="F451" s="31"/>
      <c r="G451" s="20"/>
      <c r="H451" s="20"/>
    </row>
    <row r="452" spans="1:11" s="7" customFormat="1" hidden="1" x14ac:dyDescent="0.25">
      <c r="A452" s="92"/>
      <c r="B452" s="5" t="s">
        <v>4</v>
      </c>
      <c r="C452" s="35">
        <v>0</v>
      </c>
      <c r="D452" s="35">
        <v>0</v>
      </c>
      <c r="E452" s="154">
        <v>0</v>
      </c>
      <c r="F452" s="27"/>
      <c r="G452" s="19"/>
      <c r="H452" s="19"/>
    </row>
    <row r="453" spans="1:11" s="10" customFormat="1" x14ac:dyDescent="0.25">
      <c r="A453" s="93"/>
      <c r="B453" s="5" t="s">
        <v>5</v>
      </c>
      <c r="C453" s="35">
        <f>C450+C447+C444</f>
        <v>26103.3</v>
      </c>
      <c r="D453" s="35">
        <f>D450+D447+D444</f>
        <v>24685.759999999998</v>
      </c>
      <c r="E453" s="154">
        <f>D453/C453*100</f>
        <v>94.569498875621079</v>
      </c>
      <c r="F453" s="27"/>
      <c r="G453" s="20"/>
      <c r="H453" s="20"/>
    </row>
    <row r="454" spans="1:11" s="7" customFormat="1" ht="21" customHeight="1" x14ac:dyDescent="0.25">
      <c r="A454" s="92"/>
      <c r="B454" s="254" t="s">
        <v>316</v>
      </c>
      <c r="C454" s="254"/>
      <c r="D454" s="254"/>
      <c r="E454" s="254"/>
      <c r="F454" s="254"/>
      <c r="G454" s="19"/>
      <c r="H454" s="19"/>
      <c r="K454" s="10"/>
    </row>
    <row r="455" spans="1:11" s="7" customFormat="1" ht="53.25" customHeight="1" x14ac:dyDescent="0.25">
      <c r="A455" s="92">
        <v>120</v>
      </c>
      <c r="B455" s="146" t="s">
        <v>315</v>
      </c>
      <c r="C455" s="37">
        <f>C456+C457</f>
        <v>324943.3</v>
      </c>
      <c r="D455" s="37">
        <f>D456+D457</f>
        <v>324545.19999999995</v>
      </c>
      <c r="E455" s="153">
        <f t="shared" ref="E455:E460" si="38">D455/C455*100</f>
        <v>99.877486318382296</v>
      </c>
      <c r="F455" s="245"/>
      <c r="G455" s="19"/>
      <c r="H455" s="19"/>
      <c r="K455" s="10"/>
    </row>
    <row r="456" spans="1:11" s="10" customFormat="1" x14ac:dyDescent="0.25">
      <c r="A456" s="93"/>
      <c r="B456" s="5" t="s">
        <v>4</v>
      </c>
      <c r="C456" s="35">
        <v>295698.3</v>
      </c>
      <c r="D456" s="35">
        <v>295336.09999999998</v>
      </c>
      <c r="E456" s="154">
        <f t="shared" si="38"/>
        <v>99.877510286667189</v>
      </c>
      <c r="F456" s="27"/>
      <c r="G456" s="20"/>
      <c r="H456" s="20"/>
    </row>
    <row r="457" spans="1:11" s="10" customFormat="1" x14ac:dyDescent="0.25">
      <c r="A457" s="93"/>
      <c r="B457" s="5" t="s">
        <v>5</v>
      </c>
      <c r="C457" s="35">
        <v>29245</v>
      </c>
      <c r="D457" s="35">
        <v>29209.1</v>
      </c>
      <c r="E457" s="154">
        <f t="shared" si="38"/>
        <v>99.87724397332876</v>
      </c>
      <c r="F457" s="27"/>
      <c r="G457" s="20"/>
      <c r="H457" s="20"/>
    </row>
    <row r="458" spans="1:11" s="10" customFormat="1" x14ac:dyDescent="0.25">
      <c r="A458" s="93"/>
      <c r="B458" s="122" t="s">
        <v>6</v>
      </c>
      <c r="C458" s="36">
        <f>C459+C460</f>
        <v>324943.3</v>
      </c>
      <c r="D458" s="36">
        <f>D459+D460</f>
        <v>324545.19999999995</v>
      </c>
      <c r="E458" s="157">
        <f t="shared" si="38"/>
        <v>99.877486318382296</v>
      </c>
      <c r="F458" s="31"/>
      <c r="G458" s="20"/>
      <c r="H458" s="20"/>
    </row>
    <row r="459" spans="1:11" s="10" customFormat="1" x14ac:dyDescent="0.25">
      <c r="A459" s="93"/>
      <c r="B459" s="5" t="s">
        <v>4</v>
      </c>
      <c r="C459" s="35">
        <v>295698.3</v>
      </c>
      <c r="D459" s="35">
        <v>295336.09999999998</v>
      </c>
      <c r="E459" s="154">
        <f t="shared" si="38"/>
        <v>99.877510286667189</v>
      </c>
      <c r="F459" s="27"/>
      <c r="G459" s="20"/>
      <c r="H459" s="20"/>
    </row>
    <row r="460" spans="1:11" s="10" customFormat="1" x14ac:dyDescent="0.25">
      <c r="A460" s="93"/>
      <c r="B460" s="5" t="s">
        <v>5</v>
      </c>
      <c r="C460" s="35">
        <v>29245</v>
      </c>
      <c r="D460" s="35">
        <v>29209.1</v>
      </c>
      <c r="E460" s="154">
        <f t="shared" si="38"/>
        <v>99.87724397332876</v>
      </c>
      <c r="F460" s="27"/>
      <c r="G460" s="20"/>
      <c r="H460" s="20"/>
    </row>
    <row r="461" spans="1:11" ht="45.75" customHeight="1" x14ac:dyDescent="0.35">
      <c r="B461" s="248" t="s">
        <v>17</v>
      </c>
      <c r="C461" s="246">
        <f>C15+C172+C290+C207+C416+C45+C268+C118+C356+C231+C388+C133+C451+C438+C327+C246+C426+C400+C67+C188+C306+C458</f>
        <v>6723009.8539999975</v>
      </c>
      <c r="D461" s="246">
        <f>D15+D172+D290+D207+D416+D45+D268+D118+D356+D231+D388+D133+D451+D438+D327+D246+D426+D400+D67+D188+D306+D458</f>
        <v>6392261.5940000005</v>
      </c>
      <c r="E461" s="246">
        <f>D461/C461*100</f>
        <v>95.080354377240553</v>
      </c>
      <c r="F461" s="247"/>
      <c r="G461" s="104"/>
      <c r="H461" s="18"/>
    </row>
    <row r="462" spans="1:11" x14ac:dyDescent="0.35">
      <c r="B462" s="230" t="s">
        <v>9</v>
      </c>
      <c r="C462" s="231">
        <f>C119+C134+C173+C389+C291</f>
        <v>49129.904999999999</v>
      </c>
      <c r="D462" s="231">
        <f>D119+D134+D173+D389+D291</f>
        <v>45835.934000000001</v>
      </c>
      <c r="E462" s="231">
        <f>D462/C462*100</f>
        <v>93.295384959527212</v>
      </c>
      <c r="F462" s="114"/>
      <c r="H462" s="18"/>
    </row>
    <row r="463" spans="1:11" x14ac:dyDescent="0.35">
      <c r="B463" s="230" t="s">
        <v>4</v>
      </c>
      <c r="C463" s="231">
        <f>C417+C390+C357+C328+C307+C292+C269+C247+C232+C208+C189+C174+C135+C120+C68+C46+C16+C456</f>
        <v>3232076.889</v>
      </c>
      <c r="D463" s="231">
        <f>D417+D390+D357+D328+D307+D292+D269+D247+D232+D208+D189+D174+D135+D120+D68+D46+D16+D456</f>
        <v>3207211.423</v>
      </c>
      <c r="E463" s="231">
        <f>D463/C463*100</f>
        <v>99.230666012784937</v>
      </c>
      <c r="F463" s="114"/>
      <c r="H463" s="18"/>
    </row>
    <row r="464" spans="1:11" x14ac:dyDescent="0.35">
      <c r="B464" s="230" t="s">
        <v>5</v>
      </c>
      <c r="C464" s="231">
        <f>C453+C440+C427+C418+C401+C391+C358+C329+C308+C293+C270+C248+C233+C209+C190+C175+C136+C121+C69+C47+C17+C457</f>
        <v>2681701.9920000001</v>
      </c>
      <c r="D464" s="231">
        <f>D453+D440+D427+D418+D401+D391+D358+D329+D308+D293+D270+D248+D233+D209+D190+D175+D136+D121+D69+D47+D17+D457</f>
        <v>2550889.2450000001</v>
      </c>
      <c r="E464" s="231">
        <f>D464/C464*100</f>
        <v>95.122025214202097</v>
      </c>
      <c r="F464" s="114"/>
      <c r="H464" s="18"/>
    </row>
    <row r="465" spans="2:8" x14ac:dyDescent="0.35">
      <c r="B465" s="230" t="s">
        <v>7</v>
      </c>
      <c r="C465" s="231">
        <f>C419+C402+C234+C210+C176+C137+C123+C70</f>
        <v>760101.06800000009</v>
      </c>
      <c r="D465" s="231">
        <f>D419+D402+D234+D210+D176+D137+D123+D70</f>
        <v>588324.99199999997</v>
      </c>
      <c r="E465" s="231">
        <f>D465/C465*100</f>
        <v>77.400890061635835</v>
      </c>
      <c r="F465" s="114"/>
      <c r="H465" s="18"/>
    </row>
    <row r="466" spans="2:8" x14ac:dyDescent="0.35">
      <c r="B466" s="239" t="s">
        <v>314</v>
      </c>
      <c r="C466" s="115">
        <f>C462+C463+C464+C465</f>
        <v>6723009.8540000003</v>
      </c>
      <c r="D466" s="115">
        <f>D462+D463+D464+D465</f>
        <v>6392261.5939999996</v>
      </c>
      <c r="G466" s="117"/>
    </row>
    <row r="467" spans="2:8" x14ac:dyDescent="0.35">
      <c r="B467" s="243"/>
      <c r="C467" s="244"/>
      <c r="D467" s="244"/>
    </row>
    <row r="468" spans="2:8" x14ac:dyDescent="0.35">
      <c r="B468" s="83">
        <f>(E10+E13+E20+E25+E28+E33+E36+E39+E43+E50+E54+E56+E58+E62+E65+E73+E78+E81+E86+E90+E93+E95+E98+E101+E104+E107+E111+E114+E125+E130+E140+E144+E147+E150+E153+E157+E161+E163+E166+E168+E170+E180+E184+E186+E193+E196+E198+E200+E204+E212+E214+E216+E218+E221+E223+E226+E228+E237+E241+E244+E251+E253+E255+E259+E261+E264+E266+E273+E276+E279+E281+E283+E285+E287+E296+E299+E303+E311+E313+E315+E317+E321+E323+E325+E332+E335+E339+E342+E345+E347+E350+E352+E354+E361+E364+E367+E369+E371+E373+E375+E378+E381+E383+E386+E393+E395+E398+E405+E409+E413+E422+E424+E430+E432+E434+E436+E443+E446+E449+E455)/120</f>
        <v>88.657185959700868</v>
      </c>
      <c r="C468" s="115"/>
      <c r="D468" s="115"/>
    </row>
    <row r="469" spans="2:8" x14ac:dyDescent="0.35">
      <c r="B469" s="269">
        <v>1</v>
      </c>
      <c r="C469" s="87">
        <v>45</v>
      </c>
    </row>
    <row r="470" spans="2:8" x14ac:dyDescent="0.35">
      <c r="B470" s="270" t="s">
        <v>319</v>
      </c>
      <c r="C470" s="87">
        <v>40</v>
      </c>
    </row>
    <row r="471" spans="2:8" x14ac:dyDescent="0.35">
      <c r="B471" s="239" t="s">
        <v>320</v>
      </c>
      <c r="C471" s="87">
        <v>17</v>
      </c>
    </row>
    <row r="472" spans="2:8" x14ac:dyDescent="0.35">
      <c r="B472" s="239" t="s">
        <v>321</v>
      </c>
      <c r="C472" s="87">
        <v>18</v>
      </c>
    </row>
  </sheetData>
  <customSheetViews>
    <customSheetView guid="{10610988-B7D0-46D7-B8FD-DA5F72A4893C}" scale="70" showPageBreaks="1" fitToPage="1" printArea="1" hiddenRows="1">
      <pane ySplit="6" topLeftCell="A53" activePane="bottomLeft" state="frozen"/>
      <selection pane="bottomLeft" activeCell="F63" sqref="F63"/>
      <pageMargins left="0" right="0" top="0" bottom="0" header="0" footer="0"/>
      <pageSetup paperSize="9" scale="45" firstPageNumber="53" fitToHeight="0" orientation="portrait" useFirstPageNumber="1" r:id="rId1"/>
      <headerFooter>
        <oddFooter>&amp;R &amp;P</oddFooter>
      </headerFooter>
    </customSheetView>
    <customSheetView guid="{E804F883-CA9D-4450-B2B1-A56C9C315ECD}" scale="70" showPageBreaks="1" fitToPage="1" printArea="1">
      <pane ySplit="6" topLeftCell="A383" activePane="bottomLeft" state="frozen"/>
      <selection pane="bottomLeft" activeCell="F386" sqref="F386"/>
      <rowBreaks count="11" manualBreakCount="11">
        <brk id="47" min="1" max="5" man="1"/>
        <brk id="91" min="1" max="5" man="1"/>
        <brk id="139" min="1" max="5" man="1"/>
        <brk id="173" min="1" max="5" man="1"/>
        <brk id="220" min="1" max="5" man="1"/>
        <brk id="265" min="1" max="5" man="1"/>
        <brk id="302" min="1" max="5" man="1"/>
        <brk id="331" min="1" max="5" man="1"/>
        <brk id="366" min="1" max="5" man="1"/>
        <brk id="396" min="1" max="5" man="1"/>
        <brk id="434" min="1" max="5" man="1"/>
      </rowBreaks>
      <pageMargins left="0" right="0" top="0" bottom="0" header="0" footer="0"/>
      <pageSetup paperSize="9" scale="45" firstPageNumber="57" fitToHeight="0" orientation="portrait" useFirstPageNumber="1" r:id="rId2"/>
      <headerFooter>
        <oddFooter>&amp;R &amp;P</oddFooter>
      </headerFooter>
    </customSheetView>
    <customSheetView guid="{E7170C51-9D5A-4A08-B92E-A8EB730D7DEE}" scale="70" showPageBreaks="1" fitToPage="1" printArea="1" hiddenRows="1" topLeftCell="D1">
      <pane ySplit="6" topLeftCell="A111" activePane="bottomLeft" state="frozen"/>
      <selection pane="bottomLeft" activeCell="F120" sqref="F120"/>
      <rowBreaks count="9" manualBreakCount="9">
        <brk id="47" min="1" max="5" man="1"/>
        <brk id="88" min="1" max="5" man="1"/>
        <brk id="160" min="1" max="5" man="1"/>
        <brk id="250" min="1" max="5" man="1"/>
        <brk id="287" min="1" max="5" man="1"/>
        <brk id="316" min="1" max="5" man="1"/>
        <brk id="351" min="1" max="5" man="1"/>
        <brk id="380" min="1" max="5" man="1"/>
        <brk id="417" min="1" max="5" man="1"/>
      </rowBreaks>
      <pageMargins left="0" right="0" top="0" bottom="0" header="0" footer="0"/>
      <pageSetup paperSize="9" scale="45" firstPageNumber="57" fitToHeight="0" orientation="portrait" useFirstPageNumber="1" r:id="rId3"/>
      <headerFooter>
        <oddFooter>&amp;R &amp;P</oddFooter>
      </headerFooter>
    </customSheetView>
    <customSheetView guid="{161695C3-1CE5-4E5C-AD86-E27CE310F608}" scale="80" showPageBreaks="1" fitToPage="1" printArea="1" hiddenRows="1" view="pageBreakPreview">
      <pane ySplit="6" topLeftCell="A151" activePane="bottomLeft" state="frozen"/>
      <selection pane="bottomLeft" activeCell="A162" sqref="A162"/>
      <rowBreaks count="12" manualBreakCount="12">
        <brk id="43" min="1" max="5" man="1"/>
        <brk id="75" min="1" max="5" man="1"/>
        <brk id="99" min="1" max="5" man="1"/>
        <brk id="129" min="1" max="5" man="1"/>
        <brk id="170" min="1" max="5" man="1"/>
        <brk id="209" min="1" max="5" man="1"/>
        <brk id="248" min="1" max="5" man="1"/>
        <brk id="281" min="1" max="5" man="1"/>
        <brk id="325" min="1" max="5" man="1"/>
        <brk id="363" min="1" max="5" man="1"/>
        <brk id="401" min="1" max="5" man="1"/>
        <brk id="435" min="1" max="5" man="1"/>
      </rowBreaks>
      <pageMargins left="0" right="0" top="0" bottom="0" header="0" footer="0"/>
      <pageSetup paperSize="9" scale="43" firstPageNumber="53" fitToHeight="0" orientation="portrait" useFirstPageNumber="1" r:id="rId4"/>
      <headerFooter>
        <oddFooter>&amp;R &amp;P</oddFooter>
      </headerFooter>
    </customSheetView>
  </customSheetViews>
  <mergeCells count="30">
    <mergeCell ref="H33:H35"/>
    <mergeCell ref="B71:F71"/>
    <mergeCell ref="B249:F249"/>
    <mergeCell ref="C335:C337"/>
    <mergeCell ref="D335:D337"/>
    <mergeCell ref="E335:E337"/>
    <mergeCell ref="B124:F124"/>
    <mergeCell ref="B191:F191"/>
    <mergeCell ref="B235:F235"/>
    <mergeCell ref="B271:F271"/>
    <mergeCell ref="B178:F178"/>
    <mergeCell ref="B421:F421"/>
    <mergeCell ref="B359:F359"/>
    <mergeCell ref="B309:F309"/>
    <mergeCell ref="B454:F454"/>
    <mergeCell ref="B7:F7"/>
    <mergeCell ref="B177:F177"/>
    <mergeCell ref="B420:F420"/>
    <mergeCell ref="B428:F428"/>
    <mergeCell ref="B441:F441"/>
    <mergeCell ref="B403:F403"/>
    <mergeCell ref="B3:F3"/>
    <mergeCell ref="B8:F8"/>
    <mergeCell ref="B294:F294"/>
    <mergeCell ref="B48:F48"/>
    <mergeCell ref="B392:F392"/>
    <mergeCell ref="B18:F18"/>
    <mergeCell ref="B211:F211"/>
    <mergeCell ref="B330:F330"/>
    <mergeCell ref="B138:F138"/>
  </mergeCells>
  <pageMargins left="0" right="0" top="0" bottom="0" header="0" footer="0"/>
  <pageSetup paperSize="9" scale="45" firstPageNumber="55" fitToHeight="0" orientation="portrait" useFirstPageNumber="1" r:id="rId5"/>
  <headerFooter>
    <oddFooter>&amp;R &amp;P</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Логинова Ленара Юлдашевна</cp:lastModifiedBy>
  <cp:lastPrinted>2021-04-29T11:26:30Z</cp:lastPrinted>
  <dcterms:created xsi:type="dcterms:W3CDTF">2006-09-16T00:00:00Z</dcterms:created>
  <dcterms:modified xsi:type="dcterms:W3CDTF">2021-05-25T13:58:47Z</dcterms:modified>
</cp:coreProperties>
</file>