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сентябр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7" i="1" l="1"/>
  <c r="D78" i="1"/>
  <c r="H77" i="1" l="1"/>
  <c r="F77" i="1"/>
  <c r="E77" i="1"/>
  <c r="E78" i="1"/>
  <c r="F78" i="1"/>
  <c r="F79" i="1"/>
  <c r="D79" i="1"/>
  <c r="D38" i="1" l="1"/>
  <c r="AE50" i="1" l="1"/>
  <c r="Z71" i="1" l="1"/>
  <c r="Z65" i="1"/>
  <c r="Z59" i="1"/>
  <c r="Z53" i="1"/>
  <c r="Z47" i="1"/>
  <c r="Z41" i="1"/>
  <c r="Z35" i="1"/>
  <c r="Z23" i="1"/>
  <c r="Z17" i="1"/>
  <c r="Z10" i="1"/>
  <c r="Z32" i="1" l="1"/>
  <c r="Z29" i="1" s="1"/>
  <c r="Z79" i="1" s="1"/>
  <c r="Z78" i="1"/>
  <c r="Z77" i="1"/>
  <c r="Z76" i="1" l="1"/>
  <c r="F73" i="1"/>
  <c r="D73" i="1"/>
  <c r="F72" i="1"/>
  <c r="D72" i="1"/>
  <c r="F68" i="1"/>
  <c r="E68" i="1" s="1"/>
  <c r="D68" i="1"/>
  <c r="F62" i="1"/>
  <c r="E62" i="1" s="1"/>
  <c r="D62" i="1"/>
  <c r="F56" i="1"/>
  <c r="E56" i="1" s="1"/>
  <c r="D56" i="1"/>
  <c r="F50" i="1"/>
  <c r="E50" i="1" s="1"/>
  <c r="D50" i="1"/>
  <c r="F44" i="1"/>
  <c r="E44" i="1" s="1"/>
  <c r="D44" i="1"/>
  <c r="F38" i="1"/>
  <c r="E38" i="1" s="1"/>
  <c r="F26" i="1"/>
  <c r="E26" i="1" s="1"/>
  <c r="D26" i="1"/>
  <c r="F20" i="1"/>
  <c r="E20" i="1" s="1"/>
  <c r="D20" i="1"/>
  <c r="F13" i="1"/>
  <c r="D13" i="1"/>
  <c r="T50" i="1" l="1"/>
  <c r="S50" i="1"/>
  <c r="P50" i="1"/>
  <c r="O50" i="1"/>
  <c r="X32" i="1"/>
  <c r="X78" i="1" l="1"/>
  <c r="X77" i="1"/>
  <c r="X71" i="1"/>
  <c r="X65" i="1"/>
  <c r="V65" i="1"/>
  <c r="X59" i="1"/>
  <c r="X53" i="1"/>
  <c r="X47" i="1"/>
  <c r="X41" i="1"/>
  <c r="X35" i="1"/>
  <c r="X29" i="1"/>
  <c r="X23" i="1"/>
  <c r="X17" i="1"/>
  <c r="X10" i="1"/>
  <c r="X79" i="1" l="1"/>
  <c r="X76" i="1"/>
  <c r="V32" i="1" l="1"/>
  <c r="V78" i="1"/>
  <c r="V77" i="1"/>
  <c r="V71" i="1"/>
  <c r="T65" i="1"/>
  <c r="V59" i="1"/>
  <c r="V53" i="1"/>
  <c r="T53" i="1"/>
  <c r="V47" i="1"/>
  <c r="V41" i="1"/>
  <c r="V35" i="1"/>
  <c r="T35" i="1"/>
  <c r="V23" i="1"/>
  <c r="T23" i="1"/>
  <c r="V17" i="1"/>
  <c r="V10" i="1"/>
  <c r="V29" i="1" l="1"/>
  <c r="V79" i="1" s="1"/>
  <c r="V76" i="1" s="1"/>
  <c r="J76" i="1"/>
  <c r="K76" i="1"/>
  <c r="L76" i="1"/>
  <c r="M76" i="1"/>
  <c r="N76" i="1"/>
  <c r="Q76" i="1"/>
  <c r="R76" i="1"/>
  <c r="I76" i="1"/>
  <c r="T32" i="1"/>
  <c r="T78" i="1" l="1"/>
  <c r="T77" i="1"/>
  <c r="T71" i="1"/>
  <c r="T59" i="1"/>
  <c r="T47" i="1"/>
  <c r="T41" i="1"/>
  <c r="T29" i="1"/>
  <c r="T17" i="1"/>
  <c r="T10" i="1"/>
  <c r="T79" i="1" l="1"/>
  <c r="T76" i="1" l="1"/>
  <c r="J79" i="1"/>
  <c r="K79" i="1"/>
  <c r="L79" i="1"/>
  <c r="N79" i="1"/>
  <c r="Q79" i="1"/>
  <c r="R79" i="1"/>
  <c r="AA79" i="1"/>
  <c r="I79" i="1"/>
  <c r="J78" i="1"/>
  <c r="K78" i="1"/>
  <c r="L78" i="1"/>
  <c r="M78" i="1"/>
  <c r="N78" i="1"/>
  <c r="O78" i="1"/>
  <c r="P78" i="1"/>
  <c r="Q78" i="1"/>
  <c r="R78" i="1"/>
  <c r="S78" i="1"/>
  <c r="U78" i="1"/>
  <c r="W78" i="1"/>
  <c r="Y78" i="1"/>
  <c r="AA78" i="1"/>
  <c r="AC78" i="1"/>
  <c r="AE78" i="1"/>
  <c r="I78" i="1"/>
  <c r="J77" i="1"/>
  <c r="K77" i="1"/>
  <c r="L77" i="1"/>
  <c r="M77" i="1"/>
  <c r="N77" i="1"/>
  <c r="O77" i="1"/>
  <c r="P77" i="1"/>
  <c r="Q77" i="1"/>
  <c r="R77" i="1"/>
  <c r="S77" i="1"/>
  <c r="U77" i="1"/>
  <c r="W77" i="1"/>
  <c r="Y77" i="1"/>
  <c r="AA77" i="1"/>
  <c r="AC77" i="1"/>
  <c r="AE77" i="1"/>
  <c r="I77" i="1"/>
  <c r="J71" i="1" l="1"/>
  <c r="K71" i="1"/>
  <c r="L71" i="1"/>
  <c r="M71" i="1"/>
  <c r="N71" i="1"/>
  <c r="O71" i="1"/>
  <c r="P71" i="1"/>
  <c r="Q71" i="1"/>
  <c r="R71" i="1"/>
  <c r="S71" i="1"/>
  <c r="U71" i="1"/>
  <c r="W71" i="1"/>
  <c r="Y71" i="1"/>
  <c r="AA71" i="1"/>
  <c r="AC71" i="1"/>
  <c r="AE71" i="1"/>
  <c r="I71" i="1"/>
  <c r="J65" i="1" l="1"/>
  <c r="K65" i="1"/>
  <c r="L65" i="1"/>
  <c r="M65" i="1"/>
  <c r="M79" i="1" s="1"/>
  <c r="N65" i="1"/>
  <c r="O65" i="1"/>
  <c r="P65" i="1"/>
  <c r="Q65" i="1"/>
  <c r="R65" i="1"/>
  <c r="S65" i="1"/>
  <c r="U65" i="1"/>
  <c r="W65" i="1"/>
  <c r="Y65" i="1"/>
  <c r="AA65" i="1"/>
  <c r="AC65" i="1"/>
  <c r="AE65" i="1"/>
  <c r="I65" i="1"/>
  <c r="O53" i="1" l="1"/>
  <c r="J53" i="1"/>
  <c r="K53" i="1"/>
  <c r="L53" i="1"/>
  <c r="M53" i="1"/>
  <c r="N53" i="1"/>
  <c r="P53" i="1"/>
  <c r="Q53" i="1"/>
  <c r="R53" i="1"/>
  <c r="S53" i="1"/>
  <c r="U53" i="1"/>
  <c r="W53" i="1"/>
  <c r="Y53" i="1"/>
  <c r="AA53" i="1"/>
  <c r="AC53" i="1"/>
  <c r="AE53" i="1"/>
  <c r="I53" i="1"/>
  <c r="J47" i="1"/>
  <c r="K47" i="1"/>
  <c r="L47" i="1"/>
  <c r="M47" i="1"/>
  <c r="N47" i="1"/>
  <c r="O47" i="1"/>
  <c r="P47" i="1"/>
  <c r="Q47" i="1"/>
  <c r="R47" i="1"/>
  <c r="S47" i="1"/>
  <c r="U47" i="1"/>
  <c r="W47" i="1"/>
  <c r="Y47" i="1"/>
  <c r="AA47" i="1"/>
  <c r="AC47" i="1"/>
  <c r="AE47" i="1"/>
  <c r="I47" i="1"/>
  <c r="U35" i="1" l="1"/>
  <c r="O35" i="1"/>
  <c r="D17" i="1"/>
  <c r="H78" i="1" l="1"/>
  <c r="C78" i="1"/>
  <c r="C77" i="1"/>
  <c r="D71" i="1"/>
  <c r="H73" i="1"/>
  <c r="C73" i="1"/>
  <c r="H72" i="1"/>
  <c r="C72" i="1"/>
  <c r="J32" i="1"/>
  <c r="K32" i="1"/>
  <c r="L32" i="1"/>
  <c r="M32" i="1"/>
  <c r="N32" i="1"/>
  <c r="O32" i="1"/>
  <c r="P32" i="1"/>
  <c r="F32" i="1" s="1"/>
  <c r="E32" i="1" s="1"/>
  <c r="Q32" i="1"/>
  <c r="Q29" i="1" s="1"/>
  <c r="R32" i="1"/>
  <c r="R29" i="1" s="1"/>
  <c r="S32" i="1"/>
  <c r="S29" i="1" s="1"/>
  <c r="S79" i="1" s="1"/>
  <c r="S76" i="1" s="1"/>
  <c r="U32" i="1"/>
  <c r="U29" i="1" s="1"/>
  <c r="U79" i="1" s="1"/>
  <c r="U76" i="1" s="1"/>
  <c r="W32" i="1"/>
  <c r="W29" i="1" s="1"/>
  <c r="W79" i="1" s="1"/>
  <c r="Y32" i="1"/>
  <c r="Y29" i="1" s="1"/>
  <c r="Y79" i="1" s="1"/>
  <c r="AA32" i="1"/>
  <c r="AA29" i="1" s="1"/>
  <c r="AC32" i="1"/>
  <c r="AC29" i="1" s="1"/>
  <c r="AC79" i="1" s="1"/>
  <c r="AE32" i="1"/>
  <c r="AE29" i="1" s="1"/>
  <c r="AE79" i="1" s="1"/>
  <c r="I32" i="1"/>
  <c r="J29" i="1"/>
  <c r="K29" i="1"/>
  <c r="L29" i="1"/>
  <c r="M29" i="1"/>
  <c r="N29" i="1"/>
  <c r="P29" i="1"/>
  <c r="P79" i="1" s="1"/>
  <c r="I29" i="1"/>
  <c r="P76" i="1" l="1"/>
  <c r="O29" i="1"/>
  <c r="O79" i="1" s="1"/>
  <c r="D32" i="1"/>
  <c r="C71" i="1"/>
  <c r="G78" i="1"/>
  <c r="G77" i="1"/>
  <c r="G73" i="1"/>
  <c r="G72" i="1"/>
  <c r="F74" i="1"/>
  <c r="E74" i="1" s="1"/>
  <c r="D74" i="1"/>
  <c r="C74" i="1"/>
  <c r="H68" i="1"/>
  <c r="C68" i="1"/>
  <c r="G68" i="1" s="1"/>
  <c r="F65" i="1"/>
  <c r="E65" i="1"/>
  <c r="D65" i="1"/>
  <c r="H62" i="1"/>
  <c r="C62" i="1"/>
  <c r="F59" i="1"/>
  <c r="D59" i="1"/>
  <c r="C59" i="1"/>
  <c r="C56" i="1"/>
  <c r="C53" i="1" s="1"/>
  <c r="D53" i="1"/>
  <c r="C50" i="1"/>
  <c r="G50" i="1" s="1"/>
  <c r="F47" i="1"/>
  <c r="D47" i="1"/>
  <c r="H44" i="1"/>
  <c r="C44" i="1"/>
  <c r="F41" i="1"/>
  <c r="H41" i="1" s="1"/>
  <c r="D41" i="1"/>
  <c r="C41" i="1"/>
  <c r="C38" i="1"/>
  <c r="F35" i="1"/>
  <c r="D35" i="1"/>
  <c r="F17" i="1"/>
  <c r="C20" i="1"/>
  <c r="C17" i="1"/>
  <c r="C13" i="1"/>
  <c r="E13" i="1"/>
  <c r="E10" i="1" s="1"/>
  <c r="D10" i="1"/>
  <c r="C10" i="1"/>
  <c r="E79" i="1" l="1"/>
  <c r="E76" i="1" s="1"/>
  <c r="F76" i="1"/>
  <c r="O76" i="1"/>
  <c r="C79" i="1"/>
  <c r="F71" i="1"/>
  <c r="H71" i="1" s="1"/>
  <c r="E71" i="1"/>
  <c r="C65" i="1"/>
  <c r="G65" i="1" s="1"/>
  <c r="H65" i="1"/>
  <c r="H59" i="1"/>
  <c r="C32" i="1"/>
  <c r="C29" i="1" s="1"/>
  <c r="G29" i="1" s="1"/>
  <c r="C47" i="1"/>
  <c r="G47" i="1"/>
  <c r="H32" i="1"/>
  <c r="H56" i="1"/>
  <c r="D29" i="1"/>
  <c r="H29" i="1" s="1"/>
  <c r="G32" i="1"/>
  <c r="C35" i="1"/>
  <c r="G35" i="1" s="1"/>
  <c r="G38" i="1"/>
  <c r="F10" i="1"/>
  <c r="G13" i="1"/>
  <c r="H13" i="1"/>
  <c r="F53" i="1"/>
  <c r="H53" i="1" s="1"/>
  <c r="E29" i="1"/>
  <c r="G59" i="1"/>
  <c r="E59" i="1"/>
  <c r="G62" i="1"/>
  <c r="E53" i="1"/>
  <c r="G56" i="1"/>
  <c r="H47" i="1"/>
  <c r="H50" i="1"/>
  <c r="E47" i="1"/>
  <c r="G41" i="1"/>
  <c r="E41" i="1"/>
  <c r="G44" i="1"/>
  <c r="H35" i="1"/>
  <c r="H38" i="1"/>
  <c r="E35" i="1"/>
  <c r="E17" i="1"/>
  <c r="G71" i="1" l="1"/>
  <c r="D76" i="1"/>
  <c r="H79" i="1"/>
  <c r="C76" i="1"/>
  <c r="G79" i="1"/>
  <c r="G53" i="1"/>
  <c r="G10" i="1"/>
  <c r="H10" i="1"/>
</calcChain>
</file>

<file path=xl/sharedStrings.xml><?xml version="1.0" encoding="utf-8"?>
<sst xmlns="http://schemas.openxmlformats.org/spreadsheetml/2006/main" count="135" uniqueCount="58">
  <si>
    <t>Отчет о ходе реализации муниципальной программы (сетевой график)</t>
  </si>
  <si>
    <t xml:space="preserve">"Развитие муниципальной службы и резерва управленческих кадров в городе Когалыме" (постановление Администрации города Когалыма от 11.10.2013 №2903)
</t>
  </si>
  <si>
    <t>Наименование мероприятий программы</t>
  </si>
  <si>
    <t xml:space="preserve">План на </t>
  </si>
  <si>
    <t>План на</t>
  </si>
  <si>
    <t xml:space="preserve">Профинансировано на </t>
  </si>
  <si>
    <t xml:space="preserve">Кассовый расход на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</si>
  <si>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</si>
  <si>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</si>
  <si>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</si>
  <si>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</si>
  <si>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</si>
  <si>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</si>
  <si>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</si>
  <si>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</si>
  <si>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</si>
  <si>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</si>
  <si>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</si>
  <si>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</si>
  <si>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</si>
  <si>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</si>
  <si>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</si>
  <si>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</si>
  <si>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</si>
  <si>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</si>
  <si>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Повышение профессионального уровня муниципальных служащих органов местного самоуправления города Когалыма</t>
  </si>
  <si>
    <t>1.1. 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(показатель 1)</t>
  </si>
  <si>
    <t>Всего</t>
  </si>
  <si>
    <t>федеральный бюджет</t>
  </si>
  <si>
    <t>бюджет автономного округа</t>
  </si>
  <si>
    <t>бюджет города Когалыма</t>
  </si>
  <si>
    <t>иные внебюджетные источники</t>
  </si>
  <si>
    <t>Подпрограмма 2. Создание условий для развития муниципальной службы в органах местного самоуправления города Когалыма</t>
  </si>
  <si>
    <t>2.1. Основное мероприятие "Цифровизация функций управления кадрами органов местного самоуправления города Когалыма, в том числе кадрового делопроизводства" (показатель 4)</t>
  </si>
  <si>
    <t>2.2 Основное мероприятие "Проведение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Когалыме" (показатель 2)</t>
  </si>
  <si>
    <t>2.3. Основное мероприятие "Обеспечение деятельности органов местного самоуправления города Когалыма и предоставление гарантий муниципальным служащим" (показатель 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</si>
  <si>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</si>
  <si>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</si>
  <si>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</si>
  <si>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</si>
  <si>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2.4. Основное мероприятие "Обеспечение информационной безопасности на объектах информатизации и информационных системах систем в органах местного самоуправления города Когалыма" (показатель 3)</t>
  </si>
  <si>
    <t>2.5. Основное мероприятие "Обеспечение выполнения полномочий и функций, возложенных на должностных лиц и структурные подразделения Администрации города Когалыма" (показатель 4)</t>
  </si>
  <si>
    <t>2.6. Основное мероприятие "Реализация переданных государственных полномочий по государственной регистрации актов гражданского состояния" (показатель 5)</t>
  </si>
  <si>
    <t>Итого по программе, в том числе</t>
  </si>
  <si>
    <t xml:space="preserve">Руководитель структурного подразделения </t>
  </si>
  <si>
    <t>Ответственный за составление сетевого графика</t>
  </si>
  <si>
    <t>А.В.Косолапов</t>
  </si>
  <si>
    <t>Игошкина М.Ю. 93535</t>
  </si>
  <si>
    <t>(подпись)</t>
  </si>
  <si>
    <t xml:space="preserve">В целях снижения риска распространения новой коронавирусной инфекции (COVID-19) временно отменено запланированное обучение 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</si>
  <si>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учреждений, редакция 3.1)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</si>
  <si>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</si>
  <si>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>В целях снижения риска распространения новой коронавирусной инфекции (COVID-19) на территории города Когалыма временно отменены запланированные мероприятия, проводимые органами местного самоуправления города Когалыма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</si>
  <si>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</t>
  </si>
  <si>
    <t>В целях снижения риска распространения новой коронавирусной инфекции (COVID-19) запрещены  в служебные командировки за пределы РФ и ограничены
в служебные командировки внутри страны.</t>
  </si>
  <si>
    <t xml:space="preserve">Экономия денежных средств сложилась
в связи наличием вакансий в структурных Администрации города Когалыма.   </t>
  </si>
  <si>
    <t>Выделено дополнительное финансирование на приобретение сейфа, картотечного шкафа и мебели для архивного отдела. Закупка запланирована на 4 квартал 2020 года.</t>
  </si>
  <si>
    <t>Оплата по закупкам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будет произведена в декабре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</si>
</sst>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\ _₽"/>
    <numFmt numFmtId="167" formatCode="_(* #,##0.00_);_(* \(#,##0.00\);_(* &quot;-&quot;??_);_(@_)"/>
    <numFmt numFmtId="168" formatCode="_-* #,##0.00&quot;р.&quot;_-;\-* #,##0.00&quot;р.&quot;_-;_-* &quot;-&quot;??&quot;р.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1" fillId="0" borderId="0"/>
    <xf numFmtId="167" fontId="8" fillId="0" borderId="0" applyFont="0" applyFill="0" applyBorder="0" applyAlignment="0" applyProtection="0"/>
    <xf numFmtId="0" fontId="8" fillId="0" borderId="0"/>
    <xf numFmtId="168" fontId="19" fillId="0" borderId="0" applyFont="0" applyFill="0" applyBorder="0" applyAlignment="0" applyProtection="0"/>
    <xf numFmtId="0" fontId="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9">
    <xf numFmtId="0" fontId="0" fillId="0" borderId="0" xfId="0"/>
    <xf numFmtId="164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vertical="center" wrapText="1"/>
    </xf>
    <xf numFmtId="0" fontId="3" fillId="0" borderId="0" xfId="2" applyFont="1" applyFill="1" applyAlignment="1">
      <alignment vertical="center" wrapText="1"/>
    </xf>
    <xf numFmtId="0" fontId="3" fillId="2" borderId="0" xfId="2" applyFont="1" applyFill="1" applyBorder="1" applyAlignment="1">
      <alignment horizontal="justify" vertical="center" wrapText="1"/>
    </xf>
    <xf numFmtId="164" fontId="4" fillId="0" borderId="3" xfId="3" applyNumberFormat="1" applyFont="1" applyFill="1" applyBorder="1" applyAlignment="1">
      <alignment horizontal="center" vertical="center" textRotation="90" wrapText="1"/>
    </xf>
    <xf numFmtId="164" fontId="4" fillId="2" borderId="3" xfId="3" applyNumberFormat="1" applyFont="1" applyFill="1" applyBorder="1" applyAlignment="1">
      <alignment horizontal="center" vertical="center" textRotation="90" wrapText="1"/>
    </xf>
    <xf numFmtId="165" fontId="4" fillId="2" borderId="3" xfId="2" applyNumberFormat="1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center" vertical="center" wrapText="1"/>
    </xf>
    <xf numFmtId="2" fontId="6" fillId="2" borderId="3" xfId="2" applyNumberFormat="1" applyFont="1" applyFill="1" applyBorder="1" applyAlignment="1" applyProtection="1">
      <alignment horizontal="center" vertical="center" wrapText="1"/>
    </xf>
    <xf numFmtId="2" fontId="6" fillId="2" borderId="3" xfId="2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justify" vertical="center" wrapText="1"/>
    </xf>
    <xf numFmtId="0" fontId="4" fillId="0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vertical="center" wrapText="1"/>
    </xf>
    <xf numFmtId="164" fontId="3" fillId="0" borderId="0" xfId="2" applyNumberFormat="1" applyFont="1" applyFill="1" applyAlignment="1">
      <alignment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Alignment="1">
      <alignment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top" wrapText="1"/>
    </xf>
    <xf numFmtId="164" fontId="5" fillId="0" borderId="0" xfId="2" applyNumberFormat="1" applyFont="1" applyFill="1" applyBorder="1" applyAlignment="1">
      <alignment horizontal="center" vertical="top" wrapText="1"/>
    </xf>
    <xf numFmtId="49" fontId="4" fillId="0" borderId="3" xfId="2" applyNumberFormat="1" applyFont="1" applyFill="1" applyBorder="1" applyAlignment="1">
      <alignment horizontal="center" vertical="center" wrapText="1"/>
    </xf>
    <xf numFmtId="164" fontId="6" fillId="0" borderId="3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166" fontId="4" fillId="0" borderId="0" xfId="1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center" vertical="top" wrapText="1"/>
    </xf>
    <xf numFmtId="0" fontId="4" fillId="0" borderId="0" xfId="0" applyFont="1" applyFill="1" applyAlignment="1" applyProtection="1">
      <alignment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2" fontId="6" fillId="2" borderId="3" xfId="5" applyNumberFormat="1" applyFont="1" applyFill="1" applyBorder="1" applyAlignment="1">
      <alignment horizontal="center" vertical="center" wrapText="1"/>
    </xf>
    <xf numFmtId="2" fontId="6" fillId="2" borderId="3" xfId="5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4" fontId="6" fillId="2" borderId="3" xfId="2" applyNumberFormat="1" applyFont="1" applyFill="1" applyBorder="1" applyAlignment="1">
      <alignment horizontal="center" vertical="center" wrapText="1"/>
    </xf>
    <xf numFmtId="4" fontId="6" fillId="2" borderId="5" xfId="2" applyNumberFormat="1" applyFont="1" applyFill="1" applyBorder="1" applyAlignment="1" applyProtection="1">
      <alignment horizontal="center" vertical="center" wrapText="1"/>
    </xf>
    <xf numFmtId="4" fontId="6" fillId="2" borderId="5" xfId="2" applyNumberFormat="1" applyFont="1" applyFill="1" applyBorder="1" applyAlignment="1" applyProtection="1">
      <alignment horizontal="center" vertical="center" wrapText="1"/>
      <protection hidden="1"/>
    </xf>
    <xf numFmtId="4" fontId="6" fillId="2" borderId="3" xfId="5" applyNumberFormat="1" applyFont="1" applyFill="1" applyBorder="1" applyAlignment="1">
      <alignment horizontal="center" vertical="center" wrapText="1"/>
    </xf>
    <xf numFmtId="4" fontId="6" fillId="2" borderId="3" xfId="2" applyNumberFormat="1" applyFont="1" applyFill="1" applyBorder="1" applyAlignment="1" applyProtection="1">
      <alignment horizontal="center" vertical="center" wrapText="1"/>
    </xf>
    <xf numFmtId="4" fontId="6" fillId="2" borderId="3" xfId="5" applyNumberFormat="1" applyFont="1" applyFill="1" applyBorder="1" applyAlignment="1" applyProtection="1">
      <alignment horizontal="center" vertical="center" wrapText="1"/>
    </xf>
    <xf numFmtId="0" fontId="6" fillId="2" borderId="3" xfId="2" applyFont="1" applyFill="1" applyBorder="1" applyAlignment="1">
      <alignment horizontal="justify" wrapText="1"/>
    </xf>
    <xf numFmtId="0" fontId="13" fillId="2" borderId="3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left" vertical="center" wrapText="1"/>
    </xf>
    <xf numFmtId="0" fontId="16" fillId="2" borderId="3" xfId="2" applyFont="1" applyFill="1" applyBorder="1" applyAlignment="1">
      <alignment horizontal="left" vertical="center" wrapText="1"/>
    </xf>
    <xf numFmtId="4" fontId="6" fillId="2" borderId="5" xfId="5" applyNumberFormat="1" applyFont="1" applyFill="1" applyBorder="1" applyAlignment="1" applyProtection="1">
      <alignment horizontal="center" vertical="center" wrapText="1"/>
      <protection hidden="1"/>
    </xf>
    <xf numFmtId="4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5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0" fillId="2" borderId="0" xfId="0" applyFill="1"/>
    <xf numFmtId="0" fontId="6" fillId="5" borderId="3" xfId="2" applyFont="1" applyFill="1" applyBorder="1" applyAlignment="1">
      <alignment horizontal="justify" wrapText="1"/>
    </xf>
    <xf numFmtId="4" fontId="6" fillId="5" borderId="3" xfId="2" applyNumberFormat="1" applyFont="1" applyFill="1" applyBorder="1" applyAlignment="1">
      <alignment horizontal="center" vertical="center" wrapText="1"/>
    </xf>
    <xf numFmtId="4" fontId="6" fillId="5" borderId="3" xfId="2" applyNumberFormat="1" applyFont="1" applyFill="1" applyBorder="1" applyAlignment="1" applyProtection="1">
      <alignment horizontal="center" vertical="center" wrapText="1"/>
    </xf>
    <xf numFmtId="0" fontId="4" fillId="5" borderId="3" xfId="2" applyFont="1" applyFill="1" applyBorder="1" applyAlignment="1">
      <alignment horizontal="justify" wrapText="1"/>
    </xf>
    <xf numFmtId="4" fontId="6" fillId="5" borderId="3" xfId="5" applyNumberFormat="1" applyFont="1" applyFill="1" applyBorder="1" applyAlignment="1" applyProtection="1">
      <alignment horizontal="center" vertical="center" wrapText="1"/>
    </xf>
    <xf numFmtId="14" fontId="4" fillId="5" borderId="3" xfId="2" applyNumberFormat="1" applyFont="1" applyFill="1" applyBorder="1" applyAlignment="1">
      <alignment horizontal="justify" wrapText="1"/>
    </xf>
    <xf numFmtId="4" fontId="6" fillId="5" borderId="5" xfId="2" applyNumberFormat="1" applyFont="1" applyFill="1" applyBorder="1" applyAlignment="1" applyProtection="1">
      <alignment horizontal="center" vertical="center" wrapText="1"/>
    </xf>
    <xf numFmtId="4" fontId="6" fillId="5" borderId="5" xfId="2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" applyNumberFormat="1" applyFont="1" applyFill="1" applyBorder="1" applyAlignment="1">
      <alignment horizontal="center" vertical="top" wrapText="1"/>
    </xf>
    <xf numFmtId="164" fontId="6" fillId="0" borderId="6" xfId="2" applyNumberFormat="1" applyFont="1" applyFill="1" applyBorder="1" applyAlignment="1">
      <alignment horizontal="center" vertical="top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4" fontId="14" fillId="2" borderId="4" xfId="2" applyNumberFormat="1" applyFont="1" applyFill="1" applyBorder="1" applyAlignment="1">
      <alignment horizontal="center" vertical="center" wrapText="1"/>
    </xf>
    <xf numFmtId="4" fontId="14" fillId="2" borderId="8" xfId="2" applyNumberFormat="1" applyFont="1" applyFill="1" applyBorder="1" applyAlignment="1">
      <alignment horizontal="center" vertical="center" wrapText="1"/>
    </xf>
    <xf numFmtId="4" fontId="14" fillId="2" borderId="7" xfId="2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top" wrapText="1"/>
    </xf>
    <xf numFmtId="164" fontId="6" fillId="0" borderId="3" xfId="2" applyNumberFormat="1" applyFont="1" applyFill="1" applyBorder="1" applyAlignment="1">
      <alignment horizontal="center" vertical="center" wrapText="1"/>
    </xf>
    <xf numFmtId="164" fontId="6" fillId="0" borderId="4" xfId="3" applyNumberFormat="1" applyFont="1" applyFill="1" applyBorder="1" applyAlignment="1">
      <alignment horizontal="center" vertical="center" wrapText="1"/>
    </xf>
    <xf numFmtId="164" fontId="6" fillId="0" borderId="7" xfId="3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4" fontId="6" fillId="2" borderId="7" xfId="3" applyNumberFormat="1" applyFont="1" applyFill="1" applyBorder="1" applyAlignment="1">
      <alignment horizontal="center" vertical="center" wrapText="1"/>
    </xf>
    <xf numFmtId="164" fontId="6" fillId="0" borderId="3" xfId="3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</cellXfs>
  <cellStyles count="18">
    <cellStyle name="Денежный 2" xfId="6"/>
    <cellStyle name="Обычный" xfId="0" builtinId="0"/>
    <cellStyle name="Обычный 2" xfId="5"/>
    <cellStyle name="Обычный 2 2" xfId="2"/>
    <cellStyle name="Обычный 2 3" xfId="7"/>
    <cellStyle name="Обычный 2 4" xfId="8"/>
    <cellStyle name="Обычный 2 5" xfId="12"/>
    <cellStyle name="Обычный 3" xfId="3"/>
    <cellStyle name="Обычный 3 2" xfId="9"/>
    <cellStyle name="Обычный 4" xfId="10"/>
    <cellStyle name="Обычный 5" xfId="11"/>
    <cellStyle name="Обычный 6" xfId="13"/>
    <cellStyle name="Обычный 7" xfId="14"/>
    <cellStyle name="Обычный 8" xfId="15"/>
    <cellStyle name="Процентный 2" xfId="16"/>
    <cellStyle name="Финансовый" xfId="1" builtinId="3"/>
    <cellStyle name="Финансовый 2" xfId="4"/>
    <cellStyle name="Финансовый 3" xfId="17"/>
  </cellStyles>
  <dxfs count="0"/>
  <tableStyles count="0" defaultTableStyle="TableStyleMedium2" defaultPivotStyle="PivotStyleMedium9"/>
  <colors>
    <mruColors>
      <color rgb="FF99FFCC"/>
      <color rgb="FF00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9"/>
  <sheetViews>
    <sheetView tabSelected="1" topLeftCell="A55" zoomScale="87" zoomScaleNormal="87" workbookViewId="0">
      <selection activeCell="C82" sqref="C82:U83"/>
    </sheetView>
  </sheetViews>
  <sheetFormatPr defaultRowHeight="15" x14ac:dyDescent="0.25"/>
  <cols>
    <col min="2" max="2" width="41.5703125" customWidth="1"/>
    <col min="3" max="3" width="17" style="29" customWidth="1"/>
    <col min="4" max="4" width="16.140625" style="29" customWidth="1"/>
    <col min="5" max="6" width="14.28515625" style="29" bestFit="1" customWidth="1"/>
    <col min="7" max="7" width="16.5703125" style="29" customWidth="1"/>
    <col min="8" max="8" width="19.28515625" style="29" customWidth="1"/>
    <col min="9" max="9" width="15.140625" style="29" customWidth="1"/>
    <col min="10" max="10" width="14.42578125" style="29" customWidth="1"/>
    <col min="11" max="11" width="14.5703125" style="29" customWidth="1"/>
    <col min="12" max="12" width="12.85546875" style="29" customWidth="1"/>
    <col min="13" max="13" width="15.140625" style="29" customWidth="1"/>
    <col min="14" max="14" width="13.28515625" style="29" customWidth="1"/>
    <col min="15" max="15" width="14.140625" style="29" customWidth="1"/>
    <col min="16" max="16" width="12.5703125" style="29" customWidth="1"/>
    <col min="17" max="17" width="14.42578125" style="29" customWidth="1"/>
    <col min="18" max="18" width="12.5703125" style="29" customWidth="1"/>
    <col min="19" max="19" width="11.42578125" style="29" customWidth="1"/>
    <col min="20" max="20" width="12.140625" style="29" customWidth="1"/>
    <col min="21" max="21" width="13" style="29" customWidth="1"/>
    <col min="22" max="22" width="15.42578125" style="29" customWidth="1"/>
    <col min="23" max="23" width="11.42578125" style="29" customWidth="1"/>
    <col min="24" max="24" width="12.140625" style="29" customWidth="1"/>
    <col min="25" max="25" width="11.42578125" style="29" customWidth="1"/>
    <col min="26" max="26" width="12.85546875" style="29" customWidth="1"/>
    <col min="27" max="27" width="12.5703125" style="29" customWidth="1"/>
    <col min="28" max="28" width="11.42578125" style="29" customWidth="1"/>
    <col min="29" max="29" width="11.140625" style="29" customWidth="1"/>
    <col min="30" max="30" width="12" style="29" customWidth="1"/>
    <col min="31" max="31" width="12.42578125" style="29" customWidth="1"/>
    <col min="32" max="32" width="12.5703125" style="29" customWidth="1"/>
    <col min="33" max="33" width="26.5703125" style="59" customWidth="1"/>
  </cols>
  <sheetData>
    <row r="2" spans="2:33" ht="23.25" x14ac:dyDescent="0.25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21"/>
      <c r="AG2" s="55"/>
    </row>
    <row r="3" spans="2:33" ht="22.5" x14ac:dyDescent="0.25">
      <c r="B3" s="99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22"/>
      <c r="AG3" s="55"/>
    </row>
    <row r="4" spans="2:33" ht="18.75" x14ac:dyDescent="0.25">
      <c r="B4" s="106" t="s">
        <v>2</v>
      </c>
      <c r="C4" s="100" t="s">
        <v>3</v>
      </c>
      <c r="D4" s="101" t="s">
        <v>4</v>
      </c>
      <c r="E4" s="101" t="s">
        <v>5</v>
      </c>
      <c r="F4" s="103" t="s">
        <v>6</v>
      </c>
      <c r="G4" s="105" t="s">
        <v>7</v>
      </c>
      <c r="H4" s="105"/>
      <c r="I4" s="105" t="s">
        <v>8</v>
      </c>
      <c r="J4" s="105"/>
      <c r="K4" s="72" t="s">
        <v>9</v>
      </c>
      <c r="L4" s="73"/>
      <c r="M4" s="72" t="s">
        <v>10</v>
      </c>
      <c r="N4" s="73"/>
      <c r="O4" s="72" t="s">
        <v>11</v>
      </c>
      <c r="P4" s="73"/>
      <c r="Q4" s="72" t="s">
        <v>12</v>
      </c>
      <c r="R4" s="73"/>
      <c r="S4" s="72" t="s">
        <v>13</v>
      </c>
      <c r="T4" s="73"/>
      <c r="U4" s="72" t="s">
        <v>14</v>
      </c>
      <c r="V4" s="73"/>
      <c r="W4" s="72" t="s">
        <v>15</v>
      </c>
      <c r="X4" s="73"/>
      <c r="Y4" s="72" t="s">
        <v>16</v>
      </c>
      <c r="Z4" s="73"/>
      <c r="AA4" s="72" t="s">
        <v>17</v>
      </c>
      <c r="AB4" s="73"/>
      <c r="AC4" s="72" t="s">
        <v>18</v>
      </c>
      <c r="AD4" s="73"/>
      <c r="AE4" s="72" t="s">
        <v>19</v>
      </c>
      <c r="AF4" s="73"/>
      <c r="AG4" s="74" t="s">
        <v>20</v>
      </c>
    </row>
    <row r="5" spans="2:33" ht="18.75" x14ac:dyDescent="0.25">
      <c r="B5" s="107"/>
      <c r="C5" s="100"/>
      <c r="D5" s="102"/>
      <c r="E5" s="102"/>
      <c r="F5" s="104"/>
      <c r="G5" s="24"/>
      <c r="H5" s="24"/>
      <c r="I5" s="5"/>
      <c r="J5" s="5"/>
      <c r="K5" s="5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75"/>
    </row>
    <row r="6" spans="2:33" ht="37.5" x14ac:dyDescent="0.25">
      <c r="B6" s="108"/>
      <c r="C6" s="19">
        <v>2020</v>
      </c>
      <c r="D6" s="18">
        <v>44105</v>
      </c>
      <c r="E6" s="18">
        <v>44105</v>
      </c>
      <c r="F6" s="18">
        <v>44105</v>
      </c>
      <c r="G6" s="23" t="s">
        <v>21</v>
      </c>
      <c r="H6" s="23" t="s">
        <v>22</v>
      </c>
      <c r="I6" s="23" t="s">
        <v>23</v>
      </c>
      <c r="J6" s="23" t="s">
        <v>24</v>
      </c>
      <c r="K6" s="23" t="s">
        <v>23</v>
      </c>
      <c r="L6" s="23" t="s">
        <v>24</v>
      </c>
      <c r="M6" s="23" t="s">
        <v>23</v>
      </c>
      <c r="N6" s="23" t="s">
        <v>24</v>
      </c>
      <c r="O6" s="23" t="s">
        <v>23</v>
      </c>
      <c r="P6" s="23" t="s">
        <v>24</v>
      </c>
      <c r="Q6" s="23" t="s">
        <v>23</v>
      </c>
      <c r="R6" s="23" t="s">
        <v>24</v>
      </c>
      <c r="S6" s="23" t="s">
        <v>23</v>
      </c>
      <c r="T6" s="23" t="s">
        <v>24</v>
      </c>
      <c r="U6" s="23" t="s">
        <v>23</v>
      </c>
      <c r="V6" s="23" t="s">
        <v>24</v>
      </c>
      <c r="W6" s="23" t="s">
        <v>23</v>
      </c>
      <c r="X6" s="23" t="s">
        <v>24</v>
      </c>
      <c r="Y6" s="23" t="s">
        <v>23</v>
      </c>
      <c r="Z6" s="23" t="s">
        <v>24</v>
      </c>
      <c r="AA6" s="23" t="s">
        <v>23</v>
      </c>
      <c r="AB6" s="23" t="s">
        <v>24</v>
      </c>
      <c r="AC6" s="23" t="s">
        <v>23</v>
      </c>
      <c r="AD6" s="23" t="s">
        <v>24</v>
      </c>
      <c r="AE6" s="23" t="s">
        <v>23</v>
      </c>
      <c r="AF6" s="23" t="s">
        <v>24</v>
      </c>
      <c r="AG6" s="20"/>
    </row>
    <row r="7" spans="2:33" ht="18.75" x14ac:dyDescent="0.25">
      <c r="B7" s="7">
        <v>1</v>
      </c>
      <c r="C7" s="8">
        <v>2</v>
      </c>
      <c r="D7" s="8">
        <v>3</v>
      </c>
      <c r="E7" s="8">
        <v>4</v>
      </c>
      <c r="F7" s="7">
        <v>5</v>
      </c>
      <c r="G7" s="8">
        <v>6</v>
      </c>
      <c r="H7" s="8">
        <v>7</v>
      </c>
      <c r="I7" s="8">
        <v>8</v>
      </c>
      <c r="J7" s="7">
        <v>9</v>
      </c>
      <c r="K7" s="8">
        <v>10</v>
      </c>
      <c r="L7" s="7">
        <v>11</v>
      </c>
      <c r="M7" s="8">
        <v>12</v>
      </c>
      <c r="N7" s="7">
        <v>13</v>
      </c>
      <c r="O7" s="8">
        <v>14</v>
      </c>
      <c r="P7" s="8">
        <v>15</v>
      </c>
      <c r="Q7" s="8">
        <v>16</v>
      </c>
      <c r="R7" s="7">
        <v>17</v>
      </c>
      <c r="S7" s="8">
        <v>18</v>
      </c>
      <c r="T7" s="8">
        <v>19</v>
      </c>
      <c r="U7" s="8">
        <v>20</v>
      </c>
      <c r="V7" s="7">
        <v>21</v>
      </c>
      <c r="W7" s="8">
        <v>22</v>
      </c>
      <c r="X7" s="8">
        <v>23</v>
      </c>
      <c r="Y7" s="8">
        <v>24</v>
      </c>
      <c r="Z7" s="7">
        <v>25</v>
      </c>
      <c r="AA7" s="8">
        <v>26</v>
      </c>
      <c r="AB7" s="8">
        <v>27</v>
      </c>
      <c r="AC7" s="8">
        <v>28</v>
      </c>
      <c r="AD7" s="7">
        <v>29</v>
      </c>
      <c r="AE7" s="8">
        <v>30</v>
      </c>
      <c r="AF7" s="8">
        <v>31</v>
      </c>
      <c r="AG7" s="8">
        <v>32</v>
      </c>
    </row>
    <row r="8" spans="2:33" ht="20.25" x14ac:dyDescent="0.25">
      <c r="B8" s="76" t="s">
        <v>25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56"/>
    </row>
    <row r="9" spans="2:33" ht="20.25" x14ac:dyDescent="0.25">
      <c r="B9" s="78" t="s">
        <v>26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80"/>
      <c r="AG9" s="57"/>
    </row>
    <row r="10" spans="2:33" ht="18.75" x14ac:dyDescent="0.25">
      <c r="B10" s="47" t="s">
        <v>27</v>
      </c>
      <c r="C10" s="38">
        <f>C11+C12+C13+C14</f>
        <v>579.6</v>
      </c>
      <c r="D10" s="39">
        <f>D11+D12+D13+D14</f>
        <v>200</v>
      </c>
      <c r="E10" s="39">
        <f>E11+E12+E13+E14</f>
        <v>59.31</v>
      </c>
      <c r="F10" s="40">
        <f>F11+F12+F13+F14</f>
        <v>59.31</v>
      </c>
      <c r="G10" s="38">
        <f>F10/C10*100</f>
        <v>10.232919254658384</v>
      </c>
      <c r="H10" s="42">
        <f>F10/D10*100</f>
        <v>29.655000000000005</v>
      </c>
      <c r="I10" s="41">
        <v>0</v>
      </c>
      <c r="J10" s="41">
        <v>0</v>
      </c>
      <c r="K10" s="41">
        <v>0</v>
      </c>
      <c r="L10" s="41">
        <v>0</v>
      </c>
      <c r="M10" s="41">
        <v>100</v>
      </c>
      <c r="N10" s="41">
        <v>49.31</v>
      </c>
      <c r="O10" s="41">
        <v>0</v>
      </c>
      <c r="P10" s="41">
        <v>0</v>
      </c>
      <c r="Q10" s="41">
        <v>100</v>
      </c>
      <c r="R10" s="41">
        <v>0</v>
      </c>
      <c r="S10" s="41">
        <v>0</v>
      </c>
      <c r="T10" s="41">
        <f>T11+T12+T13+T14</f>
        <v>10</v>
      </c>
      <c r="U10" s="41">
        <v>0</v>
      </c>
      <c r="V10" s="41">
        <f>V11+V12+V13+V14</f>
        <v>0</v>
      </c>
      <c r="W10" s="41">
        <v>0</v>
      </c>
      <c r="X10" s="41">
        <f>X11+X12+X13+X14</f>
        <v>0</v>
      </c>
      <c r="Y10" s="41">
        <v>0</v>
      </c>
      <c r="Z10" s="41">
        <f>Z11+Z12+Z13+Z14</f>
        <v>0</v>
      </c>
      <c r="AA10" s="41">
        <v>0</v>
      </c>
      <c r="AB10" s="41"/>
      <c r="AC10" s="38">
        <v>379.6</v>
      </c>
      <c r="AD10" s="38"/>
      <c r="AE10" s="38">
        <v>0</v>
      </c>
      <c r="AF10" s="38"/>
      <c r="AG10" s="81" t="s">
        <v>49</v>
      </c>
    </row>
    <row r="11" spans="2:33" ht="15.75" customHeight="1" x14ac:dyDescent="0.25">
      <c r="B11" s="48" t="s">
        <v>28</v>
      </c>
      <c r="C11" s="42">
        <v>0</v>
      </c>
      <c r="D11" s="39">
        <v>0</v>
      </c>
      <c r="E11" s="39">
        <v>0</v>
      </c>
      <c r="F11" s="40">
        <v>0</v>
      </c>
      <c r="G11" s="38">
        <v>0</v>
      </c>
      <c r="H11" s="42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/>
      <c r="AC11" s="38">
        <v>0</v>
      </c>
      <c r="AD11" s="38"/>
      <c r="AE11" s="38">
        <v>0</v>
      </c>
      <c r="AF11" s="38"/>
      <c r="AG11" s="81"/>
    </row>
    <row r="12" spans="2:33" ht="16.5" customHeight="1" x14ac:dyDescent="0.25">
      <c r="B12" s="48" t="s">
        <v>29</v>
      </c>
      <c r="C12" s="42">
        <v>0</v>
      </c>
      <c r="D12" s="39">
        <v>0</v>
      </c>
      <c r="E12" s="39">
        <v>0</v>
      </c>
      <c r="F12" s="40">
        <v>0</v>
      </c>
      <c r="G12" s="38">
        <v>0</v>
      </c>
      <c r="H12" s="42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/>
      <c r="AC12" s="38">
        <v>0</v>
      </c>
      <c r="AD12" s="38"/>
      <c r="AE12" s="38">
        <v>0</v>
      </c>
      <c r="AF12" s="38"/>
      <c r="AG12" s="81"/>
    </row>
    <row r="13" spans="2:33" ht="21" customHeight="1" x14ac:dyDescent="0.25">
      <c r="B13" s="48" t="s">
        <v>30</v>
      </c>
      <c r="C13" s="42">
        <f>I13+K13+M13+O13+Q13+S13+U13+W13+Y13+AA13+AC13+AE13</f>
        <v>579.6</v>
      </c>
      <c r="D13" s="39">
        <f>I13+K13+M13+O13+Q13+S13+U13+W13+Y13</f>
        <v>200</v>
      </c>
      <c r="E13" s="39">
        <f>F13</f>
        <v>59.31</v>
      </c>
      <c r="F13" s="40">
        <f>J13+L13+N13+P13+R13+T13+V13+X13+Z13</f>
        <v>59.31</v>
      </c>
      <c r="G13" s="38">
        <f>F13/C13*100</f>
        <v>10.232919254658384</v>
      </c>
      <c r="H13" s="42">
        <f>F13/D13*100</f>
        <v>29.655000000000005</v>
      </c>
      <c r="I13" s="49">
        <v>0</v>
      </c>
      <c r="J13" s="49">
        <v>0</v>
      </c>
      <c r="K13" s="49">
        <v>0</v>
      </c>
      <c r="L13" s="49">
        <v>0</v>
      </c>
      <c r="M13" s="49">
        <v>100</v>
      </c>
      <c r="N13" s="49">
        <v>49.31</v>
      </c>
      <c r="O13" s="49">
        <v>0</v>
      </c>
      <c r="P13" s="49">
        <v>0</v>
      </c>
      <c r="Q13" s="49">
        <v>100</v>
      </c>
      <c r="R13" s="41">
        <v>0</v>
      </c>
      <c r="S13" s="49">
        <v>0</v>
      </c>
      <c r="T13" s="41">
        <v>10</v>
      </c>
      <c r="U13" s="49">
        <v>0</v>
      </c>
      <c r="V13" s="41">
        <v>0</v>
      </c>
      <c r="W13" s="49">
        <v>0</v>
      </c>
      <c r="X13" s="41">
        <v>0</v>
      </c>
      <c r="Y13" s="49">
        <v>0</v>
      </c>
      <c r="Z13" s="41">
        <v>0</v>
      </c>
      <c r="AA13" s="49">
        <v>0</v>
      </c>
      <c r="AB13" s="41"/>
      <c r="AC13" s="40">
        <v>379.6</v>
      </c>
      <c r="AD13" s="40"/>
      <c r="AE13" s="50">
        <v>0</v>
      </c>
      <c r="AF13" s="50"/>
      <c r="AG13" s="81"/>
    </row>
    <row r="14" spans="2:33" ht="20.25" customHeight="1" x14ac:dyDescent="0.25">
      <c r="B14" s="48" t="s">
        <v>31</v>
      </c>
      <c r="C14" s="42">
        <v>0</v>
      </c>
      <c r="D14" s="39">
        <v>0</v>
      </c>
      <c r="E14" s="39">
        <v>0</v>
      </c>
      <c r="F14" s="40">
        <v>0</v>
      </c>
      <c r="G14" s="38">
        <v>0</v>
      </c>
      <c r="H14" s="42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/>
      <c r="AC14" s="38">
        <v>0</v>
      </c>
      <c r="AD14" s="38"/>
      <c r="AE14" s="38">
        <v>0</v>
      </c>
      <c r="AF14" s="38"/>
      <c r="AG14" s="82"/>
    </row>
    <row r="15" spans="2:33" ht="20.25" x14ac:dyDescent="0.25">
      <c r="B15" s="76" t="s">
        <v>32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46"/>
    </row>
    <row r="16" spans="2:33" ht="31.5" customHeight="1" x14ac:dyDescent="0.25"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0"/>
      <c r="AG16" s="83" t="s">
        <v>50</v>
      </c>
    </row>
    <row r="17" spans="2:33" ht="18.75" customHeight="1" x14ac:dyDescent="0.25">
      <c r="B17" s="47" t="s">
        <v>27</v>
      </c>
      <c r="C17" s="38">
        <f>C18+C19+C20+C21</f>
        <v>0</v>
      </c>
      <c r="D17" s="39">
        <f>D18+D19+D20+D21</f>
        <v>0</v>
      </c>
      <c r="E17" s="39">
        <f>E18+E19+E20+E21</f>
        <v>0</v>
      </c>
      <c r="F17" s="40">
        <f>F18+F19+F20+F21</f>
        <v>0</v>
      </c>
      <c r="G17" s="38">
        <v>0</v>
      </c>
      <c r="H17" s="42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41">
        <f>T18+T19+T20+T21</f>
        <v>0</v>
      </c>
      <c r="U17" s="35">
        <v>0</v>
      </c>
      <c r="V17" s="41">
        <f>V18+V19+V20+V21</f>
        <v>0</v>
      </c>
      <c r="W17" s="35">
        <v>0</v>
      </c>
      <c r="X17" s="41">
        <f>X18+X19+X20+X21</f>
        <v>0</v>
      </c>
      <c r="Y17" s="35">
        <v>0</v>
      </c>
      <c r="Z17" s="41">
        <f>Z18+Z19+Z20+Z21</f>
        <v>0</v>
      </c>
      <c r="AA17" s="35">
        <v>0</v>
      </c>
      <c r="AB17" s="35"/>
      <c r="AC17" s="10">
        <v>0</v>
      </c>
      <c r="AD17" s="10"/>
      <c r="AE17" s="10">
        <v>0</v>
      </c>
      <c r="AF17" s="10"/>
      <c r="AG17" s="81"/>
    </row>
    <row r="18" spans="2:33" ht="21" customHeight="1" x14ac:dyDescent="0.25">
      <c r="B18" s="48" t="s">
        <v>28</v>
      </c>
      <c r="C18" s="42">
        <v>0</v>
      </c>
      <c r="D18" s="39">
        <v>0</v>
      </c>
      <c r="E18" s="39">
        <v>0</v>
      </c>
      <c r="F18" s="40">
        <v>0</v>
      </c>
      <c r="G18" s="38">
        <v>0</v>
      </c>
      <c r="H18" s="42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41">
        <v>0</v>
      </c>
      <c r="U18" s="35">
        <v>0</v>
      </c>
      <c r="V18" s="41">
        <v>0</v>
      </c>
      <c r="W18" s="35">
        <v>0</v>
      </c>
      <c r="X18" s="41">
        <v>0</v>
      </c>
      <c r="Y18" s="35">
        <v>0</v>
      </c>
      <c r="Z18" s="41">
        <v>0</v>
      </c>
      <c r="AA18" s="35">
        <v>0</v>
      </c>
      <c r="AB18" s="35"/>
      <c r="AC18" s="10">
        <v>0</v>
      </c>
      <c r="AD18" s="10"/>
      <c r="AE18" s="10">
        <v>0</v>
      </c>
      <c r="AF18" s="10"/>
      <c r="AG18" s="81"/>
    </row>
    <row r="19" spans="2:33" ht="14.25" customHeight="1" x14ac:dyDescent="0.25">
      <c r="B19" s="48" t="s">
        <v>29</v>
      </c>
      <c r="C19" s="42">
        <v>0</v>
      </c>
      <c r="D19" s="39">
        <v>0</v>
      </c>
      <c r="E19" s="39">
        <v>0</v>
      </c>
      <c r="F19" s="40">
        <v>0</v>
      </c>
      <c r="G19" s="38">
        <v>0</v>
      </c>
      <c r="H19" s="42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41">
        <v>0</v>
      </c>
      <c r="U19" s="35">
        <v>0</v>
      </c>
      <c r="V19" s="41">
        <v>0</v>
      </c>
      <c r="W19" s="35">
        <v>0</v>
      </c>
      <c r="X19" s="41">
        <v>0</v>
      </c>
      <c r="Y19" s="35">
        <v>0</v>
      </c>
      <c r="Z19" s="41">
        <v>0</v>
      </c>
      <c r="AA19" s="35">
        <v>0</v>
      </c>
      <c r="AB19" s="35"/>
      <c r="AC19" s="10">
        <v>0</v>
      </c>
      <c r="AD19" s="10"/>
      <c r="AE19" s="10">
        <v>0</v>
      </c>
      <c r="AF19" s="10"/>
      <c r="AG19" s="81"/>
    </row>
    <row r="20" spans="2:33" ht="19.5" customHeight="1" x14ac:dyDescent="0.25">
      <c r="B20" s="48" t="s">
        <v>30</v>
      </c>
      <c r="C20" s="42">
        <f>I20+K20+M20+O20+Q20+S20+U20+W20+Y20+AA20+AC20+AE20</f>
        <v>0</v>
      </c>
      <c r="D20" s="39">
        <f>I20+K20+M20+O20+Q20+S20+U20+W20+Y20</f>
        <v>0</v>
      </c>
      <c r="E20" s="39">
        <f>F20</f>
        <v>0</v>
      </c>
      <c r="F20" s="40">
        <f>J20+L20+N20+P20+R20+T20+V20+X20+Z20</f>
        <v>0</v>
      </c>
      <c r="G20" s="38">
        <v>0</v>
      </c>
      <c r="H20" s="42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41">
        <v>0</v>
      </c>
      <c r="U20" s="51">
        <v>0</v>
      </c>
      <c r="V20" s="41">
        <v>0</v>
      </c>
      <c r="W20" s="51">
        <v>0</v>
      </c>
      <c r="X20" s="41">
        <v>0</v>
      </c>
      <c r="Y20" s="51">
        <v>0</v>
      </c>
      <c r="Z20" s="41">
        <v>0</v>
      </c>
      <c r="AA20" s="51">
        <v>0</v>
      </c>
      <c r="AB20" s="51"/>
      <c r="AC20" s="52">
        <v>0</v>
      </c>
      <c r="AD20" s="52"/>
      <c r="AE20" s="52">
        <v>0</v>
      </c>
      <c r="AF20" s="53"/>
      <c r="AG20" s="81"/>
    </row>
    <row r="21" spans="2:33" ht="22.5" customHeight="1" x14ac:dyDescent="0.25">
      <c r="B21" s="48" t="s">
        <v>31</v>
      </c>
      <c r="C21" s="42">
        <v>0</v>
      </c>
      <c r="D21" s="39">
        <v>0</v>
      </c>
      <c r="E21" s="39">
        <v>0</v>
      </c>
      <c r="F21" s="40">
        <v>0</v>
      </c>
      <c r="G21" s="38">
        <v>0</v>
      </c>
      <c r="H21" s="42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41">
        <v>0</v>
      </c>
      <c r="U21" s="35">
        <v>0</v>
      </c>
      <c r="V21" s="41">
        <v>0</v>
      </c>
      <c r="W21" s="35">
        <v>0</v>
      </c>
      <c r="X21" s="41">
        <v>0</v>
      </c>
      <c r="Y21" s="35">
        <v>0</v>
      </c>
      <c r="Z21" s="41">
        <v>0</v>
      </c>
      <c r="AA21" s="35">
        <v>0</v>
      </c>
      <c r="AB21" s="35"/>
      <c r="AC21" s="10">
        <v>0</v>
      </c>
      <c r="AD21" s="10"/>
      <c r="AE21" s="10">
        <v>0</v>
      </c>
      <c r="AF21" s="10"/>
      <c r="AG21" s="82"/>
    </row>
    <row r="22" spans="2:33" ht="37.5" customHeight="1" x14ac:dyDescent="0.25">
      <c r="B22" s="78" t="s">
        <v>34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80"/>
      <c r="AG22" s="83" t="s">
        <v>51</v>
      </c>
    </row>
    <row r="23" spans="2:33" ht="16.5" customHeight="1" x14ac:dyDescent="0.25">
      <c r="B23" s="47" t="s">
        <v>27</v>
      </c>
      <c r="C23" s="10">
        <v>0</v>
      </c>
      <c r="D23" s="54">
        <v>0</v>
      </c>
      <c r="E23" s="54">
        <v>0</v>
      </c>
      <c r="F23" s="52">
        <v>0</v>
      </c>
      <c r="G23" s="10">
        <v>0</v>
      </c>
      <c r="H23" s="9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41">
        <f>T24+T25+T26+T27</f>
        <v>0</v>
      </c>
      <c r="U23" s="35">
        <v>0</v>
      </c>
      <c r="V23" s="41">
        <f>V24+V25+V26+V27</f>
        <v>0</v>
      </c>
      <c r="W23" s="35">
        <v>0</v>
      </c>
      <c r="X23" s="41">
        <f>X24+X25+X26+X27</f>
        <v>0</v>
      </c>
      <c r="Y23" s="35">
        <v>0</v>
      </c>
      <c r="Z23" s="41">
        <f>Z24+Z25+Z26+Z27</f>
        <v>0</v>
      </c>
      <c r="AA23" s="35">
        <v>0</v>
      </c>
      <c r="AB23" s="35"/>
      <c r="AC23" s="10">
        <v>0</v>
      </c>
      <c r="AD23" s="10"/>
      <c r="AE23" s="10">
        <v>0</v>
      </c>
      <c r="AF23" s="10"/>
      <c r="AG23" s="81"/>
    </row>
    <row r="24" spans="2:33" ht="20.25" customHeight="1" x14ac:dyDescent="0.25">
      <c r="B24" s="48" t="s">
        <v>28</v>
      </c>
      <c r="C24" s="9">
        <v>0</v>
      </c>
      <c r="D24" s="54">
        <v>0</v>
      </c>
      <c r="E24" s="54">
        <v>0</v>
      </c>
      <c r="F24" s="52">
        <v>0</v>
      </c>
      <c r="G24" s="10">
        <v>0</v>
      </c>
      <c r="H24" s="9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41">
        <v>0</v>
      </c>
      <c r="U24" s="35">
        <v>0</v>
      </c>
      <c r="V24" s="41">
        <v>0</v>
      </c>
      <c r="W24" s="35">
        <v>0</v>
      </c>
      <c r="X24" s="41">
        <v>0</v>
      </c>
      <c r="Y24" s="35">
        <v>0</v>
      </c>
      <c r="Z24" s="41">
        <v>0</v>
      </c>
      <c r="AA24" s="35">
        <v>0</v>
      </c>
      <c r="AB24" s="35"/>
      <c r="AC24" s="10">
        <v>0</v>
      </c>
      <c r="AD24" s="10"/>
      <c r="AE24" s="10">
        <v>0</v>
      </c>
      <c r="AF24" s="10"/>
      <c r="AG24" s="81"/>
    </row>
    <row r="25" spans="2:33" ht="23.25" customHeight="1" x14ac:dyDescent="0.25">
      <c r="B25" s="48" t="s">
        <v>29</v>
      </c>
      <c r="C25" s="9">
        <v>0</v>
      </c>
      <c r="D25" s="54">
        <v>0</v>
      </c>
      <c r="E25" s="54">
        <v>0</v>
      </c>
      <c r="F25" s="52">
        <v>0</v>
      </c>
      <c r="G25" s="10">
        <v>0</v>
      </c>
      <c r="H25" s="9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41">
        <v>0</v>
      </c>
      <c r="U25" s="35">
        <v>0</v>
      </c>
      <c r="V25" s="41">
        <v>0</v>
      </c>
      <c r="W25" s="35">
        <v>0</v>
      </c>
      <c r="X25" s="41">
        <v>0</v>
      </c>
      <c r="Y25" s="35">
        <v>0</v>
      </c>
      <c r="Z25" s="41">
        <v>0</v>
      </c>
      <c r="AA25" s="35">
        <v>0</v>
      </c>
      <c r="AB25" s="35"/>
      <c r="AC25" s="10">
        <v>0</v>
      </c>
      <c r="AD25" s="10"/>
      <c r="AE25" s="10">
        <v>0</v>
      </c>
      <c r="AF25" s="10"/>
      <c r="AG25" s="81"/>
    </row>
    <row r="26" spans="2:33" ht="18.75" customHeight="1" x14ac:dyDescent="0.25">
      <c r="B26" s="48" t="s">
        <v>30</v>
      </c>
      <c r="C26" s="9">
        <v>0</v>
      </c>
      <c r="D26" s="39">
        <f>I26+K26+M26+O26+Q26+S26+U26+W26+Y26</f>
        <v>0</v>
      </c>
      <c r="E26" s="39">
        <f>F26</f>
        <v>0</v>
      </c>
      <c r="F26" s="40">
        <f>J26+L26+N26+P26+R26+T26+V26+X26+Z26</f>
        <v>0</v>
      </c>
      <c r="G26" s="10">
        <v>0</v>
      </c>
      <c r="H26" s="9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41">
        <v>0</v>
      </c>
      <c r="U26" s="51">
        <v>0</v>
      </c>
      <c r="V26" s="41">
        <v>0</v>
      </c>
      <c r="W26" s="51">
        <v>0</v>
      </c>
      <c r="X26" s="41">
        <v>0</v>
      </c>
      <c r="Y26" s="51">
        <v>0</v>
      </c>
      <c r="Z26" s="41">
        <v>0</v>
      </c>
      <c r="AA26" s="51">
        <v>0</v>
      </c>
      <c r="AB26" s="51"/>
      <c r="AC26" s="52">
        <v>0</v>
      </c>
      <c r="AD26" s="52"/>
      <c r="AE26" s="52">
        <v>0</v>
      </c>
      <c r="AF26" s="53"/>
      <c r="AG26" s="81"/>
    </row>
    <row r="27" spans="2:33" ht="18" customHeight="1" x14ac:dyDescent="0.25">
      <c r="B27" s="48" t="s">
        <v>31</v>
      </c>
      <c r="C27" s="9">
        <v>0</v>
      </c>
      <c r="D27" s="54">
        <v>0</v>
      </c>
      <c r="E27" s="54">
        <v>0</v>
      </c>
      <c r="F27" s="52">
        <v>0</v>
      </c>
      <c r="G27" s="10">
        <v>0</v>
      </c>
      <c r="H27" s="9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41">
        <v>0</v>
      </c>
      <c r="U27" s="35">
        <v>0</v>
      </c>
      <c r="V27" s="41">
        <v>0</v>
      </c>
      <c r="W27" s="35">
        <v>0</v>
      </c>
      <c r="X27" s="41">
        <v>0</v>
      </c>
      <c r="Y27" s="35">
        <v>0</v>
      </c>
      <c r="Z27" s="41">
        <v>0</v>
      </c>
      <c r="AA27" s="35">
        <v>0</v>
      </c>
      <c r="AB27" s="35"/>
      <c r="AC27" s="10">
        <v>0</v>
      </c>
      <c r="AD27" s="10"/>
      <c r="AE27" s="10">
        <v>0</v>
      </c>
      <c r="AF27" s="10"/>
      <c r="AG27" s="82"/>
    </row>
    <row r="28" spans="2:33" ht="20.25" x14ac:dyDescent="0.25">
      <c r="B28" s="78" t="s">
        <v>35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80"/>
      <c r="AG28" s="83"/>
    </row>
    <row r="29" spans="2:33" ht="16.5" customHeight="1" x14ac:dyDescent="0.3">
      <c r="B29" s="44" t="s">
        <v>27</v>
      </c>
      <c r="C29" s="38">
        <f>C33+C32+C31+C30</f>
        <v>23223.599460000001</v>
      </c>
      <c r="D29" s="38">
        <f>D33+D32+D31+D30</f>
        <v>11032.047250000001</v>
      </c>
      <c r="E29" s="38">
        <f>E33+E32+E31+E30</f>
        <v>6240.0171499999997</v>
      </c>
      <c r="F29" s="38">
        <v>14420.991059999998</v>
      </c>
      <c r="G29" s="38">
        <f>F29/C29*100</f>
        <v>62.096278765221172</v>
      </c>
      <c r="H29" s="42">
        <f>F29/D29*100</f>
        <v>130.71908353184398</v>
      </c>
      <c r="I29" s="38">
        <f>I33+I32+I31+I30</f>
        <v>760.29099999999994</v>
      </c>
      <c r="J29" s="38">
        <f t="shared" ref="J29:AE29" si="0">J33+J32+J31+J30</f>
        <v>497.07410000000004</v>
      </c>
      <c r="K29" s="38">
        <f t="shared" si="0"/>
        <v>1714.7910000000002</v>
      </c>
      <c r="L29" s="38">
        <f t="shared" si="0"/>
        <v>1379.9294799999998</v>
      </c>
      <c r="M29" s="38">
        <f t="shared" si="0"/>
        <v>907.29100000000005</v>
      </c>
      <c r="N29" s="38">
        <f t="shared" si="0"/>
        <v>824.16575999999998</v>
      </c>
      <c r="O29" s="38">
        <f t="shared" si="0"/>
        <v>4253.7093800000002</v>
      </c>
      <c r="P29" s="38">
        <f t="shared" si="0"/>
        <v>947.69848999999988</v>
      </c>
      <c r="Q29" s="38">
        <f t="shared" si="0"/>
        <v>1956.8530700000001</v>
      </c>
      <c r="R29" s="38">
        <f t="shared" si="0"/>
        <v>1283.5674999999999</v>
      </c>
      <c r="S29" s="38">
        <f t="shared" si="0"/>
        <v>1439.1118000000001</v>
      </c>
      <c r="T29" s="38">
        <f t="shared" ref="T29:V29" si="1">T33+T32+T31+T30</f>
        <v>1307.5818199999999</v>
      </c>
      <c r="U29" s="38">
        <f t="shared" si="0"/>
        <v>3383.6139000000003</v>
      </c>
      <c r="V29" s="38">
        <f t="shared" si="1"/>
        <v>1453.8543400000001</v>
      </c>
      <c r="W29" s="38">
        <f t="shared" si="0"/>
        <v>1400.491</v>
      </c>
      <c r="X29" s="38">
        <f t="shared" si="0"/>
        <v>1631.3110200000001</v>
      </c>
      <c r="Y29" s="38">
        <f t="shared" si="0"/>
        <v>1525.7744699999998</v>
      </c>
      <c r="Z29" s="38">
        <f t="shared" ref="Z29" si="2">Z33+Z32+Z31+Z30</f>
        <v>3671.43435</v>
      </c>
      <c r="AA29" s="38">
        <f t="shared" si="0"/>
        <v>2127.96931</v>
      </c>
      <c r="AB29" s="38"/>
      <c r="AC29" s="38">
        <f t="shared" si="0"/>
        <v>618.69100000000003</v>
      </c>
      <c r="AD29" s="38"/>
      <c r="AE29" s="38">
        <f t="shared" si="0"/>
        <v>3135.01253</v>
      </c>
      <c r="AF29" s="38"/>
      <c r="AG29" s="81"/>
    </row>
    <row r="30" spans="2:33" ht="19.5" customHeight="1" x14ac:dyDescent="0.25">
      <c r="B30" s="45" t="s">
        <v>28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/>
      <c r="AC30" s="42">
        <v>0</v>
      </c>
      <c r="AD30" s="42"/>
      <c r="AE30" s="42">
        <v>0</v>
      </c>
      <c r="AF30" s="42"/>
      <c r="AG30" s="81"/>
    </row>
    <row r="31" spans="2:33" ht="20.25" customHeight="1" x14ac:dyDescent="0.25">
      <c r="B31" s="45" t="s">
        <v>29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/>
      <c r="AC31" s="42">
        <v>0</v>
      </c>
      <c r="AD31" s="42"/>
      <c r="AE31" s="42">
        <v>0</v>
      </c>
      <c r="AF31" s="42"/>
      <c r="AG31" s="81"/>
    </row>
    <row r="32" spans="2:33" ht="20.25" customHeight="1" x14ac:dyDescent="0.25">
      <c r="B32" s="45" t="s">
        <v>30</v>
      </c>
      <c r="C32" s="42">
        <f>C38+C44+C50+C56</f>
        <v>23223.599460000001</v>
      </c>
      <c r="D32" s="39">
        <f>I32+K32+M32+O32+Q32+S32</f>
        <v>11032.047250000001</v>
      </c>
      <c r="E32" s="39">
        <f>F32</f>
        <v>6240.0171499999997</v>
      </c>
      <c r="F32" s="40">
        <f>J32+L32+N32+P32+R32+T32</f>
        <v>6240.0171499999997</v>
      </c>
      <c r="G32" s="38">
        <f>F32/C32*100</f>
        <v>26.869293714558403</v>
      </c>
      <c r="H32" s="42">
        <f>F32/D32*100</f>
        <v>56.562639812841617</v>
      </c>
      <c r="I32" s="42">
        <f>I38+I44+I50+I56</f>
        <v>760.29099999999994</v>
      </c>
      <c r="J32" s="42">
        <f t="shared" ref="J32:AE32" si="3">J38+J44+J50+J56</f>
        <v>497.07410000000004</v>
      </c>
      <c r="K32" s="42">
        <f t="shared" si="3"/>
        <v>1714.7910000000002</v>
      </c>
      <c r="L32" s="42">
        <f t="shared" si="3"/>
        <v>1379.9294799999998</v>
      </c>
      <c r="M32" s="42">
        <f t="shared" si="3"/>
        <v>907.29100000000005</v>
      </c>
      <c r="N32" s="42">
        <f t="shared" si="3"/>
        <v>824.16575999999998</v>
      </c>
      <c r="O32" s="42">
        <f t="shared" si="3"/>
        <v>4253.7093800000002</v>
      </c>
      <c r="P32" s="42">
        <f t="shared" si="3"/>
        <v>947.69848999999988</v>
      </c>
      <c r="Q32" s="42">
        <f t="shared" si="3"/>
        <v>1956.8530700000001</v>
      </c>
      <c r="R32" s="42">
        <f t="shared" si="3"/>
        <v>1283.5674999999999</v>
      </c>
      <c r="S32" s="42">
        <f t="shared" si="3"/>
        <v>1439.1118000000001</v>
      </c>
      <c r="T32" s="42">
        <f>T38+T44+T50+T56</f>
        <v>1307.5818199999999</v>
      </c>
      <c r="U32" s="42">
        <f t="shared" si="3"/>
        <v>3383.6139000000003</v>
      </c>
      <c r="V32" s="42">
        <f>V38+V44+V50+V56</f>
        <v>1453.8543400000001</v>
      </c>
      <c r="W32" s="42">
        <f t="shared" si="3"/>
        <v>1400.491</v>
      </c>
      <c r="X32" s="42">
        <f>X38+X44+X50+X56</f>
        <v>1631.3110200000001</v>
      </c>
      <c r="Y32" s="42">
        <f t="shared" si="3"/>
        <v>1525.7744699999998</v>
      </c>
      <c r="Z32" s="42">
        <f>Z38+Z44+Z50+Z56</f>
        <v>3671.43435</v>
      </c>
      <c r="AA32" s="42">
        <f t="shared" si="3"/>
        <v>2127.96931</v>
      </c>
      <c r="AB32" s="42"/>
      <c r="AC32" s="42">
        <f t="shared" si="3"/>
        <v>618.69100000000003</v>
      </c>
      <c r="AD32" s="42"/>
      <c r="AE32" s="42">
        <f t="shared" si="3"/>
        <v>3135.01253</v>
      </c>
      <c r="AF32" s="42"/>
      <c r="AG32" s="81"/>
    </row>
    <row r="33" spans="1:33" ht="18.75" customHeight="1" x14ac:dyDescent="0.25">
      <c r="B33" s="45" t="s">
        <v>31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/>
      <c r="AC33" s="42">
        <v>0</v>
      </c>
      <c r="AD33" s="42"/>
      <c r="AE33" s="42">
        <v>0</v>
      </c>
      <c r="AF33" s="42"/>
      <c r="AG33" s="82"/>
    </row>
    <row r="34" spans="1:33" ht="24.75" customHeight="1" x14ac:dyDescent="0.25">
      <c r="B34" s="84" t="s">
        <v>36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6"/>
      <c r="AG34" s="83" t="s">
        <v>56</v>
      </c>
    </row>
    <row r="35" spans="1:33" ht="18.75" x14ac:dyDescent="0.3">
      <c r="B35" s="44" t="s">
        <v>27</v>
      </c>
      <c r="C35" s="38">
        <f>C36+C37+C38+C39</f>
        <v>629.1</v>
      </c>
      <c r="D35" s="39">
        <f>D36+D37+D38+D39</f>
        <v>533.5</v>
      </c>
      <c r="E35" s="39">
        <f>E36+E37+E38+E39</f>
        <v>89.421180000000007</v>
      </c>
      <c r="F35" s="40">
        <f>F36+F37+F38+F39</f>
        <v>89.421180000000007</v>
      </c>
      <c r="G35" s="38">
        <f>F35/C35*100</f>
        <v>14.214144015259897</v>
      </c>
      <c r="H35" s="42">
        <f>F35/D35*100</f>
        <v>16.76123336457357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f>O36+O37+O38+O39</f>
        <v>266</v>
      </c>
      <c r="P35" s="35">
        <v>0</v>
      </c>
      <c r="Q35" s="35">
        <v>95.6</v>
      </c>
      <c r="R35" s="10">
        <v>0</v>
      </c>
      <c r="S35" s="10">
        <v>0</v>
      </c>
      <c r="T35" s="38">
        <f t="shared" ref="T35" si="4">T39+T38+T37+T36</f>
        <v>0</v>
      </c>
      <c r="U35" s="10">
        <f>U36+U37+U38+U39</f>
        <v>171.9</v>
      </c>
      <c r="V35" s="38">
        <f t="shared" ref="V35:X35" si="5">V39+V38+V37+V36</f>
        <v>0</v>
      </c>
      <c r="W35" s="10">
        <v>0</v>
      </c>
      <c r="X35" s="38">
        <f t="shared" si="5"/>
        <v>89.421180000000007</v>
      </c>
      <c r="Y35" s="10">
        <v>0</v>
      </c>
      <c r="Z35" s="38">
        <f t="shared" ref="Z35" si="6">Z39+Z38+Z37+Z36</f>
        <v>0</v>
      </c>
      <c r="AA35" s="10">
        <v>0</v>
      </c>
      <c r="AB35" s="10"/>
      <c r="AC35" s="10">
        <v>95.6</v>
      </c>
      <c r="AD35" s="10"/>
      <c r="AE35" s="10">
        <v>0</v>
      </c>
      <c r="AF35" s="10"/>
      <c r="AG35" s="81"/>
    </row>
    <row r="36" spans="1:33" ht="18.75" customHeight="1" x14ac:dyDescent="0.25">
      <c r="B36" s="45" t="s">
        <v>28</v>
      </c>
      <c r="C36" s="42">
        <v>0</v>
      </c>
      <c r="D36" s="39">
        <v>0</v>
      </c>
      <c r="E36" s="39">
        <v>0</v>
      </c>
      <c r="F36" s="40">
        <v>0</v>
      </c>
      <c r="G36" s="38">
        <v>0</v>
      </c>
      <c r="H36" s="42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9">
        <v>0</v>
      </c>
      <c r="S36" s="9">
        <v>0</v>
      </c>
      <c r="T36" s="42">
        <v>0</v>
      </c>
      <c r="U36" s="9">
        <v>0</v>
      </c>
      <c r="V36" s="42">
        <v>0</v>
      </c>
      <c r="W36" s="9">
        <v>0</v>
      </c>
      <c r="X36" s="42">
        <v>0</v>
      </c>
      <c r="Y36" s="9">
        <v>0</v>
      </c>
      <c r="Z36" s="42">
        <v>0</v>
      </c>
      <c r="AA36" s="9">
        <v>0</v>
      </c>
      <c r="AB36" s="9"/>
      <c r="AC36" s="9">
        <v>0</v>
      </c>
      <c r="AD36" s="9"/>
      <c r="AE36" s="9">
        <v>0</v>
      </c>
      <c r="AF36" s="9"/>
      <c r="AG36" s="81"/>
    </row>
    <row r="37" spans="1:33" ht="20.25" customHeight="1" x14ac:dyDescent="0.25">
      <c r="B37" s="45" t="s">
        <v>29</v>
      </c>
      <c r="C37" s="42">
        <v>0</v>
      </c>
      <c r="D37" s="39">
        <v>0</v>
      </c>
      <c r="E37" s="39">
        <v>0</v>
      </c>
      <c r="F37" s="40">
        <v>0</v>
      </c>
      <c r="G37" s="38">
        <v>0</v>
      </c>
      <c r="H37" s="42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9">
        <v>0</v>
      </c>
      <c r="S37" s="9">
        <v>0</v>
      </c>
      <c r="T37" s="42">
        <v>0</v>
      </c>
      <c r="U37" s="9">
        <v>0</v>
      </c>
      <c r="V37" s="42">
        <v>0</v>
      </c>
      <c r="W37" s="9">
        <v>0</v>
      </c>
      <c r="X37" s="42">
        <v>0</v>
      </c>
      <c r="Y37" s="9">
        <v>0</v>
      </c>
      <c r="Z37" s="42">
        <v>0</v>
      </c>
      <c r="AA37" s="9">
        <v>0</v>
      </c>
      <c r="AB37" s="9"/>
      <c r="AC37" s="9">
        <v>0</v>
      </c>
      <c r="AD37" s="9"/>
      <c r="AE37" s="9">
        <v>0</v>
      </c>
      <c r="AF37" s="9"/>
      <c r="AG37" s="81"/>
    </row>
    <row r="38" spans="1:33" ht="18.75" customHeight="1" x14ac:dyDescent="0.25">
      <c r="B38" s="45" t="s">
        <v>30</v>
      </c>
      <c r="C38" s="42">
        <f>I38+K38+M38+O38+Q38+S38+U38+W38+Y38+AA38+AC38+AE38</f>
        <v>629.1</v>
      </c>
      <c r="D38" s="39">
        <f>I38+K38+M38+O38+Q38+S38+U38+W38+Y38</f>
        <v>533.5</v>
      </c>
      <c r="E38" s="39">
        <f>F38</f>
        <v>89.421180000000007</v>
      </c>
      <c r="F38" s="40">
        <f>J38+L38+N38+P38+R38+T38+V38+X38+Z38</f>
        <v>89.421180000000007</v>
      </c>
      <c r="G38" s="38">
        <f>F38/C38*100</f>
        <v>14.214144015259897</v>
      </c>
      <c r="H38" s="42">
        <f>F38/D38*100</f>
        <v>16.76123336457357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266</v>
      </c>
      <c r="P38" s="36">
        <v>0</v>
      </c>
      <c r="Q38" s="36">
        <v>95.6</v>
      </c>
      <c r="R38" s="9">
        <v>0</v>
      </c>
      <c r="S38" s="9">
        <v>0</v>
      </c>
      <c r="T38" s="42">
        <v>0</v>
      </c>
      <c r="U38" s="9">
        <v>171.9</v>
      </c>
      <c r="V38" s="42">
        <v>0</v>
      </c>
      <c r="W38" s="9">
        <v>0</v>
      </c>
      <c r="X38" s="42">
        <v>89.421180000000007</v>
      </c>
      <c r="Y38" s="9">
        <v>0</v>
      </c>
      <c r="Z38" s="42">
        <v>0</v>
      </c>
      <c r="AA38" s="9">
        <v>0</v>
      </c>
      <c r="AB38" s="9"/>
      <c r="AC38" s="9">
        <v>95.6</v>
      </c>
      <c r="AD38" s="9"/>
      <c r="AE38" s="9">
        <v>0</v>
      </c>
      <c r="AF38" s="9"/>
      <c r="AG38" s="81"/>
    </row>
    <row r="39" spans="1:33" ht="18" customHeight="1" x14ac:dyDescent="0.25">
      <c r="B39" s="45" t="s">
        <v>31</v>
      </c>
      <c r="C39" s="42">
        <v>0</v>
      </c>
      <c r="D39" s="39">
        <v>0</v>
      </c>
      <c r="E39" s="39">
        <v>0</v>
      </c>
      <c r="F39" s="40">
        <v>0</v>
      </c>
      <c r="G39" s="38">
        <v>0</v>
      </c>
      <c r="H39" s="42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9">
        <v>0</v>
      </c>
      <c r="S39" s="9">
        <v>0</v>
      </c>
      <c r="T39" s="42">
        <v>0</v>
      </c>
      <c r="U39" s="9">
        <v>0</v>
      </c>
      <c r="V39" s="42">
        <v>0</v>
      </c>
      <c r="W39" s="9">
        <v>0</v>
      </c>
      <c r="X39" s="42">
        <v>0</v>
      </c>
      <c r="Y39" s="9">
        <v>0</v>
      </c>
      <c r="Z39" s="42">
        <v>0</v>
      </c>
      <c r="AA39" s="9">
        <v>0</v>
      </c>
      <c r="AB39" s="9"/>
      <c r="AC39" s="9">
        <v>0</v>
      </c>
      <c r="AD39" s="9"/>
      <c r="AE39" s="9">
        <v>0</v>
      </c>
      <c r="AF39" s="9"/>
      <c r="AG39" s="82"/>
    </row>
    <row r="40" spans="1:33" ht="30" customHeight="1" x14ac:dyDescent="0.25">
      <c r="B40" s="84" t="s">
        <v>37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6"/>
      <c r="AG40" s="83" t="s">
        <v>52</v>
      </c>
    </row>
    <row r="41" spans="1:33" ht="18.75" x14ac:dyDescent="0.3">
      <c r="B41" s="44" t="s">
        <v>27</v>
      </c>
      <c r="C41" s="38">
        <f>C42+C43+C44+C45</f>
        <v>2483.8000000000006</v>
      </c>
      <c r="D41" s="39">
        <f>D42+D43+D44+D45</f>
        <v>2153.7274700000003</v>
      </c>
      <c r="E41" s="39">
        <f>E42+E43+E44+E45</f>
        <v>1818.6273999999999</v>
      </c>
      <c r="F41" s="40">
        <f>F42+F43+F44+F45</f>
        <v>1818.6273999999999</v>
      </c>
      <c r="G41" s="38">
        <f>F41/C41*100</f>
        <v>73.219558740639329</v>
      </c>
      <c r="H41" s="42">
        <f>F41/D41*100</f>
        <v>84.4409251092479</v>
      </c>
      <c r="I41" s="41">
        <v>45.390999999999998</v>
      </c>
      <c r="J41" s="41">
        <v>28.046099999999999</v>
      </c>
      <c r="K41" s="41">
        <v>105.39100000000001</v>
      </c>
      <c r="L41" s="41">
        <v>62.968600000000002</v>
      </c>
      <c r="M41" s="41">
        <v>163.59100000000001</v>
      </c>
      <c r="N41" s="41">
        <v>99.837299999999999</v>
      </c>
      <c r="O41" s="41">
        <v>84.691000000000003</v>
      </c>
      <c r="P41" s="41">
        <v>0</v>
      </c>
      <c r="Q41" s="41">
        <v>616.29100000000005</v>
      </c>
      <c r="R41" s="38">
        <v>328.99950000000001</v>
      </c>
      <c r="S41" s="38">
        <v>60.991</v>
      </c>
      <c r="T41" s="10">
        <f>T42+T43+T44+T45</f>
        <v>43.904299999999999</v>
      </c>
      <c r="U41" s="38">
        <v>45.390999999999998</v>
      </c>
      <c r="V41" s="10">
        <f>V42+V43+V44+V45</f>
        <v>25.705500000000001</v>
      </c>
      <c r="W41" s="38">
        <v>851.19100000000003</v>
      </c>
      <c r="X41" s="10">
        <f>X42+X43+X44+X45</f>
        <v>83.731099999999998</v>
      </c>
      <c r="Y41" s="38">
        <v>180.79947000000001</v>
      </c>
      <c r="Z41" s="10">
        <f>Z42+Z43+Z44+Z45</f>
        <v>1145.4349999999999</v>
      </c>
      <c r="AA41" s="38">
        <v>113.291</v>
      </c>
      <c r="AB41" s="38"/>
      <c r="AC41" s="38">
        <v>45.390999999999998</v>
      </c>
      <c r="AD41" s="38"/>
      <c r="AE41" s="38">
        <v>171.39053000000001</v>
      </c>
      <c r="AF41" s="38"/>
      <c r="AG41" s="81"/>
    </row>
    <row r="42" spans="1:33" ht="21.75" customHeight="1" x14ac:dyDescent="0.25">
      <c r="B42" s="45" t="s">
        <v>28</v>
      </c>
      <c r="C42" s="42">
        <v>0</v>
      </c>
      <c r="D42" s="39">
        <v>0</v>
      </c>
      <c r="E42" s="39">
        <v>0</v>
      </c>
      <c r="F42" s="40">
        <v>0</v>
      </c>
      <c r="G42" s="38">
        <v>0</v>
      </c>
      <c r="H42" s="42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2">
        <v>0</v>
      </c>
      <c r="S42" s="42">
        <v>0</v>
      </c>
      <c r="T42" s="9">
        <v>0</v>
      </c>
      <c r="U42" s="42">
        <v>0</v>
      </c>
      <c r="V42" s="9">
        <v>0</v>
      </c>
      <c r="W42" s="42">
        <v>0</v>
      </c>
      <c r="X42" s="9">
        <v>0</v>
      </c>
      <c r="Y42" s="42">
        <v>0</v>
      </c>
      <c r="Z42" s="9">
        <v>0</v>
      </c>
      <c r="AA42" s="42">
        <v>0</v>
      </c>
      <c r="AB42" s="42"/>
      <c r="AC42" s="42">
        <v>0</v>
      </c>
      <c r="AD42" s="42"/>
      <c r="AE42" s="42">
        <v>0</v>
      </c>
      <c r="AF42" s="42"/>
      <c r="AG42" s="81"/>
    </row>
    <row r="43" spans="1:33" ht="22.5" customHeight="1" x14ac:dyDescent="0.25">
      <c r="B43" s="45" t="s">
        <v>29</v>
      </c>
      <c r="C43" s="42">
        <v>0</v>
      </c>
      <c r="D43" s="39">
        <v>0</v>
      </c>
      <c r="E43" s="39">
        <v>0</v>
      </c>
      <c r="F43" s="40">
        <v>0</v>
      </c>
      <c r="G43" s="38">
        <v>0</v>
      </c>
      <c r="H43" s="42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2">
        <v>0</v>
      </c>
      <c r="S43" s="42">
        <v>0</v>
      </c>
      <c r="T43" s="9">
        <v>0</v>
      </c>
      <c r="U43" s="42">
        <v>0</v>
      </c>
      <c r="V43" s="9">
        <v>0</v>
      </c>
      <c r="W43" s="42">
        <v>0</v>
      </c>
      <c r="X43" s="9">
        <v>0</v>
      </c>
      <c r="Y43" s="42">
        <v>0</v>
      </c>
      <c r="Z43" s="9">
        <v>0</v>
      </c>
      <c r="AA43" s="42">
        <v>0</v>
      </c>
      <c r="AB43" s="42"/>
      <c r="AC43" s="42">
        <v>0</v>
      </c>
      <c r="AD43" s="42"/>
      <c r="AE43" s="42">
        <v>0</v>
      </c>
      <c r="AF43" s="42"/>
      <c r="AG43" s="81"/>
    </row>
    <row r="44" spans="1:33" ht="22.5" customHeight="1" x14ac:dyDescent="0.25">
      <c r="B44" s="45" t="s">
        <v>30</v>
      </c>
      <c r="C44" s="42">
        <f>I44+K44+M44+O44+Q44+S44+U44+W44+Y44+AA44+AC44+AE44</f>
        <v>2483.8000000000006</v>
      </c>
      <c r="D44" s="39">
        <f>I44+K44+M44+O44+Q44+S44+U44+W44+Y44</f>
        <v>2153.7274700000003</v>
      </c>
      <c r="E44" s="39">
        <f>F44</f>
        <v>1818.6273999999999</v>
      </c>
      <c r="F44" s="40">
        <f>J44+L44+N44+P44+R44+T44+V44+X44+Z44</f>
        <v>1818.6273999999999</v>
      </c>
      <c r="G44" s="38">
        <f>F44/C44*100</f>
        <v>73.219558740639329</v>
      </c>
      <c r="H44" s="42">
        <f>F44/D44*100</f>
        <v>84.4409251092479</v>
      </c>
      <c r="I44" s="43">
        <v>45.390999999999998</v>
      </c>
      <c r="J44" s="43">
        <v>28.046099999999999</v>
      </c>
      <c r="K44" s="43">
        <v>105.39100000000001</v>
      </c>
      <c r="L44" s="43">
        <v>62.968600000000002</v>
      </c>
      <c r="M44" s="43">
        <v>163.59100000000001</v>
      </c>
      <c r="N44" s="43">
        <v>99.837299999999999</v>
      </c>
      <c r="O44" s="43">
        <v>84.691000000000003</v>
      </c>
      <c r="P44" s="43">
        <v>0</v>
      </c>
      <c r="Q44" s="43">
        <v>616.29100000000005</v>
      </c>
      <c r="R44" s="42">
        <v>328.99950000000001</v>
      </c>
      <c r="S44" s="42">
        <v>60.991</v>
      </c>
      <c r="T44" s="9">
        <v>43.904299999999999</v>
      </c>
      <c r="U44" s="42">
        <v>45.390999999999998</v>
      </c>
      <c r="V44" s="9">
        <v>25.705500000000001</v>
      </c>
      <c r="W44" s="42">
        <v>851.19100000000003</v>
      </c>
      <c r="X44" s="9">
        <v>83.731099999999998</v>
      </c>
      <c r="Y44" s="42">
        <v>180.79947000000001</v>
      </c>
      <c r="Z44" s="9">
        <v>1145.4349999999999</v>
      </c>
      <c r="AA44" s="42">
        <v>113.291</v>
      </c>
      <c r="AB44" s="42"/>
      <c r="AC44" s="42">
        <v>45.390999999999998</v>
      </c>
      <c r="AD44" s="42"/>
      <c r="AE44" s="42">
        <v>171.39053000000001</v>
      </c>
      <c r="AF44" s="42"/>
      <c r="AG44" s="81"/>
    </row>
    <row r="45" spans="1:33" ht="19.5" customHeight="1" x14ac:dyDescent="0.25">
      <c r="B45" s="45" t="s">
        <v>31</v>
      </c>
      <c r="C45" s="42">
        <v>0</v>
      </c>
      <c r="D45" s="39">
        <v>0</v>
      </c>
      <c r="E45" s="39">
        <v>0</v>
      </c>
      <c r="F45" s="40">
        <v>0</v>
      </c>
      <c r="G45" s="38">
        <v>0</v>
      </c>
      <c r="H45" s="42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2">
        <v>0</v>
      </c>
      <c r="S45" s="42">
        <v>0</v>
      </c>
      <c r="T45" s="9">
        <v>0</v>
      </c>
      <c r="U45" s="42">
        <v>0</v>
      </c>
      <c r="V45" s="9">
        <v>0</v>
      </c>
      <c r="W45" s="42">
        <v>0</v>
      </c>
      <c r="X45" s="9">
        <v>0</v>
      </c>
      <c r="Y45" s="42">
        <v>0</v>
      </c>
      <c r="Z45" s="9">
        <v>0</v>
      </c>
      <c r="AA45" s="42">
        <v>0</v>
      </c>
      <c r="AB45" s="42"/>
      <c r="AC45" s="42">
        <v>0</v>
      </c>
      <c r="AD45" s="42"/>
      <c r="AE45" s="42">
        <v>0</v>
      </c>
      <c r="AF45" s="42"/>
      <c r="AG45" s="82"/>
    </row>
    <row r="46" spans="1:33" ht="44.25" customHeight="1" x14ac:dyDescent="0.25">
      <c r="B46" s="84" t="s">
        <v>38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6"/>
      <c r="AG46" s="87" t="s">
        <v>53</v>
      </c>
    </row>
    <row r="47" spans="1:33" ht="29.25" customHeight="1" x14ac:dyDescent="0.3">
      <c r="A47" s="63"/>
      <c r="B47" s="44" t="s">
        <v>27</v>
      </c>
      <c r="C47" s="38">
        <f>C48+C49+C50+C51</f>
        <v>18703.399460000001</v>
      </c>
      <c r="D47" s="39">
        <f>D48+D49+D50+D51</f>
        <v>13398.59915</v>
      </c>
      <c r="E47" s="39">
        <f>E48+E49+E50+E51</f>
        <v>10651.973179999999</v>
      </c>
      <c r="F47" s="40">
        <f>F48+F49+F50+F51</f>
        <v>10651.973179999999</v>
      </c>
      <c r="G47" s="38">
        <f>F47/C47*100</f>
        <v>56.952070145220532</v>
      </c>
      <c r="H47" s="42">
        <f>F47/D47*100</f>
        <v>79.500648245007014</v>
      </c>
      <c r="I47" s="41">
        <f>I48+I49+I50+I51</f>
        <v>538.70000000000005</v>
      </c>
      <c r="J47" s="41">
        <f t="shared" ref="J47:AE47" si="7">J48+J49+J50+J51</f>
        <v>382.62799999999999</v>
      </c>
      <c r="K47" s="41">
        <f t="shared" si="7"/>
        <v>1228.8</v>
      </c>
      <c r="L47" s="41">
        <f t="shared" si="7"/>
        <v>1196.67608</v>
      </c>
      <c r="M47" s="41">
        <f t="shared" si="7"/>
        <v>667.2</v>
      </c>
      <c r="N47" s="41">
        <f t="shared" si="7"/>
        <v>502.83616000000001</v>
      </c>
      <c r="O47" s="41">
        <f t="shared" si="7"/>
        <v>3480.7183799999998</v>
      </c>
      <c r="P47" s="41">
        <f t="shared" si="7"/>
        <v>963.68348999999989</v>
      </c>
      <c r="Q47" s="41">
        <f t="shared" si="7"/>
        <v>1244.96207</v>
      </c>
      <c r="R47" s="41">
        <f t="shared" si="7"/>
        <v>954.26800000000003</v>
      </c>
      <c r="S47" s="41">
        <f t="shared" si="7"/>
        <v>1378.1208000000001</v>
      </c>
      <c r="T47" s="10">
        <f>T48+T49+T50+T51</f>
        <v>1263.67752</v>
      </c>
      <c r="U47" s="41">
        <f t="shared" si="7"/>
        <v>2965.8229000000001</v>
      </c>
      <c r="V47" s="10">
        <f>V48+V49+V50+V51</f>
        <v>1428.1488400000001</v>
      </c>
      <c r="W47" s="41">
        <f t="shared" si="7"/>
        <v>549.29999999999995</v>
      </c>
      <c r="X47" s="10">
        <f>X48+X49+X50+X51</f>
        <v>1444.6587400000001</v>
      </c>
      <c r="Y47" s="41">
        <f t="shared" si="7"/>
        <v>1344.9749999999999</v>
      </c>
      <c r="Z47" s="10">
        <f>Z48+Z49+Z50+Z51</f>
        <v>2515.39635</v>
      </c>
      <c r="AA47" s="41">
        <f t="shared" si="7"/>
        <v>1863.47831</v>
      </c>
      <c r="AB47" s="41"/>
      <c r="AC47" s="41">
        <f t="shared" si="7"/>
        <v>477.7</v>
      </c>
      <c r="AD47" s="41"/>
      <c r="AE47" s="41">
        <f t="shared" si="7"/>
        <v>2963.6219999999998</v>
      </c>
      <c r="AF47" s="41"/>
      <c r="AG47" s="88"/>
    </row>
    <row r="48" spans="1:33" ht="28.5" customHeight="1" x14ac:dyDescent="0.25">
      <c r="A48" s="63"/>
      <c r="B48" s="45" t="s">
        <v>28</v>
      </c>
      <c r="C48" s="42">
        <v>0</v>
      </c>
      <c r="D48" s="39">
        <v>0</v>
      </c>
      <c r="E48" s="39">
        <v>0</v>
      </c>
      <c r="F48" s="40">
        <v>0</v>
      </c>
      <c r="G48" s="38">
        <v>0</v>
      </c>
      <c r="H48" s="42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9">
        <v>0</v>
      </c>
      <c r="U48" s="43">
        <v>0</v>
      </c>
      <c r="V48" s="9">
        <v>0</v>
      </c>
      <c r="W48" s="43">
        <v>0</v>
      </c>
      <c r="X48" s="9">
        <v>0</v>
      </c>
      <c r="Y48" s="43">
        <v>0</v>
      </c>
      <c r="Z48" s="9">
        <v>0</v>
      </c>
      <c r="AA48" s="43">
        <v>0</v>
      </c>
      <c r="AB48" s="43"/>
      <c r="AC48" s="43">
        <v>0</v>
      </c>
      <c r="AD48" s="43"/>
      <c r="AE48" s="43">
        <v>0</v>
      </c>
      <c r="AF48" s="43"/>
      <c r="AG48" s="88"/>
    </row>
    <row r="49" spans="1:33" ht="24" customHeight="1" x14ac:dyDescent="0.25">
      <c r="A49" s="63"/>
      <c r="B49" s="45" t="s">
        <v>29</v>
      </c>
      <c r="C49" s="42">
        <v>0</v>
      </c>
      <c r="D49" s="39">
        <v>0</v>
      </c>
      <c r="E49" s="39">
        <v>0</v>
      </c>
      <c r="F49" s="40">
        <v>0</v>
      </c>
      <c r="G49" s="38">
        <v>0</v>
      </c>
      <c r="H49" s="42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9">
        <v>0</v>
      </c>
      <c r="U49" s="43">
        <v>0</v>
      </c>
      <c r="V49" s="9">
        <v>0</v>
      </c>
      <c r="W49" s="43">
        <v>0</v>
      </c>
      <c r="X49" s="9">
        <v>0</v>
      </c>
      <c r="Y49" s="43">
        <v>0</v>
      </c>
      <c r="Z49" s="9">
        <v>0</v>
      </c>
      <c r="AA49" s="43">
        <v>0</v>
      </c>
      <c r="AB49" s="43"/>
      <c r="AC49" s="43">
        <v>0</v>
      </c>
      <c r="AD49" s="43"/>
      <c r="AE49" s="43">
        <v>0</v>
      </c>
      <c r="AF49" s="43"/>
      <c r="AG49" s="88"/>
    </row>
    <row r="50" spans="1:33" ht="35.25" customHeight="1" x14ac:dyDescent="0.25">
      <c r="A50" s="63"/>
      <c r="B50" s="45" t="s">
        <v>30</v>
      </c>
      <c r="C50" s="42">
        <f>I50+K50+M50+O50+Q50+S50+U50+W50+Y50+AA50+AC50+AE50</f>
        <v>18703.399460000001</v>
      </c>
      <c r="D50" s="39">
        <f>I50+K50+M50+O50+Q50+S50+U50+W50+Y50</f>
        <v>13398.59915</v>
      </c>
      <c r="E50" s="39">
        <f>F50</f>
        <v>10651.973179999999</v>
      </c>
      <c r="F50" s="40">
        <f>J50+L50+N50+P50+R50+T50+V50+X50+Z50</f>
        <v>10651.973179999999</v>
      </c>
      <c r="G50" s="38">
        <f>F50/C50*100</f>
        <v>56.952070145220532</v>
      </c>
      <c r="H50" s="42">
        <f>F50/D50*100</f>
        <v>79.500648245007014</v>
      </c>
      <c r="I50" s="43">
        <v>538.70000000000005</v>
      </c>
      <c r="J50" s="43">
        <v>382.62799999999999</v>
      </c>
      <c r="K50" s="43">
        <v>1228.8</v>
      </c>
      <c r="L50" s="43">
        <v>1196.67608</v>
      </c>
      <c r="M50" s="43">
        <v>667.2</v>
      </c>
      <c r="N50" s="43">
        <v>502.83616000000001</v>
      </c>
      <c r="O50" s="43">
        <f>3413.93918+66.7792</f>
        <v>3480.7183799999998</v>
      </c>
      <c r="P50" s="43">
        <f>896.90429+66.7792</f>
        <v>963.68348999999989</v>
      </c>
      <c r="Q50" s="43">
        <v>1244.96207</v>
      </c>
      <c r="R50" s="43">
        <v>954.26800000000003</v>
      </c>
      <c r="S50" s="43">
        <f>769.4+608.7208</f>
        <v>1378.1208000000001</v>
      </c>
      <c r="T50" s="9">
        <f>657.463+606.21452</f>
        <v>1263.67752</v>
      </c>
      <c r="U50" s="43">
        <v>2965.8229000000001</v>
      </c>
      <c r="V50" s="9">
        <v>1428.1488400000001</v>
      </c>
      <c r="W50" s="43">
        <v>549.29999999999995</v>
      </c>
      <c r="X50" s="9">
        <v>1444.6587400000001</v>
      </c>
      <c r="Y50" s="43">
        <v>1344.9749999999999</v>
      </c>
      <c r="Z50" s="9">
        <v>2515.39635</v>
      </c>
      <c r="AA50" s="43">
        <v>1863.47831</v>
      </c>
      <c r="AB50" s="43"/>
      <c r="AC50" s="43">
        <v>477.7</v>
      </c>
      <c r="AD50" s="43"/>
      <c r="AE50" s="43">
        <f>2583.622+380</f>
        <v>2963.6219999999998</v>
      </c>
      <c r="AF50" s="43"/>
      <c r="AG50" s="88"/>
    </row>
    <row r="51" spans="1:33" ht="33.75" customHeight="1" x14ac:dyDescent="0.25">
      <c r="A51" s="63"/>
      <c r="B51" s="45" t="s">
        <v>31</v>
      </c>
      <c r="C51" s="42">
        <v>0</v>
      </c>
      <c r="D51" s="39">
        <v>0</v>
      </c>
      <c r="E51" s="39">
        <v>0</v>
      </c>
      <c r="F51" s="40">
        <v>0</v>
      </c>
      <c r="G51" s="38">
        <v>0</v>
      </c>
      <c r="H51" s="42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9">
        <v>0</v>
      </c>
      <c r="U51" s="43">
        <v>0</v>
      </c>
      <c r="V51" s="9">
        <v>0</v>
      </c>
      <c r="W51" s="43">
        <v>0</v>
      </c>
      <c r="X51" s="9">
        <v>0</v>
      </c>
      <c r="Y51" s="43">
        <v>0</v>
      </c>
      <c r="Z51" s="9">
        <v>0</v>
      </c>
      <c r="AA51" s="43">
        <v>0</v>
      </c>
      <c r="AB51" s="43"/>
      <c r="AC51" s="43">
        <v>0</v>
      </c>
      <c r="AD51" s="43"/>
      <c r="AE51" s="43">
        <v>0</v>
      </c>
      <c r="AF51" s="43"/>
      <c r="AG51" s="89"/>
    </row>
    <row r="52" spans="1:33" ht="18.75" x14ac:dyDescent="0.25">
      <c r="B52" s="84" t="s">
        <v>39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6"/>
      <c r="AG52" s="87" t="s">
        <v>54</v>
      </c>
    </row>
    <row r="53" spans="1:33" ht="18.75" x14ac:dyDescent="0.3">
      <c r="B53" s="44" t="s">
        <v>27</v>
      </c>
      <c r="C53" s="38">
        <f>C54+C55+C56+C57</f>
        <v>1407.3</v>
      </c>
      <c r="D53" s="39">
        <f>D54+D55+D56+D57</f>
        <v>1256.0999999999999</v>
      </c>
      <c r="E53" s="39">
        <f>E54+E55+E56+E57</f>
        <v>436.5951</v>
      </c>
      <c r="F53" s="40">
        <f>F54+F55+F56+F57</f>
        <v>436.5951</v>
      </c>
      <c r="G53" s="38">
        <f>F53/C53*100</f>
        <v>31.023598379876361</v>
      </c>
      <c r="H53" s="42">
        <f>F53/D53*100</f>
        <v>34.757989013613567</v>
      </c>
      <c r="I53" s="41">
        <f>I54+I55+I56+I57</f>
        <v>176.2</v>
      </c>
      <c r="J53" s="41">
        <f t="shared" ref="J53:AE53" si="8">J54+J55+J56+J57</f>
        <v>86.4</v>
      </c>
      <c r="K53" s="41">
        <f t="shared" si="8"/>
        <v>380.6</v>
      </c>
      <c r="L53" s="41">
        <f t="shared" si="8"/>
        <v>120.2848</v>
      </c>
      <c r="M53" s="41">
        <f t="shared" si="8"/>
        <v>76.5</v>
      </c>
      <c r="N53" s="41">
        <f t="shared" si="8"/>
        <v>221.4923</v>
      </c>
      <c r="O53" s="41">
        <f>O54+O55+O56+O57</f>
        <v>422.3</v>
      </c>
      <c r="P53" s="41">
        <f t="shared" si="8"/>
        <v>-15.984999999999999</v>
      </c>
      <c r="Q53" s="41">
        <f t="shared" si="8"/>
        <v>0</v>
      </c>
      <c r="R53" s="41">
        <f t="shared" si="8"/>
        <v>0.3</v>
      </c>
      <c r="S53" s="41">
        <f t="shared" si="8"/>
        <v>0</v>
      </c>
      <c r="T53" s="10">
        <f>T54+T55+T56+T57</f>
        <v>0</v>
      </c>
      <c r="U53" s="41">
        <f t="shared" si="8"/>
        <v>200.5</v>
      </c>
      <c r="V53" s="10">
        <f>V54+V55+V56+V57</f>
        <v>0</v>
      </c>
      <c r="W53" s="41">
        <f t="shared" si="8"/>
        <v>0</v>
      </c>
      <c r="X53" s="10">
        <f>X54+X55+X56+X57</f>
        <v>13.5</v>
      </c>
      <c r="Y53" s="41">
        <f t="shared" si="8"/>
        <v>0</v>
      </c>
      <c r="Z53" s="10">
        <f>Z54+Z55+Z56+Z57</f>
        <v>10.603</v>
      </c>
      <c r="AA53" s="41">
        <f t="shared" si="8"/>
        <v>151.19999999999999</v>
      </c>
      <c r="AB53" s="41"/>
      <c r="AC53" s="41">
        <f t="shared" si="8"/>
        <v>0</v>
      </c>
      <c r="AD53" s="41"/>
      <c r="AE53" s="41">
        <f t="shared" si="8"/>
        <v>0</v>
      </c>
      <c r="AF53" s="41"/>
      <c r="AG53" s="88"/>
    </row>
    <row r="54" spans="1:33" ht="18" customHeight="1" x14ac:dyDescent="0.25">
      <c r="B54" s="45" t="s">
        <v>28</v>
      </c>
      <c r="C54" s="42">
        <v>0</v>
      </c>
      <c r="D54" s="39">
        <v>0</v>
      </c>
      <c r="E54" s="39">
        <v>0</v>
      </c>
      <c r="F54" s="40">
        <v>0</v>
      </c>
      <c r="G54" s="38">
        <v>0</v>
      </c>
      <c r="H54" s="42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2">
        <v>0</v>
      </c>
      <c r="S54" s="42">
        <v>0</v>
      </c>
      <c r="T54" s="9">
        <v>0</v>
      </c>
      <c r="U54" s="42">
        <v>0</v>
      </c>
      <c r="V54" s="9">
        <v>0</v>
      </c>
      <c r="W54" s="42">
        <v>0</v>
      </c>
      <c r="X54" s="9">
        <v>0</v>
      </c>
      <c r="Y54" s="42">
        <v>0</v>
      </c>
      <c r="Z54" s="9">
        <v>0</v>
      </c>
      <c r="AA54" s="42">
        <v>0</v>
      </c>
      <c r="AB54" s="42"/>
      <c r="AC54" s="42">
        <v>0</v>
      </c>
      <c r="AD54" s="42"/>
      <c r="AE54" s="42">
        <v>0</v>
      </c>
      <c r="AF54" s="42"/>
      <c r="AG54" s="88"/>
    </row>
    <row r="55" spans="1:33" ht="18" customHeight="1" x14ac:dyDescent="0.25">
      <c r="B55" s="45" t="s">
        <v>29</v>
      </c>
      <c r="C55" s="42">
        <v>0</v>
      </c>
      <c r="D55" s="39">
        <v>0</v>
      </c>
      <c r="E55" s="39">
        <v>0</v>
      </c>
      <c r="F55" s="40">
        <v>0</v>
      </c>
      <c r="G55" s="38">
        <v>0</v>
      </c>
      <c r="H55" s="42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2">
        <v>0</v>
      </c>
      <c r="S55" s="42">
        <v>0</v>
      </c>
      <c r="T55" s="9">
        <v>0</v>
      </c>
      <c r="U55" s="42">
        <v>0</v>
      </c>
      <c r="V55" s="9">
        <v>0</v>
      </c>
      <c r="W55" s="42">
        <v>0</v>
      </c>
      <c r="X55" s="9">
        <v>0</v>
      </c>
      <c r="Y55" s="42">
        <v>0</v>
      </c>
      <c r="Z55" s="9">
        <v>0</v>
      </c>
      <c r="AA55" s="42">
        <v>0</v>
      </c>
      <c r="AB55" s="42"/>
      <c r="AC55" s="42">
        <v>0</v>
      </c>
      <c r="AD55" s="42"/>
      <c r="AE55" s="42">
        <v>0</v>
      </c>
      <c r="AF55" s="42"/>
      <c r="AG55" s="88"/>
    </row>
    <row r="56" spans="1:33" ht="19.5" customHeight="1" x14ac:dyDescent="0.25">
      <c r="B56" s="45" t="s">
        <v>30</v>
      </c>
      <c r="C56" s="42">
        <f>I56+K56+M56+O56+Q56+S56+U56+W56+Y56+AA56+AC56+AE56</f>
        <v>1407.3</v>
      </c>
      <c r="D56" s="39">
        <f>I56+K56+M56+O56+Q56+S56+U56+W56+Y56</f>
        <v>1256.0999999999999</v>
      </c>
      <c r="E56" s="39">
        <f>F56</f>
        <v>436.5951</v>
      </c>
      <c r="F56" s="40">
        <f>J56+L56+N56+P56+R56+T56+V56+X56+Z56</f>
        <v>436.5951</v>
      </c>
      <c r="G56" s="38">
        <f>F56/C56*100</f>
        <v>31.023598379876361</v>
      </c>
      <c r="H56" s="42">
        <f>F56/D56*100</f>
        <v>34.757989013613567</v>
      </c>
      <c r="I56" s="43">
        <v>176.2</v>
      </c>
      <c r="J56" s="43">
        <v>86.4</v>
      </c>
      <c r="K56" s="43">
        <v>380.6</v>
      </c>
      <c r="L56" s="43">
        <v>120.2848</v>
      </c>
      <c r="M56" s="43">
        <v>76.5</v>
      </c>
      <c r="N56" s="43">
        <v>221.4923</v>
      </c>
      <c r="O56" s="43">
        <v>422.3</v>
      </c>
      <c r="P56" s="43">
        <v>-15.984999999999999</v>
      </c>
      <c r="Q56" s="43">
        <v>0</v>
      </c>
      <c r="R56" s="42">
        <v>0.3</v>
      </c>
      <c r="S56" s="42">
        <v>0</v>
      </c>
      <c r="T56" s="9">
        <v>0</v>
      </c>
      <c r="U56" s="42">
        <v>200.5</v>
      </c>
      <c r="V56" s="9">
        <v>0</v>
      </c>
      <c r="W56" s="42">
        <v>0</v>
      </c>
      <c r="X56" s="9">
        <v>13.5</v>
      </c>
      <c r="Y56" s="42">
        <v>0</v>
      </c>
      <c r="Z56" s="9">
        <v>10.603</v>
      </c>
      <c r="AA56" s="42">
        <v>151.19999999999999</v>
      </c>
      <c r="AB56" s="42"/>
      <c r="AC56" s="42">
        <v>0</v>
      </c>
      <c r="AD56" s="42"/>
      <c r="AE56" s="42">
        <v>0</v>
      </c>
      <c r="AF56" s="42"/>
      <c r="AG56" s="88"/>
    </row>
    <row r="57" spans="1:33" ht="17.25" customHeight="1" x14ac:dyDescent="0.25">
      <c r="B57" s="45" t="s">
        <v>31</v>
      </c>
      <c r="C57" s="42">
        <v>0</v>
      </c>
      <c r="D57" s="39">
        <v>0</v>
      </c>
      <c r="E57" s="39">
        <v>0</v>
      </c>
      <c r="F57" s="40">
        <v>0</v>
      </c>
      <c r="G57" s="38">
        <v>0</v>
      </c>
      <c r="H57" s="42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2">
        <v>0</v>
      </c>
      <c r="S57" s="42">
        <v>0</v>
      </c>
      <c r="T57" s="9">
        <v>0</v>
      </c>
      <c r="U57" s="42">
        <v>0</v>
      </c>
      <c r="V57" s="9">
        <v>0</v>
      </c>
      <c r="W57" s="42">
        <v>0</v>
      </c>
      <c r="X57" s="9">
        <v>0</v>
      </c>
      <c r="Y57" s="42">
        <v>0</v>
      </c>
      <c r="Z57" s="9">
        <v>0</v>
      </c>
      <c r="AA57" s="42">
        <v>0</v>
      </c>
      <c r="AB57" s="42"/>
      <c r="AC57" s="42">
        <v>0</v>
      </c>
      <c r="AD57" s="42"/>
      <c r="AE57" s="42">
        <v>0</v>
      </c>
      <c r="AF57" s="42"/>
      <c r="AG57" s="89"/>
    </row>
    <row r="58" spans="1:33" ht="20.25" x14ac:dyDescent="0.25">
      <c r="B58" s="78" t="s">
        <v>40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 s="83" t="s">
        <v>57</v>
      </c>
    </row>
    <row r="59" spans="1:33" ht="18.75" x14ac:dyDescent="0.3">
      <c r="B59" s="44" t="s">
        <v>27</v>
      </c>
      <c r="C59" s="38">
        <f>C60+C61+C62+C63</f>
        <v>771</v>
      </c>
      <c r="D59" s="39">
        <f>D60+D61+D62+D63</f>
        <v>221</v>
      </c>
      <c r="E59" s="39">
        <f>E60+E61+E62+E63</f>
        <v>90</v>
      </c>
      <c r="F59" s="40">
        <f>F60+F61+F62+F63</f>
        <v>90</v>
      </c>
      <c r="G59" s="38">
        <f>F59/C59*100</f>
        <v>11.673151750972762</v>
      </c>
      <c r="H59" s="42">
        <f>F59/D59*100</f>
        <v>40.723981900452486</v>
      </c>
      <c r="I59" s="35">
        <v>125.8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95.2</v>
      </c>
      <c r="R59" s="10">
        <v>90</v>
      </c>
      <c r="S59" s="10">
        <v>0</v>
      </c>
      <c r="T59" s="10">
        <f>T60+T61+T62+T63</f>
        <v>0</v>
      </c>
      <c r="U59" s="10">
        <v>0</v>
      </c>
      <c r="V59" s="10">
        <f>V60+V61+V62+V63</f>
        <v>0</v>
      </c>
      <c r="W59" s="10">
        <v>0</v>
      </c>
      <c r="X59" s="10">
        <f>X60+X61+X62+X63</f>
        <v>0</v>
      </c>
      <c r="Y59" s="10">
        <v>0</v>
      </c>
      <c r="Z59" s="10">
        <f>Z60+Z61+Z62+Z63</f>
        <v>0</v>
      </c>
      <c r="AA59" s="10">
        <v>200.2</v>
      </c>
      <c r="AB59" s="10"/>
      <c r="AC59" s="10">
        <v>349.8</v>
      </c>
      <c r="AD59" s="10"/>
      <c r="AE59" s="10">
        <v>0</v>
      </c>
      <c r="AF59" s="10"/>
      <c r="AG59" s="81"/>
    </row>
    <row r="60" spans="1:33" ht="15" customHeight="1" x14ac:dyDescent="0.25">
      <c r="B60" s="45" t="s">
        <v>28</v>
      </c>
      <c r="C60" s="42">
        <v>0</v>
      </c>
      <c r="D60" s="39">
        <v>0</v>
      </c>
      <c r="E60" s="39">
        <v>0</v>
      </c>
      <c r="F60" s="40">
        <v>0</v>
      </c>
      <c r="G60" s="38">
        <v>0</v>
      </c>
      <c r="H60" s="42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/>
      <c r="AC60" s="9">
        <v>0</v>
      </c>
      <c r="AD60" s="9"/>
      <c r="AE60" s="9">
        <v>0</v>
      </c>
      <c r="AF60" s="9"/>
      <c r="AG60" s="81"/>
    </row>
    <row r="61" spans="1:33" ht="16.5" customHeight="1" x14ac:dyDescent="0.25">
      <c r="B61" s="45" t="s">
        <v>29</v>
      </c>
      <c r="C61" s="42">
        <v>0</v>
      </c>
      <c r="D61" s="39">
        <v>0</v>
      </c>
      <c r="E61" s="39">
        <v>0</v>
      </c>
      <c r="F61" s="40">
        <v>0</v>
      </c>
      <c r="G61" s="38">
        <v>0</v>
      </c>
      <c r="H61" s="42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/>
      <c r="AC61" s="9">
        <v>0</v>
      </c>
      <c r="AD61" s="9"/>
      <c r="AE61" s="9">
        <v>0</v>
      </c>
      <c r="AF61" s="9"/>
      <c r="AG61" s="81"/>
    </row>
    <row r="62" spans="1:33" ht="17.25" customHeight="1" x14ac:dyDescent="0.25">
      <c r="B62" s="45" t="s">
        <v>30</v>
      </c>
      <c r="C62" s="42">
        <f>I62+K62+M62+O62+Q62+S62+U62+W62+Y62+AA62+AC62+AE62</f>
        <v>771</v>
      </c>
      <c r="D62" s="39">
        <f>I62+K62+M62+O62+Q62+S62+U62+W62+Y62</f>
        <v>221</v>
      </c>
      <c r="E62" s="39">
        <f>F62</f>
        <v>90</v>
      </c>
      <c r="F62" s="40">
        <f>J62+L62+N62+P62+R62+T62+V62+X62+Z62</f>
        <v>90</v>
      </c>
      <c r="G62" s="38">
        <f>F62/C62*100</f>
        <v>11.673151750972762</v>
      </c>
      <c r="H62" s="42">
        <f>F62/D62*100</f>
        <v>40.723981900452486</v>
      </c>
      <c r="I62" s="36">
        <v>125.8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95.2</v>
      </c>
      <c r="R62" s="9">
        <v>90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200.2</v>
      </c>
      <c r="AB62" s="9"/>
      <c r="AC62" s="9">
        <v>349.8</v>
      </c>
      <c r="AD62" s="9"/>
      <c r="AE62" s="9"/>
      <c r="AF62" s="9"/>
      <c r="AG62" s="81"/>
    </row>
    <row r="63" spans="1:33" ht="21.75" customHeight="1" x14ac:dyDescent="0.25">
      <c r="B63" s="45" t="s">
        <v>31</v>
      </c>
      <c r="C63" s="42">
        <v>0</v>
      </c>
      <c r="D63" s="39">
        <v>0</v>
      </c>
      <c r="E63" s="39">
        <v>0</v>
      </c>
      <c r="F63" s="40">
        <v>0</v>
      </c>
      <c r="G63" s="38">
        <v>0</v>
      </c>
      <c r="H63" s="42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/>
      <c r="AC63" s="9">
        <v>0</v>
      </c>
      <c r="AD63" s="9"/>
      <c r="AE63" s="9">
        <v>0</v>
      </c>
      <c r="AF63" s="9"/>
      <c r="AG63" s="82"/>
    </row>
    <row r="64" spans="1:33" ht="20.25" x14ac:dyDescent="0.25">
      <c r="B64" s="78" t="s">
        <v>41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80"/>
      <c r="AG64" s="83" t="s">
        <v>55</v>
      </c>
    </row>
    <row r="65" spans="2:33" ht="18.75" x14ac:dyDescent="0.3">
      <c r="B65" s="44" t="s">
        <v>27</v>
      </c>
      <c r="C65" s="38">
        <f>C66+C67+C68+C69</f>
        <v>91165.200000000012</v>
      </c>
      <c r="D65" s="39">
        <f>D66+D67+D68+D69</f>
        <v>73100.036000000007</v>
      </c>
      <c r="E65" s="39">
        <f>E66+E67+E68+E69</f>
        <v>66233.704087000006</v>
      </c>
      <c r="F65" s="40">
        <f>F66+F67+F68+F69</f>
        <v>66233.704087000006</v>
      </c>
      <c r="G65" s="38">
        <f>F65/C65*100</f>
        <v>72.652398159604758</v>
      </c>
      <c r="H65" s="42">
        <f>F65/D65*100</f>
        <v>90.606937713409607</v>
      </c>
      <c r="I65" s="41">
        <f>I66+I67+I68+I69</f>
        <v>11199.43</v>
      </c>
      <c r="J65" s="41">
        <f t="shared" ref="J65:AE65" si="9">J66+J67+J68+J69</f>
        <v>7825.9967900000001</v>
      </c>
      <c r="K65" s="41">
        <f t="shared" si="9"/>
        <v>7797.21</v>
      </c>
      <c r="L65" s="41">
        <f t="shared" si="9"/>
        <v>7361.8249900000001</v>
      </c>
      <c r="M65" s="41">
        <f t="shared" si="9"/>
        <v>4805.8959999999997</v>
      </c>
      <c r="N65" s="41">
        <f t="shared" si="9"/>
        <v>4494.9312600000003</v>
      </c>
      <c r="O65" s="41">
        <f t="shared" si="9"/>
        <v>12399.612999999999</v>
      </c>
      <c r="P65" s="41">
        <f t="shared" si="9"/>
        <v>9809.0279300000002</v>
      </c>
      <c r="Q65" s="41">
        <f t="shared" si="9"/>
        <v>7996.4780000000001</v>
      </c>
      <c r="R65" s="41">
        <f t="shared" si="9"/>
        <v>7724.8172000000004</v>
      </c>
      <c r="S65" s="41">
        <f t="shared" si="9"/>
        <v>4837.808</v>
      </c>
      <c r="T65" s="10">
        <f>T66+T67+T68+T69</f>
        <v>5802.1182200000003</v>
      </c>
      <c r="U65" s="41">
        <f t="shared" si="9"/>
        <v>12042.531999999999</v>
      </c>
      <c r="V65" s="10">
        <f>V66+V67+V68+V69</f>
        <v>12177.638730000001</v>
      </c>
      <c r="W65" s="41">
        <f t="shared" si="9"/>
        <v>7126.893</v>
      </c>
      <c r="X65" s="10">
        <f>X66+X67+X68+X69</f>
        <v>6041.8111699999999</v>
      </c>
      <c r="Y65" s="41">
        <f t="shared" si="9"/>
        <v>4894.1760000000004</v>
      </c>
      <c r="Z65" s="10">
        <f>Z66+Z67+Z68+Z69</f>
        <v>4995.537797</v>
      </c>
      <c r="AA65" s="41">
        <f t="shared" si="9"/>
        <v>9804.9959999999992</v>
      </c>
      <c r="AB65" s="41"/>
      <c r="AC65" s="41">
        <f t="shared" si="9"/>
        <v>4411.9859999999999</v>
      </c>
      <c r="AD65" s="41"/>
      <c r="AE65" s="41">
        <f t="shared" si="9"/>
        <v>3848.1819999999998</v>
      </c>
      <c r="AF65" s="41"/>
      <c r="AG65" s="81"/>
    </row>
    <row r="66" spans="2:33" ht="19.5" customHeight="1" x14ac:dyDescent="0.25">
      <c r="B66" s="45" t="s">
        <v>28</v>
      </c>
      <c r="C66" s="42">
        <v>0</v>
      </c>
      <c r="D66" s="39">
        <v>0</v>
      </c>
      <c r="E66" s="39">
        <v>0</v>
      </c>
      <c r="F66" s="40">
        <v>0</v>
      </c>
      <c r="G66" s="38">
        <v>0</v>
      </c>
      <c r="H66" s="42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9">
        <v>0</v>
      </c>
      <c r="U66" s="43">
        <v>0</v>
      </c>
      <c r="V66" s="9">
        <v>0</v>
      </c>
      <c r="W66" s="43">
        <v>0</v>
      </c>
      <c r="X66" s="9">
        <v>0</v>
      </c>
      <c r="Y66" s="43">
        <v>0</v>
      </c>
      <c r="Z66" s="9">
        <v>0</v>
      </c>
      <c r="AA66" s="43">
        <v>0</v>
      </c>
      <c r="AB66" s="43"/>
      <c r="AC66" s="43">
        <v>0</v>
      </c>
      <c r="AD66" s="43"/>
      <c r="AE66" s="43">
        <v>0</v>
      </c>
      <c r="AF66" s="43"/>
      <c r="AG66" s="81"/>
    </row>
    <row r="67" spans="2:33" ht="17.25" customHeight="1" x14ac:dyDescent="0.25">
      <c r="B67" s="45" t="s">
        <v>29</v>
      </c>
      <c r="C67" s="42">
        <v>0</v>
      </c>
      <c r="D67" s="39">
        <v>0</v>
      </c>
      <c r="E67" s="39">
        <v>0</v>
      </c>
      <c r="F67" s="40">
        <v>0</v>
      </c>
      <c r="G67" s="38">
        <v>0</v>
      </c>
      <c r="H67" s="42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9">
        <v>0</v>
      </c>
      <c r="U67" s="43">
        <v>0</v>
      </c>
      <c r="V67" s="9">
        <v>0</v>
      </c>
      <c r="W67" s="43">
        <v>0</v>
      </c>
      <c r="X67" s="9">
        <v>0</v>
      </c>
      <c r="Y67" s="43">
        <v>0</v>
      </c>
      <c r="Z67" s="9">
        <v>0</v>
      </c>
      <c r="AA67" s="43">
        <v>0</v>
      </c>
      <c r="AB67" s="43"/>
      <c r="AC67" s="43">
        <v>0</v>
      </c>
      <c r="AD67" s="43"/>
      <c r="AE67" s="43">
        <v>0</v>
      </c>
      <c r="AF67" s="43"/>
      <c r="AG67" s="81"/>
    </row>
    <row r="68" spans="2:33" ht="20.25" customHeight="1" x14ac:dyDescent="0.25">
      <c r="B68" s="45" t="s">
        <v>30</v>
      </c>
      <c r="C68" s="42">
        <f>I68+K68+M68+O68+Q68+S68+U68+W68+Y68+AA68+AC68+AE68</f>
        <v>91165.200000000012</v>
      </c>
      <c r="D68" s="39">
        <f>I68+K68+M68+O68+Q68+S68+U68+W68+Y68</f>
        <v>73100.036000000007</v>
      </c>
      <c r="E68" s="39">
        <f>F68</f>
        <v>66233.704087000006</v>
      </c>
      <c r="F68" s="40">
        <f>J68+L68+N68+P68+R68+T68+V68+X68+Z68</f>
        <v>66233.704087000006</v>
      </c>
      <c r="G68" s="38">
        <f>F68/C68*100</f>
        <v>72.652398159604758</v>
      </c>
      <c r="H68" s="42">
        <f>F68/D68*100</f>
        <v>90.606937713409607</v>
      </c>
      <c r="I68" s="41">
        <v>11199.43</v>
      </c>
      <c r="J68" s="41">
        <v>7825.9967900000001</v>
      </c>
      <c r="K68" s="41">
        <v>7797.21</v>
      </c>
      <c r="L68" s="41">
        <v>7361.8249900000001</v>
      </c>
      <c r="M68" s="41">
        <v>4805.8959999999997</v>
      </c>
      <c r="N68" s="41">
        <v>4494.9312600000003</v>
      </c>
      <c r="O68" s="41">
        <v>12399.612999999999</v>
      </c>
      <c r="P68" s="41">
        <v>9809.0279300000002</v>
      </c>
      <c r="Q68" s="41">
        <v>7996.4780000000001</v>
      </c>
      <c r="R68" s="41">
        <v>7724.8172000000004</v>
      </c>
      <c r="S68" s="41">
        <v>4837.808</v>
      </c>
      <c r="T68" s="9">
        <v>5802.1182200000003</v>
      </c>
      <c r="U68" s="41">
        <v>12042.531999999999</v>
      </c>
      <c r="V68" s="9">
        <v>12177.638730000001</v>
      </c>
      <c r="W68" s="41">
        <v>7126.893</v>
      </c>
      <c r="X68" s="9">
        <v>6041.8111699999999</v>
      </c>
      <c r="Y68" s="41">
        <v>4894.1760000000004</v>
      </c>
      <c r="Z68" s="9">
        <v>4995.537797</v>
      </c>
      <c r="AA68" s="41">
        <v>9804.9959999999992</v>
      </c>
      <c r="AB68" s="41"/>
      <c r="AC68" s="41">
        <v>4411.9859999999999</v>
      </c>
      <c r="AD68" s="41"/>
      <c r="AE68" s="41">
        <v>3848.1819999999998</v>
      </c>
      <c r="AF68" s="41"/>
      <c r="AG68" s="81"/>
    </row>
    <row r="69" spans="2:33" ht="18.75" customHeight="1" x14ac:dyDescent="0.25">
      <c r="B69" s="45" t="s">
        <v>31</v>
      </c>
      <c r="C69" s="42">
        <v>0</v>
      </c>
      <c r="D69" s="39">
        <v>0</v>
      </c>
      <c r="E69" s="39">
        <v>0</v>
      </c>
      <c r="F69" s="40">
        <v>0</v>
      </c>
      <c r="G69" s="38">
        <v>0</v>
      </c>
      <c r="H69" s="42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9">
        <v>0</v>
      </c>
      <c r="U69" s="43">
        <v>0</v>
      </c>
      <c r="V69" s="9">
        <v>0</v>
      </c>
      <c r="W69" s="43">
        <v>0</v>
      </c>
      <c r="X69" s="9">
        <v>0</v>
      </c>
      <c r="Y69" s="43">
        <v>0</v>
      </c>
      <c r="Z69" s="9">
        <v>0</v>
      </c>
      <c r="AA69" s="43">
        <v>0</v>
      </c>
      <c r="AB69" s="43"/>
      <c r="AC69" s="43">
        <v>0</v>
      </c>
      <c r="AD69" s="43"/>
      <c r="AE69" s="43">
        <v>0</v>
      </c>
      <c r="AF69" s="43"/>
      <c r="AG69" s="82"/>
    </row>
    <row r="70" spans="2:33" ht="20.25" x14ac:dyDescent="0.25">
      <c r="B70" s="78" t="s">
        <v>42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80"/>
      <c r="AG70" s="83"/>
    </row>
    <row r="71" spans="2:33" ht="18.75" x14ac:dyDescent="0.3">
      <c r="B71" s="44" t="s">
        <v>27</v>
      </c>
      <c r="C71" s="38">
        <f>C72+C73+C74+C75</f>
        <v>6792.5</v>
      </c>
      <c r="D71" s="39">
        <f>D72+D73+D74+D75</f>
        <v>5767.2727700000005</v>
      </c>
      <c r="E71" s="39">
        <f>E72+E73+E74+E75</f>
        <v>5703.8902399999997</v>
      </c>
      <c r="F71" s="40">
        <f>F72+F73+F74+F75</f>
        <v>5233.2409900000002</v>
      </c>
      <c r="G71" s="38">
        <f>F71/C71*100</f>
        <v>77.044401766654403</v>
      </c>
      <c r="H71" s="42">
        <f>F71/D71*100</f>
        <v>90.740306531400634</v>
      </c>
      <c r="I71" s="41">
        <f>I72+I73+I74+I75</f>
        <v>820.25900000000001</v>
      </c>
      <c r="J71" s="41">
        <f t="shared" ref="J71:AE71" si="10">J72+J73+J74+J75</f>
        <v>214.72757999999999</v>
      </c>
      <c r="K71" s="41">
        <f t="shared" si="10"/>
        <v>519.22399999999993</v>
      </c>
      <c r="L71" s="41">
        <f t="shared" si="10"/>
        <v>872.18579999999997</v>
      </c>
      <c r="M71" s="41">
        <f t="shared" si="10"/>
        <v>342.45600000000002</v>
      </c>
      <c r="N71" s="41">
        <f t="shared" si="10"/>
        <v>457.30664999999999</v>
      </c>
      <c r="O71" s="41">
        <f t="shared" si="10"/>
        <v>1008.65789</v>
      </c>
      <c r="P71" s="41">
        <f t="shared" si="10"/>
        <v>1025.14813</v>
      </c>
      <c r="Q71" s="41">
        <f t="shared" si="10"/>
        <v>853.19</v>
      </c>
      <c r="R71" s="41">
        <f t="shared" si="10"/>
        <v>643.00147000000004</v>
      </c>
      <c r="S71" s="41">
        <f t="shared" si="10"/>
        <v>378.00200000000001</v>
      </c>
      <c r="T71" s="41">
        <f t="shared" ref="T71:V71" si="11">T72+T73+T74+T75</f>
        <v>324.59458000000001</v>
      </c>
      <c r="U71" s="41">
        <f t="shared" si="10"/>
        <v>931.21188000000006</v>
      </c>
      <c r="V71" s="41">
        <f t="shared" si="11"/>
        <v>825.51267000000007</v>
      </c>
      <c r="W71" s="41">
        <f t="shared" si="10"/>
        <v>399.65</v>
      </c>
      <c r="X71" s="41">
        <f t="shared" si="10"/>
        <v>427.05275</v>
      </c>
      <c r="Y71" s="41">
        <f t="shared" si="10"/>
        <v>514.62199999999996</v>
      </c>
      <c r="Z71" s="41">
        <f t="shared" ref="Z71" si="12">Z72+Z73+Z74+Z75</f>
        <v>443.71136000000001</v>
      </c>
      <c r="AA71" s="41">
        <f t="shared" si="10"/>
        <v>632.68687999999997</v>
      </c>
      <c r="AB71" s="41"/>
      <c r="AC71" s="41">
        <f t="shared" si="10"/>
        <v>174.02</v>
      </c>
      <c r="AD71" s="41"/>
      <c r="AE71" s="41">
        <f t="shared" si="10"/>
        <v>218.52035000000001</v>
      </c>
      <c r="AF71" s="41"/>
      <c r="AG71" s="81"/>
    </row>
    <row r="72" spans="2:33" ht="18.75" customHeight="1" x14ac:dyDescent="0.25">
      <c r="B72" s="45" t="s">
        <v>28</v>
      </c>
      <c r="C72" s="42">
        <f>I72+K72+M72+O72+Q72+S72+U72+W72+Y72+AA72+AC72+AE72</f>
        <v>5396.5</v>
      </c>
      <c r="D72" s="39">
        <f>I72+K72+M72+O72+Q72+S72+U72+W72+Y72</f>
        <v>4588.4727700000003</v>
      </c>
      <c r="E72" s="39">
        <v>4307.8902399999997</v>
      </c>
      <c r="F72" s="40">
        <f>J72+L72+N72+P72+R72+T72+V72+X72+Z72</f>
        <v>4358.7196100000001</v>
      </c>
      <c r="G72" s="38">
        <f>F72/C72*100</f>
        <v>80.769380339108693</v>
      </c>
      <c r="H72" s="42">
        <f>F72/D72*100</f>
        <v>94.992818492851157</v>
      </c>
      <c r="I72" s="43">
        <v>605.48699999999997</v>
      </c>
      <c r="J72" s="43">
        <v>154.77996999999999</v>
      </c>
      <c r="K72" s="43">
        <v>319.22399999999999</v>
      </c>
      <c r="L72" s="43">
        <v>708.49315999999999</v>
      </c>
      <c r="M72" s="43">
        <v>255.62799999999999</v>
      </c>
      <c r="N72" s="43">
        <v>317.06587000000002</v>
      </c>
      <c r="O72" s="43">
        <v>808.65788999999995</v>
      </c>
      <c r="P72" s="43">
        <v>791.35789</v>
      </c>
      <c r="Q72" s="43">
        <v>535.82000000000005</v>
      </c>
      <c r="R72" s="42">
        <v>531.12998000000005</v>
      </c>
      <c r="S72" s="42">
        <v>302.733</v>
      </c>
      <c r="T72" s="42">
        <v>324.59458000000001</v>
      </c>
      <c r="U72" s="42">
        <v>846.65088000000003</v>
      </c>
      <c r="V72" s="42">
        <v>710.72454000000005</v>
      </c>
      <c r="W72" s="42">
        <v>399.65</v>
      </c>
      <c r="X72" s="42">
        <v>376.86225999999999</v>
      </c>
      <c r="Y72" s="42">
        <v>514.62199999999996</v>
      </c>
      <c r="Z72" s="42">
        <v>443.71136000000001</v>
      </c>
      <c r="AA72" s="42">
        <v>632.68687999999997</v>
      </c>
      <c r="AB72" s="42"/>
      <c r="AC72" s="42">
        <v>135.38800000000001</v>
      </c>
      <c r="AD72" s="42"/>
      <c r="AE72" s="42">
        <v>39.952350000000003</v>
      </c>
      <c r="AF72" s="42"/>
      <c r="AG72" s="81"/>
    </row>
    <row r="73" spans="2:33" ht="20.25" customHeight="1" x14ac:dyDescent="0.25">
      <c r="B73" s="45" t="s">
        <v>29</v>
      </c>
      <c r="C73" s="42">
        <f>I73+K73+M73+O73+Q73+S73+U73+W73+Y73+AA73+AC73+AE73</f>
        <v>1396</v>
      </c>
      <c r="D73" s="39">
        <f>I73+K73+M73+O73+Q73+S73+U73+W73+Y73</f>
        <v>1178.8</v>
      </c>
      <c r="E73" s="39">
        <v>1396</v>
      </c>
      <c r="F73" s="40">
        <f>J73+L73+N73+P73+R73+T73+V73+X73+Z73</f>
        <v>874.52138000000002</v>
      </c>
      <c r="G73" s="38">
        <f>F73/C73*100</f>
        <v>62.644797994269339</v>
      </c>
      <c r="H73" s="42">
        <f>F73/D73*100</f>
        <v>74.187426196131668</v>
      </c>
      <c r="I73" s="43">
        <v>214.77199999999999</v>
      </c>
      <c r="J73" s="43">
        <v>59.947609999999997</v>
      </c>
      <c r="K73" s="43">
        <v>200</v>
      </c>
      <c r="L73" s="43">
        <v>163.69264000000001</v>
      </c>
      <c r="M73" s="43">
        <v>86.828000000000003</v>
      </c>
      <c r="N73" s="43">
        <v>140.24078</v>
      </c>
      <c r="O73" s="43">
        <v>200</v>
      </c>
      <c r="P73" s="43">
        <v>233.79024000000001</v>
      </c>
      <c r="Q73" s="43">
        <v>317.37</v>
      </c>
      <c r="R73" s="42">
        <v>111.87148999999999</v>
      </c>
      <c r="S73" s="42">
        <v>75.269000000000005</v>
      </c>
      <c r="T73" s="42">
        <v>0</v>
      </c>
      <c r="U73" s="42">
        <v>84.561000000000007</v>
      </c>
      <c r="V73" s="42">
        <v>114.78813</v>
      </c>
      <c r="W73" s="42">
        <v>0</v>
      </c>
      <c r="X73" s="42">
        <v>50.190489999999997</v>
      </c>
      <c r="Y73" s="42">
        <v>0</v>
      </c>
      <c r="Z73" s="42">
        <v>0</v>
      </c>
      <c r="AA73" s="42">
        <v>0</v>
      </c>
      <c r="AB73" s="42"/>
      <c r="AC73" s="42">
        <v>38.631999999999998</v>
      </c>
      <c r="AD73" s="42"/>
      <c r="AE73" s="42">
        <v>178.56800000000001</v>
      </c>
      <c r="AF73" s="42"/>
      <c r="AG73" s="81"/>
    </row>
    <row r="74" spans="2:33" ht="21" customHeight="1" x14ac:dyDescent="0.25">
      <c r="B74" s="45" t="s">
        <v>30</v>
      </c>
      <c r="C74" s="42">
        <f>I74+K74+M74+O74+Q74+S74+U74+W74+Y74+AA74+AC74+AE74</f>
        <v>0</v>
      </c>
      <c r="D74" s="39">
        <f>I74+K74+M74+O74+Q74+S74+U74+W74+Y74+AA74</f>
        <v>0</v>
      </c>
      <c r="E74" s="39">
        <f>F74</f>
        <v>0</v>
      </c>
      <c r="F74" s="40">
        <f>J74+L74+N74+P74+R74+T74+V74+X74+Z74+AB74</f>
        <v>0</v>
      </c>
      <c r="G74" s="38">
        <v>0</v>
      </c>
      <c r="H74" s="42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/>
      <c r="AC74" s="38">
        <v>0</v>
      </c>
      <c r="AD74" s="38"/>
      <c r="AE74" s="38">
        <v>0</v>
      </c>
      <c r="AF74" s="38"/>
      <c r="AG74" s="81"/>
    </row>
    <row r="75" spans="2:33" ht="22.5" customHeight="1" x14ac:dyDescent="0.25">
      <c r="B75" s="45" t="s">
        <v>31</v>
      </c>
      <c r="C75" s="42">
        <v>0</v>
      </c>
      <c r="D75" s="39">
        <v>0</v>
      </c>
      <c r="E75" s="39">
        <v>0</v>
      </c>
      <c r="F75" s="40">
        <v>0</v>
      </c>
      <c r="G75" s="38">
        <v>0</v>
      </c>
      <c r="H75" s="42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/>
      <c r="AC75" s="42">
        <v>0</v>
      </c>
      <c r="AD75" s="42"/>
      <c r="AE75" s="42">
        <v>0</v>
      </c>
      <c r="AF75" s="42"/>
      <c r="AG75" s="82"/>
    </row>
    <row r="76" spans="2:33" ht="36" customHeight="1" x14ac:dyDescent="0.3">
      <c r="B76" s="64" t="s">
        <v>43</v>
      </c>
      <c r="C76" s="65">
        <f>C77+C78+C79</f>
        <v>122531.89946</v>
      </c>
      <c r="D76" s="65">
        <f>D77+D78+D79+D80</f>
        <v>96630.235390000002</v>
      </c>
      <c r="E76" s="65">
        <f>E77+E78+E79</f>
        <v>85083.521186999991</v>
      </c>
      <c r="F76" s="65">
        <f>F77+F78+F79</f>
        <v>84612.871937000004</v>
      </c>
      <c r="G76" s="65">
        <v>76.932044595897239</v>
      </c>
      <c r="H76" s="66">
        <v>85.521500771000987</v>
      </c>
      <c r="I76" s="65">
        <f>I77+I78+I79</f>
        <v>12905.78</v>
      </c>
      <c r="J76" s="65">
        <f t="shared" ref="J76:U76" si="13">J77+J78+J79</f>
        <v>8537.7984700000015</v>
      </c>
      <c r="K76" s="65">
        <f t="shared" si="13"/>
        <v>10031.225</v>
      </c>
      <c r="L76" s="65">
        <f t="shared" si="13"/>
        <v>9613.9402699999991</v>
      </c>
      <c r="M76" s="65">
        <f t="shared" si="13"/>
        <v>6155.643</v>
      </c>
      <c r="N76" s="65">
        <f t="shared" si="13"/>
        <v>5825.713670000001</v>
      </c>
      <c r="O76" s="65">
        <f t="shared" si="13"/>
        <v>17661.980269999996</v>
      </c>
      <c r="P76" s="65">
        <f t="shared" si="13"/>
        <v>11781.87455</v>
      </c>
      <c r="Q76" s="65">
        <f t="shared" si="13"/>
        <v>11001.721070000001</v>
      </c>
      <c r="R76" s="65">
        <f t="shared" si="13"/>
        <v>9741.3861699999998</v>
      </c>
      <c r="S76" s="65">
        <f t="shared" si="13"/>
        <v>6654.9218000000001</v>
      </c>
      <c r="T76" s="65">
        <f t="shared" si="13"/>
        <v>7444.2946199999997</v>
      </c>
      <c r="U76" s="65">
        <f t="shared" si="13"/>
        <v>16357.35778</v>
      </c>
      <c r="V76" s="65">
        <f t="shared" ref="V76:X76" si="14">V77+V78+V79</f>
        <v>14457.005740000001</v>
      </c>
      <c r="W76" s="65">
        <v>8927.0339999999997</v>
      </c>
      <c r="X76" s="65">
        <f t="shared" si="14"/>
        <v>8100.1749399999999</v>
      </c>
      <c r="Y76" s="65">
        <v>6934.5724700000001</v>
      </c>
      <c r="Z76" s="65">
        <f t="shared" ref="Z76" si="15">Z77+Z78+Z79</f>
        <v>9110.6835069999997</v>
      </c>
      <c r="AA76" s="65">
        <v>13353.852189999998</v>
      </c>
      <c r="AB76" s="65"/>
      <c r="AC76" s="65">
        <v>5934.0790000000006</v>
      </c>
      <c r="AD76" s="65"/>
      <c r="AE76" s="65">
        <v>6270.2154199999995</v>
      </c>
      <c r="AF76" s="65"/>
      <c r="AG76" s="96"/>
    </row>
    <row r="77" spans="2:33" ht="17.25" customHeight="1" x14ac:dyDescent="0.3">
      <c r="B77" s="67" t="s">
        <v>28</v>
      </c>
      <c r="C77" s="66">
        <f>I77+K77+M77+O77+Q77+S77+U77+W77+Y77+AA77+AC77+AE77</f>
        <v>5396.5</v>
      </c>
      <c r="D77" s="70">
        <f>I77+K77+M77+O77+Q77+S77+U77+W77+Y77</f>
        <v>4588.4727700000003</v>
      </c>
      <c r="E77" s="70">
        <f>E72</f>
        <v>4307.8902399999997</v>
      </c>
      <c r="F77" s="71">
        <f>J77+L77+N77+P77+R77+T77+V77+X77+Z77</f>
        <v>4358.7196100000001</v>
      </c>
      <c r="G77" s="65">
        <f>F77/C77*100</f>
        <v>80.769380339108693</v>
      </c>
      <c r="H77" s="66">
        <f>F77/D77*100</f>
        <v>94.992818492851157</v>
      </c>
      <c r="I77" s="68">
        <f>I72</f>
        <v>605.48699999999997</v>
      </c>
      <c r="J77" s="68">
        <f t="shared" ref="J77:AE77" si="16">J72</f>
        <v>154.77996999999999</v>
      </c>
      <c r="K77" s="68">
        <f t="shared" si="16"/>
        <v>319.22399999999999</v>
      </c>
      <c r="L77" s="68">
        <f t="shared" si="16"/>
        <v>708.49315999999999</v>
      </c>
      <c r="M77" s="68">
        <f t="shared" si="16"/>
        <v>255.62799999999999</v>
      </c>
      <c r="N77" s="68">
        <f t="shared" si="16"/>
        <v>317.06587000000002</v>
      </c>
      <c r="O77" s="68">
        <f t="shared" si="16"/>
        <v>808.65788999999995</v>
      </c>
      <c r="P77" s="68">
        <f t="shared" si="16"/>
        <v>791.35789</v>
      </c>
      <c r="Q77" s="68">
        <f t="shared" si="16"/>
        <v>535.82000000000005</v>
      </c>
      <c r="R77" s="68">
        <f t="shared" si="16"/>
        <v>531.12998000000005</v>
      </c>
      <c r="S77" s="68">
        <f t="shared" si="16"/>
        <v>302.733</v>
      </c>
      <c r="T77" s="68">
        <f t="shared" ref="T77:V77" si="17">T72</f>
        <v>324.59458000000001</v>
      </c>
      <c r="U77" s="68">
        <f t="shared" si="16"/>
        <v>846.65088000000003</v>
      </c>
      <c r="V77" s="68">
        <f t="shared" si="17"/>
        <v>710.72454000000005</v>
      </c>
      <c r="W77" s="68">
        <f t="shared" si="16"/>
        <v>399.65</v>
      </c>
      <c r="X77" s="68">
        <f t="shared" si="16"/>
        <v>376.86225999999999</v>
      </c>
      <c r="Y77" s="68">
        <f t="shared" si="16"/>
        <v>514.62199999999996</v>
      </c>
      <c r="Z77" s="68">
        <f t="shared" ref="Z77" si="18">Z72</f>
        <v>443.71136000000001</v>
      </c>
      <c r="AA77" s="68">
        <f t="shared" si="16"/>
        <v>632.68687999999997</v>
      </c>
      <c r="AB77" s="68"/>
      <c r="AC77" s="68">
        <f t="shared" si="16"/>
        <v>135.38800000000001</v>
      </c>
      <c r="AD77" s="68"/>
      <c r="AE77" s="68">
        <f t="shared" si="16"/>
        <v>39.952350000000003</v>
      </c>
      <c r="AF77" s="68"/>
      <c r="AG77" s="97"/>
    </row>
    <row r="78" spans="2:33" ht="20.25" customHeight="1" x14ac:dyDescent="0.3">
      <c r="B78" s="67" t="s">
        <v>29</v>
      </c>
      <c r="C78" s="66">
        <f>I78+K78+M78+O78+Q78+S78+U78+W78+Y78+AA78+AC78+AE78</f>
        <v>1396</v>
      </c>
      <c r="D78" s="70">
        <f>I78+K78+M78+O78+Q78+S78+U78+W78+Y78</f>
        <v>1178.8</v>
      </c>
      <c r="E78" s="70">
        <f>E73</f>
        <v>1396</v>
      </c>
      <c r="F78" s="71">
        <f>J78+L78+N78+P78+R78+T78+V78+X78+Z78</f>
        <v>874.52138000000002</v>
      </c>
      <c r="G78" s="65">
        <f>F78/C78*100</f>
        <v>62.644797994269339</v>
      </c>
      <c r="H78" s="66">
        <f>F78/D78*100</f>
        <v>74.187426196131668</v>
      </c>
      <c r="I78" s="68">
        <f>I73</f>
        <v>214.77199999999999</v>
      </c>
      <c r="J78" s="68">
        <f t="shared" ref="J78:AE78" si="19">J73</f>
        <v>59.947609999999997</v>
      </c>
      <c r="K78" s="68">
        <f t="shared" si="19"/>
        <v>200</v>
      </c>
      <c r="L78" s="68">
        <f t="shared" si="19"/>
        <v>163.69264000000001</v>
      </c>
      <c r="M78" s="68">
        <f t="shared" si="19"/>
        <v>86.828000000000003</v>
      </c>
      <c r="N78" s="68">
        <f t="shared" si="19"/>
        <v>140.24078</v>
      </c>
      <c r="O78" s="68">
        <f t="shared" si="19"/>
        <v>200</v>
      </c>
      <c r="P78" s="68">
        <f t="shared" si="19"/>
        <v>233.79024000000001</v>
      </c>
      <c r="Q78" s="68">
        <f t="shared" si="19"/>
        <v>317.37</v>
      </c>
      <c r="R78" s="68">
        <f t="shared" si="19"/>
        <v>111.87148999999999</v>
      </c>
      <c r="S78" s="68">
        <f t="shared" si="19"/>
        <v>75.269000000000005</v>
      </c>
      <c r="T78" s="68">
        <f t="shared" ref="T78:V78" si="20">T73</f>
        <v>0</v>
      </c>
      <c r="U78" s="68">
        <f t="shared" si="19"/>
        <v>84.561000000000007</v>
      </c>
      <c r="V78" s="68">
        <f t="shared" si="20"/>
        <v>114.78813</v>
      </c>
      <c r="W78" s="68">
        <f t="shared" si="19"/>
        <v>0</v>
      </c>
      <c r="X78" s="68">
        <f t="shared" si="19"/>
        <v>50.190489999999997</v>
      </c>
      <c r="Y78" s="68">
        <f t="shared" si="19"/>
        <v>0</v>
      </c>
      <c r="Z78" s="68">
        <f t="shared" ref="Z78" si="21">Z73</f>
        <v>0</v>
      </c>
      <c r="AA78" s="68">
        <f t="shared" si="19"/>
        <v>0</v>
      </c>
      <c r="AB78" s="68"/>
      <c r="AC78" s="68">
        <f t="shared" si="19"/>
        <v>38.631999999999998</v>
      </c>
      <c r="AD78" s="68"/>
      <c r="AE78" s="68">
        <f t="shared" si="19"/>
        <v>178.56800000000001</v>
      </c>
      <c r="AF78" s="68"/>
      <c r="AG78" s="97"/>
    </row>
    <row r="79" spans="2:33" ht="21" customHeight="1" x14ac:dyDescent="0.3">
      <c r="B79" s="67" t="s">
        <v>30</v>
      </c>
      <c r="C79" s="66">
        <f>I79+K79+M79+O79+Q79+S79+U79+W79+Y79+AA79+AC79+AE79</f>
        <v>115739.39946</v>
      </c>
      <c r="D79" s="70">
        <f>I79+K79+M79+O79+Q79+S79+U79+W79+Y79</f>
        <v>90862.962620000006</v>
      </c>
      <c r="E79" s="70">
        <f>F79</f>
        <v>79379.630946999998</v>
      </c>
      <c r="F79" s="71">
        <f>J79+L79+N79+P79+R79+T79+V79+X79+Z79</f>
        <v>79379.630946999998</v>
      </c>
      <c r="G79" s="65">
        <f>F79/C79*100</f>
        <v>68.584795944473441</v>
      </c>
      <c r="H79" s="66">
        <f>F79/D79*100</f>
        <v>87.361922457861411</v>
      </c>
      <c r="I79" s="65">
        <f>I10+I17+I23+I29+I59+I65</f>
        <v>12085.521000000001</v>
      </c>
      <c r="J79" s="65">
        <f t="shared" ref="J79:AE79" si="22">J10+J17+J23+J29+J59+J65</f>
        <v>8323.0708900000009</v>
      </c>
      <c r="K79" s="65">
        <f t="shared" si="22"/>
        <v>9512.0010000000002</v>
      </c>
      <c r="L79" s="65">
        <f t="shared" si="22"/>
        <v>8741.7544699999999</v>
      </c>
      <c r="M79" s="65">
        <f t="shared" si="22"/>
        <v>5813.1869999999999</v>
      </c>
      <c r="N79" s="65">
        <f t="shared" si="22"/>
        <v>5368.4070200000006</v>
      </c>
      <c r="O79" s="65">
        <f t="shared" si="22"/>
        <v>16653.322379999998</v>
      </c>
      <c r="P79" s="65">
        <f t="shared" si="22"/>
        <v>10756.726420000001</v>
      </c>
      <c r="Q79" s="65">
        <f t="shared" si="22"/>
        <v>10148.531070000001</v>
      </c>
      <c r="R79" s="65">
        <f t="shared" si="22"/>
        <v>9098.3847000000005</v>
      </c>
      <c r="S79" s="65">
        <f t="shared" si="22"/>
        <v>6276.9197999999997</v>
      </c>
      <c r="T79" s="65">
        <f t="shared" ref="T79:V79" si="23">T10+T17+T23+T29+T59+T65</f>
        <v>7119.7000399999997</v>
      </c>
      <c r="U79" s="65">
        <f t="shared" si="22"/>
        <v>15426.1459</v>
      </c>
      <c r="V79" s="65">
        <f t="shared" si="23"/>
        <v>13631.49307</v>
      </c>
      <c r="W79" s="65">
        <f t="shared" si="22"/>
        <v>8527.384</v>
      </c>
      <c r="X79" s="65">
        <f t="shared" si="22"/>
        <v>7673.12219</v>
      </c>
      <c r="Y79" s="65">
        <f t="shared" si="22"/>
        <v>6419.9504699999998</v>
      </c>
      <c r="Z79" s="65">
        <f t="shared" ref="Z79" si="24">Z10+Z17+Z23+Z29+Z59+Z65</f>
        <v>8666.9721470000004</v>
      </c>
      <c r="AA79" s="65">
        <f t="shared" si="22"/>
        <v>12133.165309999998</v>
      </c>
      <c r="AB79" s="65"/>
      <c r="AC79" s="65">
        <f t="shared" si="22"/>
        <v>5760.0770000000002</v>
      </c>
      <c r="AD79" s="65"/>
      <c r="AE79" s="65">
        <f t="shared" si="22"/>
        <v>6983.1945299999998</v>
      </c>
      <c r="AF79" s="65"/>
      <c r="AG79" s="97"/>
    </row>
    <row r="80" spans="2:33" ht="23.25" customHeight="1" x14ac:dyDescent="0.3">
      <c r="B80" s="69" t="s">
        <v>31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6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0</v>
      </c>
      <c r="AB80" s="65"/>
      <c r="AC80" s="65">
        <v>0</v>
      </c>
      <c r="AD80" s="65"/>
      <c r="AE80" s="65">
        <v>0</v>
      </c>
      <c r="AF80" s="65"/>
      <c r="AG80" s="98"/>
    </row>
    <row r="81" spans="2:33" ht="18.75" x14ac:dyDescent="0.25">
      <c r="B81" s="11"/>
      <c r="C81" s="12"/>
      <c r="D81" s="12"/>
      <c r="E81" s="12"/>
      <c r="F81" s="12"/>
      <c r="G81" s="3"/>
      <c r="H81" s="3"/>
      <c r="I81" s="3"/>
      <c r="J81" s="3"/>
      <c r="K81" s="3"/>
      <c r="L81" s="13"/>
      <c r="M81" s="3"/>
      <c r="N81" s="3"/>
      <c r="O81" s="3"/>
      <c r="P81" s="3"/>
      <c r="Q81" s="3"/>
      <c r="R81" s="3"/>
      <c r="S81" s="3"/>
      <c r="T81" s="3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58"/>
    </row>
    <row r="82" spans="2:33" ht="18.75" x14ac:dyDescent="0.25">
      <c r="B82" s="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15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2:33" ht="18.75" x14ac:dyDescent="0.25">
      <c r="B83" s="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15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58"/>
    </row>
    <row r="84" spans="2:33" ht="75" customHeight="1" x14ac:dyDescent="0.3">
      <c r="B84" s="90" t="s">
        <v>44</v>
      </c>
      <c r="C84" s="90"/>
      <c r="D84" s="30"/>
      <c r="E84" s="30"/>
      <c r="F84" s="30"/>
      <c r="G84" s="27"/>
      <c r="H84" s="90" t="s">
        <v>45</v>
      </c>
      <c r="I84" s="90"/>
      <c r="J84" s="90"/>
      <c r="K84" s="90"/>
      <c r="L84" s="90"/>
      <c r="M84" s="2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60"/>
    </row>
    <row r="85" spans="2:33" ht="19.5" x14ac:dyDescent="0.3">
      <c r="B85" s="31"/>
      <c r="C85" s="37" t="s">
        <v>46</v>
      </c>
      <c r="D85" s="26"/>
      <c r="E85" s="30"/>
      <c r="F85" s="30"/>
      <c r="G85" s="25"/>
      <c r="H85" s="92"/>
      <c r="I85" s="92"/>
      <c r="J85" s="93" t="s">
        <v>47</v>
      </c>
      <c r="K85" s="90"/>
      <c r="L85" s="90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8"/>
      <c r="AG85" s="61"/>
    </row>
    <row r="86" spans="2:33" ht="15.75" x14ac:dyDescent="0.25">
      <c r="B86" s="32" t="s">
        <v>48</v>
      </c>
      <c r="C86" s="34"/>
      <c r="D86" s="28"/>
      <c r="E86" s="28"/>
      <c r="F86" s="28"/>
      <c r="G86" s="28"/>
      <c r="H86" s="94" t="s">
        <v>48</v>
      </c>
      <c r="I86" s="94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62"/>
    </row>
    <row r="87" spans="2:33" ht="18.75" x14ac:dyDescent="0.3">
      <c r="B87" s="3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8"/>
      <c r="AG87" s="61"/>
    </row>
    <row r="88" spans="2:33" ht="18.75" x14ac:dyDescent="0.25">
      <c r="B88" s="4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16"/>
      <c r="W88" s="17"/>
      <c r="X88" s="17"/>
      <c r="Y88" s="3"/>
      <c r="Z88" s="3"/>
      <c r="AA88" s="3"/>
      <c r="AB88" s="3"/>
      <c r="AC88" s="3"/>
      <c r="AD88" s="3"/>
      <c r="AE88" s="3"/>
      <c r="AF88" s="3"/>
      <c r="AG88" s="58"/>
    </row>
    <row r="89" spans="2:33" ht="18.75" x14ac:dyDescent="0.25">
      <c r="B89" s="4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16"/>
      <c r="W89" s="17"/>
      <c r="X89" s="17"/>
      <c r="Y89" s="14"/>
      <c r="Z89" s="14"/>
      <c r="AA89" s="14"/>
      <c r="AB89" s="14"/>
      <c r="AC89" s="14"/>
      <c r="AD89" s="14"/>
      <c r="AE89" s="14"/>
      <c r="AF89" s="14"/>
      <c r="AG89" s="58"/>
    </row>
  </sheetData>
  <mergeCells count="53">
    <mergeCell ref="B2:AE2"/>
    <mergeCell ref="B3:AE3"/>
    <mergeCell ref="C4:C5"/>
    <mergeCell ref="D4:D5"/>
    <mergeCell ref="E4:E5"/>
    <mergeCell ref="F4:F5"/>
    <mergeCell ref="G4:H4"/>
    <mergeCell ref="I4:J4"/>
    <mergeCell ref="K4:L4"/>
    <mergeCell ref="M4:N4"/>
    <mergeCell ref="O4:P4"/>
    <mergeCell ref="B4:B6"/>
    <mergeCell ref="Q4:R4"/>
    <mergeCell ref="U4:V4"/>
    <mergeCell ref="W4:X4"/>
    <mergeCell ref="S4:T4"/>
    <mergeCell ref="AG58:AG63"/>
    <mergeCell ref="AG64:AG69"/>
    <mergeCell ref="B70:AF70"/>
    <mergeCell ref="B84:C84"/>
    <mergeCell ref="C88:U89"/>
    <mergeCell ref="H85:I85"/>
    <mergeCell ref="J85:L85"/>
    <mergeCell ref="H86:I86"/>
    <mergeCell ref="C82:U83"/>
    <mergeCell ref="H84:L84"/>
    <mergeCell ref="B58:AF58"/>
    <mergeCell ref="B64:AF64"/>
    <mergeCell ref="AG70:AG75"/>
    <mergeCell ref="AG76:AG80"/>
    <mergeCell ref="B34:AF34"/>
    <mergeCell ref="B40:AF40"/>
    <mergeCell ref="AG52:AG57"/>
    <mergeCell ref="B9:AF9"/>
    <mergeCell ref="B8:AF8"/>
    <mergeCell ref="B52:AF52"/>
    <mergeCell ref="B22:AF22"/>
    <mergeCell ref="B28:AF28"/>
    <mergeCell ref="B46:AF46"/>
    <mergeCell ref="AG22:AG27"/>
    <mergeCell ref="AG34:AG39"/>
    <mergeCell ref="AG40:AG45"/>
    <mergeCell ref="AG46:AG51"/>
    <mergeCell ref="AG28:AG33"/>
    <mergeCell ref="Y4:Z4"/>
    <mergeCell ref="AE4:AF4"/>
    <mergeCell ref="AG4:AG5"/>
    <mergeCell ref="B15:AF15"/>
    <mergeCell ref="B16:AF16"/>
    <mergeCell ref="AG10:AG14"/>
    <mergeCell ref="AA4:AB4"/>
    <mergeCell ref="AC4:AD4"/>
    <mergeCell ref="AG16:AG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сентябрь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2020-12-23T05:24:08Z</dcterms:modified>
</cp:coreProperties>
</file>