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апрель 2022" sheetId="2" r:id="rId2"/>
  </sheets>
  <definedNames>
    <definedName name="_xlnm.Print_Titles" localSheetId="1">'апрель 2022'!$A:$A</definedName>
    <definedName name="_xlnm.Print_Area" localSheetId="1">'апрель 2022'!$A$1:$AF$90</definedName>
  </definedNames>
  <calcPr fullCalcOnLoad="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<sst xmlns="http://schemas.openxmlformats.org/spreadsheetml/2006/main" count="137" uniqueCount="61">
  <si>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</si>
  <si>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</si>
  <si>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</si>
  <si>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</si>
  <si>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</si>
  <si>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</si>
  <si>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</si>
  <si>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</si>
  <si>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</si>
  <si>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</si>
  <si>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</si>
  <si>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</si>
  <si>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</si>
  <si>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</si>
  <si>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</si>
  <si>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</si>
  <si>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</si>
  <si>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</si>
  <si>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</si>
  <si>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</si>
  <si>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</si>
  <si>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</si>
  <si>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</si>
  <si>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</si>
  <si>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</si>
  <si>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</si>
  <si>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</si>
  <si>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</si>
  <si>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</si>
  <si>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</si>
  <si>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</si>
  <si>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</si>
  <si>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</si>
  <si>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</si>
  <si>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</si>
  <si>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</si>
  <si>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</si>
  <si>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</si>
  <si>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</si>
  <si>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</si>
  <si>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</si>
  <si>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</si>
  <si>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</si>
  <si>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</si>
  <si>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</si>
  <si>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</si>
  <si>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</si>
  <si>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</si>
  <si>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</si>
  <si>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</si>
  <si>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</si>
  <si>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в связи отсутствием 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</si>
  <si>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</si>
  <si>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</si>
  <si>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</si>
  <si>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Обучение муниципальных служащих будет организовано  в 4 квартале 2022 года после проведения электронных торгов на право заключить муниципальный контракт на оказание услуг по организации и проведению курсов повышения квалификации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</si>
  <si>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2022. Корректировка планов предусмотрена в 2 квартале 2022.</t>
  </si>
  <si>
    <t>План на 30.04.2022</t>
  </si>
  <si>
    <t>Профинансировано на  30.04.2022</t>
  </si>
  <si>
    <t>Кассовый расход на 30.04.2022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</si>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</sst>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10" fillId="35" borderId="10" xfId="53" applyFont="1" applyFill="1" applyBorder="1" applyAlignment="1">
      <alignment horizontal="left" vertical="center" wrapText="1"/>
      <protection/>
    </xf>
    <xf numFmtId="2" fontId="4" fillId="35" borderId="10" xfId="53" applyNumberFormat="1" applyFont="1" applyFill="1" applyBorder="1" applyAlignment="1" applyProtection="1">
      <alignment horizontal="center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24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48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53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96" zoomScaleNormal="70" zoomScaleSheetLayoutView="96" zoomScalePageLayoutView="0" workbookViewId="0" topLeftCell="U8">
      <selection activeCell="AF43" sqref="AF43:AF48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5"/>
      <c r="AC2" s="95"/>
      <c r="AD2" s="9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6"/>
      <c r="Y3" s="96"/>
      <c r="Z3" s="96"/>
      <c r="AA3" s="96"/>
      <c r="AB3" s="96"/>
      <c r="AC3" s="96"/>
      <c r="AD3" s="9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6"/>
      <c r="Y4" s="96"/>
      <c r="Z4" s="96"/>
      <c r="AA4" s="96"/>
      <c r="AB4" s="96"/>
      <c r="AC4" s="96"/>
      <c r="AD4" s="96"/>
      <c r="AE4" s="14"/>
    </row>
    <row r="5" spans="1:31" ht="32.25" customHeight="1">
      <c r="A5" s="97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16"/>
    </row>
    <row r="6" spans="1:31" ht="51" customHeight="1">
      <c r="A6" s="98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9" t="s">
        <v>22</v>
      </c>
      <c r="AC7" s="99"/>
      <c r="AD7" s="99"/>
      <c r="AE7" s="20"/>
    </row>
    <row r="8" spans="1:32" s="21" customFormat="1" ht="18.75" customHeight="1">
      <c r="A8" s="100" t="s">
        <v>20</v>
      </c>
      <c r="B8" s="101" t="s">
        <v>54</v>
      </c>
      <c r="C8" s="102" t="s">
        <v>57</v>
      </c>
      <c r="D8" s="102" t="s">
        <v>58</v>
      </c>
      <c r="E8" s="104" t="s">
        <v>59</v>
      </c>
      <c r="F8" s="94" t="s">
        <v>37</v>
      </c>
      <c r="G8" s="94"/>
      <c r="H8" s="94" t="s">
        <v>0</v>
      </c>
      <c r="I8" s="94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41</v>
      </c>
    </row>
    <row r="9" spans="1:32" s="22" customFormat="1" ht="76.5" customHeight="1">
      <c r="A9" s="100"/>
      <c r="B9" s="101"/>
      <c r="C9" s="103"/>
      <c r="D9" s="103"/>
      <c r="E9" s="105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O12">B12</f>
        <v>515.9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0</v>
      </c>
      <c r="L11" s="27">
        <f>L12</f>
        <v>42.4</v>
      </c>
      <c r="M11" s="27">
        <f t="shared" si="0"/>
        <v>0</v>
      </c>
      <c r="N11" s="27">
        <f>N12</f>
        <v>5.6</v>
      </c>
      <c r="O11" s="27">
        <f t="shared" si="0"/>
        <v>0</v>
      </c>
      <c r="P11" s="27">
        <f>P12</f>
        <v>66.4</v>
      </c>
      <c r="Q11" s="27"/>
      <c r="R11" s="27">
        <f>R12</f>
        <v>24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33.6</v>
      </c>
      <c r="Y11" s="27"/>
      <c r="Z11" s="27">
        <f>Z12</f>
        <v>0</v>
      </c>
      <c r="AA11" s="27"/>
      <c r="AB11" s="27">
        <f>AB12</f>
        <v>291.9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60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0</v>
      </c>
      <c r="L12" s="31">
        <f>L13</f>
        <v>42.4</v>
      </c>
      <c r="M12" s="31">
        <f t="shared" si="0"/>
        <v>0</v>
      </c>
      <c r="N12" s="31">
        <f>N13</f>
        <v>5.6</v>
      </c>
      <c r="O12" s="31">
        <f t="shared" si="0"/>
        <v>0</v>
      </c>
      <c r="P12" s="31">
        <f>P13</f>
        <v>66.4</v>
      </c>
      <c r="Q12" s="4"/>
      <c r="R12" s="31">
        <f>R13</f>
        <v>24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33.6</v>
      </c>
      <c r="Y12" s="4"/>
      <c r="Z12" s="31">
        <f>Z13</f>
        <v>0</v>
      </c>
      <c r="AA12" s="4"/>
      <c r="AB12" s="31">
        <f>AB13</f>
        <v>291.9</v>
      </c>
      <c r="AC12" s="4"/>
      <c r="AD12" s="31">
        <f>AD13</f>
        <v>0</v>
      </c>
      <c r="AE12" s="5"/>
      <c r="AF12" s="77" t="s">
        <v>55</v>
      </c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>
        <f aca="true" t="shared" si="3" ref="K13:P13">K14+K15+K16+K17</f>
        <v>0</v>
      </c>
      <c r="L13" s="34">
        <f t="shared" si="3"/>
        <v>42.4</v>
      </c>
      <c r="M13" s="34">
        <f t="shared" si="3"/>
        <v>0</v>
      </c>
      <c r="N13" s="34">
        <f t="shared" si="3"/>
        <v>5.6</v>
      </c>
      <c r="O13" s="34">
        <f t="shared" si="3"/>
        <v>0</v>
      </c>
      <c r="P13" s="34">
        <f t="shared" si="3"/>
        <v>66.4</v>
      </c>
      <c r="Q13" s="34"/>
      <c r="R13" s="34">
        <f>R14+R15+R16+R17</f>
        <v>24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291.9</v>
      </c>
      <c r="AC13" s="34"/>
      <c r="AD13" s="34">
        <f>AD14+AD15+AD16+AD17</f>
        <v>0</v>
      </c>
      <c r="AE13" s="34"/>
      <c r="AF13" s="78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8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8"/>
    </row>
    <row r="16" spans="1:32" s="36" customFormat="1" ht="18.75">
      <c r="A16" s="59" t="s">
        <v>13</v>
      </c>
      <c r="B16" s="31">
        <f>H16+J16+L16+N16+P16+R16+T16+V16+X16+Z16+AB16+AD16</f>
        <v>515.9</v>
      </c>
      <c r="C16" s="32">
        <f>H16+J16+L16+N16</f>
        <v>100</v>
      </c>
      <c r="D16" s="32">
        <f>E16</f>
        <v>0</v>
      </c>
      <c r="E16" s="4">
        <f>I16+K16+M16+O16</f>
        <v>0</v>
      </c>
      <c r="F16" s="33">
        <v>0</v>
      </c>
      <c r="G16" s="33">
        <v>0</v>
      </c>
      <c r="H16" s="4">
        <v>0</v>
      </c>
      <c r="I16" s="4">
        <v>0</v>
      </c>
      <c r="J16" s="4">
        <v>52</v>
      </c>
      <c r="K16" s="4">
        <v>0</v>
      </c>
      <c r="L16" s="4">
        <v>42.4</v>
      </c>
      <c r="M16" s="4">
        <v>0</v>
      </c>
      <c r="N16" s="4">
        <v>5.6</v>
      </c>
      <c r="O16" s="4">
        <v>0</v>
      </c>
      <c r="P16" s="4">
        <v>66.4</v>
      </c>
      <c r="Q16" s="4"/>
      <c r="R16" s="4">
        <v>24</v>
      </c>
      <c r="S16" s="4"/>
      <c r="T16" s="4">
        <v>0</v>
      </c>
      <c r="U16" s="4"/>
      <c r="V16" s="4">
        <v>0</v>
      </c>
      <c r="W16" s="4"/>
      <c r="X16" s="5">
        <v>33.6</v>
      </c>
      <c r="Y16" s="4"/>
      <c r="Z16" s="4">
        <v>0</v>
      </c>
      <c r="AA16" s="4"/>
      <c r="AB16" s="4">
        <v>291.9</v>
      </c>
      <c r="AC16" s="4"/>
      <c r="AD16" s="5">
        <v>0</v>
      </c>
      <c r="AE16" s="5"/>
      <c r="AF16" s="78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79"/>
    </row>
    <row r="18" spans="1:32" s="30" customFormat="1" ht="79.5" customHeight="1">
      <c r="A18" s="37" t="s">
        <v>26</v>
      </c>
      <c r="B18" s="38">
        <f>B20+B26+B32+B62+B68+B74</f>
        <v>126552.4</v>
      </c>
      <c r="C18" s="38">
        <f>C20+C26+C32+C62+C68+C74</f>
        <v>51343.471999999994</v>
      </c>
      <c r="D18" s="38">
        <f>D19+D25+D31+D61+D67+D73</f>
        <v>39711.06755</v>
      </c>
      <c r="E18" s="38">
        <f>E19+E25+E31+E61+E67+E73</f>
        <v>39261.06827</v>
      </c>
      <c r="F18" s="35">
        <f>E18/B18*100</f>
        <v>31.023566735992368</v>
      </c>
      <c r="G18" s="28">
        <f>E18/C18*100</f>
        <v>76.46749769863636</v>
      </c>
      <c r="H18" s="38">
        <f aca="true" t="shared" si="4" ref="H18:N18">H20+H26+H32+H62+H68+H74</f>
        <v>16426.56488</v>
      </c>
      <c r="I18" s="38">
        <f t="shared" si="4"/>
        <v>9146.68325</v>
      </c>
      <c r="J18" s="38">
        <f t="shared" si="4"/>
        <v>10219.041000000001</v>
      </c>
      <c r="K18" s="38">
        <f t="shared" si="4"/>
        <v>10088.65279</v>
      </c>
      <c r="L18" s="38">
        <f t="shared" si="4"/>
        <v>6040.719</v>
      </c>
      <c r="M18" s="38">
        <f t="shared" si="4"/>
        <v>5895.28852</v>
      </c>
      <c r="N18" s="38">
        <f t="shared" si="4"/>
        <v>18835.94712</v>
      </c>
      <c r="O18" s="38">
        <f>O20+O26+O32+O62+O68+O74</f>
        <v>14130.443710000001</v>
      </c>
      <c r="P18" s="38">
        <f>P20+P26+P32+P62+P68+P74</f>
        <v>8894.113000000001</v>
      </c>
      <c r="Q18" s="38"/>
      <c r="R18" s="38">
        <f>R20+R26+R32+R62+R68+R74</f>
        <v>5544.281</v>
      </c>
      <c r="S18" s="38"/>
      <c r="T18" s="38">
        <f>T20+T26+T32+T62+T68+T74</f>
        <v>16786.181</v>
      </c>
      <c r="U18" s="38"/>
      <c r="V18" s="38">
        <f>V20+V26+V32+V62+V68+V74</f>
        <v>7624.381</v>
      </c>
      <c r="W18" s="38"/>
      <c r="X18" s="38">
        <f>X20+X26+X32+X62+X68+X74</f>
        <v>5318.711</v>
      </c>
      <c r="Y18" s="38"/>
      <c r="Z18" s="38">
        <f>Z20+Z26+Z32+Z62+Z68+Z74</f>
        <v>11029.471</v>
      </c>
      <c r="AA18" s="38"/>
      <c r="AB18" s="38">
        <f>AB20+AB26+AB32+AB62+AB68+AB74</f>
        <v>6382.201</v>
      </c>
      <c r="AC18" s="38"/>
      <c r="AD18" s="38">
        <f>AD20+AD26+AD32+AD62+AD68+AD74</f>
        <v>13629.589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5" ref="B19:H19">B20</f>
        <v>0</v>
      </c>
      <c r="C19" s="32">
        <f t="shared" si="5"/>
        <v>0</v>
      </c>
      <c r="D19" s="32">
        <f t="shared" si="5"/>
        <v>0</v>
      </c>
      <c r="E19" s="4">
        <f>E20</f>
        <v>0</v>
      </c>
      <c r="F19" s="40">
        <f t="shared" si="5"/>
        <v>0</v>
      </c>
      <c r="G19" s="40">
        <f t="shared" si="5"/>
        <v>0</v>
      </c>
      <c r="H19" s="31">
        <f t="shared" si="5"/>
        <v>0</v>
      </c>
      <c r="I19" s="4">
        <f aca="true" t="shared" si="6" ref="I19:O19">I20</f>
        <v>0</v>
      </c>
      <c r="J19" s="31">
        <f t="shared" si="6"/>
        <v>0</v>
      </c>
      <c r="K19" s="4">
        <f t="shared" si="6"/>
        <v>0</v>
      </c>
      <c r="L19" s="31">
        <f t="shared" si="6"/>
        <v>0</v>
      </c>
      <c r="M19" s="4">
        <f t="shared" si="6"/>
        <v>0</v>
      </c>
      <c r="N19" s="31">
        <f t="shared" si="6"/>
        <v>0</v>
      </c>
      <c r="O19" s="4">
        <f t="shared" si="6"/>
        <v>0</v>
      </c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3" t="s">
        <v>50</v>
      </c>
    </row>
    <row r="20" spans="1:32" s="30" customFormat="1" ht="19.5" customHeight="1">
      <c r="A20" s="58" t="s">
        <v>17</v>
      </c>
      <c r="B20" s="34">
        <f aca="true" t="shared" si="7" ref="B20:J20">B21+B22+B23+B24</f>
        <v>0</v>
      </c>
      <c r="C20" s="34">
        <f t="shared" si="7"/>
        <v>0</v>
      </c>
      <c r="D20" s="34">
        <f t="shared" si="7"/>
        <v>0</v>
      </c>
      <c r="E20" s="34">
        <f>E21+E22+E23+E24</f>
        <v>0</v>
      </c>
      <c r="F20" s="35">
        <f t="shared" si="7"/>
        <v>0</v>
      </c>
      <c r="G20" s="35">
        <f t="shared" si="7"/>
        <v>0</v>
      </c>
      <c r="H20" s="34">
        <f t="shared" si="7"/>
        <v>0</v>
      </c>
      <c r="I20" s="34">
        <f t="shared" si="7"/>
        <v>0</v>
      </c>
      <c r="J20" s="34">
        <f t="shared" si="7"/>
        <v>0</v>
      </c>
      <c r="K20" s="34">
        <f aca="true" t="shared" si="8" ref="K20:P20">K21+K22+K23+K24</f>
        <v>0</v>
      </c>
      <c r="L20" s="34">
        <f t="shared" si="8"/>
        <v>0</v>
      </c>
      <c r="M20" s="34">
        <f t="shared" si="8"/>
        <v>0</v>
      </c>
      <c r="N20" s="34">
        <f t="shared" si="8"/>
        <v>0</v>
      </c>
      <c r="O20" s="34">
        <f t="shared" si="8"/>
        <v>0</v>
      </c>
      <c r="P20" s="34">
        <f t="shared" si="8"/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4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6">
        <v>0</v>
      </c>
      <c r="D21" s="66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4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6">
        <v>0</v>
      </c>
      <c r="D22" s="66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4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32">
        <f>H23+J23+L23+N23</f>
        <v>0</v>
      </c>
      <c r="D23" s="32">
        <f>E23</f>
        <v>0</v>
      </c>
      <c r="E23" s="4">
        <f>I23+K23+M23+O23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4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6">
        <v>0</v>
      </c>
      <c r="D24" s="66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5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9" ref="H25:O25">H26</f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9"/>
        <v>0</v>
      </c>
      <c r="O25" s="31">
        <f t="shared" si="9"/>
        <v>0</v>
      </c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3" t="s">
        <v>46</v>
      </c>
    </row>
    <row r="26" spans="1:32" s="30" customFormat="1" ht="19.5" customHeight="1">
      <c r="A26" s="58" t="s">
        <v>17</v>
      </c>
      <c r="B26" s="34">
        <f aca="true" t="shared" si="10" ref="B26:J26">B27+B28+B29+B30</f>
        <v>0</v>
      </c>
      <c r="C26" s="34">
        <f t="shared" si="10"/>
        <v>0</v>
      </c>
      <c r="D26" s="34">
        <f t="shared" si="10"/>
        <v>0</v>
      </c>
      <c r="E26" s="34">
        <f>E27+E28+E29+E30</f>
        <v>0</v>
      </c>
      <c r="F26" s="35">
        <f t="shared" si="10"/>
        <v>0</v>
      </c>
      <c r="G26" s="35">
        <f t="shared" si="10"/>
        <v>0</v>
      </c>
      <c r="H26" s="34">
        <f t="shared" si="10"/>
        <v>0</v>
      </c>
      <c r="I26" s="34">
        <f t="shared" si="10"/>
        <v>0</v>
      </c>
      <c r="J26" s="34">
        <f t="shared" si="10"/>
        <v>0</v>
      </c>
      <c r="K26" s="34">
        <f aca="true" t="shared" si="11" ref="K26:P26">K27+K28+K29+K30</f>
        <v>0</v>
      </c>
      <c r="L26" s="34">
        <f t="shared" si="11"/>
        <v>0</v>
      </c>
      <c r="M26" s="34">
        <f t="shared" si="11"/>
        <v>0</v>
      </c>
      <c r="N26" s="34">
        <f t="shared" si="11"/>
        <v>0</v>
      </c>
      <c r="O26" s="34">
        <f t="shared" si="11"/>
        <v>0</v>
      </c>
      <c r="P26" s="34">
        <f t="shared" si="11"/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4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6">
        <v>0</v>
      </c>
      <c r="D27" s="66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4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6">
        <v>0</v>
      </c>
      <c r="D28" s="66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4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32">
        <f>H29+J29+L29+N29</f>
        <v>0</v>
      </c>
      <c r="D29" s="32">
        <f>E29</f>
        <v>0</v>
      </c>
      <c r="E29" s="4">
        <f>I29+K29+M29+O29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4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6">
        <v>0</v>
      </c>
      <c r="D30" s="66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5"/>
    </row>
    <row r="31" spans="1:32" s="36" customFormat="1" ht="66.75" customHeight="1">
      <c r="A31" s="61" t="s">
        <v>30</v>
      </c>
      <c r="B31" s="31">
        <f>B32</f>
        <v>25408.899999999998</v>
      </c>
      <c r="C31" s="31">
        <f>C32</f>
        <v>9498.364</v>
      </c>
      <c r="D31" s="31">
        <f>E31</f>
        <v>3657.67539</v>
      </c>
      <c r="E31" s="31">
        <f>E32</f>
        <v>3657.67539</v>
      </c>
      <c r="F31" s="35">
        <f>F32</f>
        <v>14.395252805119465</v>
      </c>
      <c r="G31" s="28">
        <f>G32</f>
        <v>38.5084777757517</v>
      </c>
      <c r="H31" s="31">
        <f>H32</f>
        <v>1661.00928</v>
      </c>
      <c r="I31" s="31">
        <f>I32</f>
        <v>665.49638</v>
      </c>
      <c r="J31" s="31">
        <f aca="true" t="shared" si="12" ref="J31:AD31">J32</f>
        <v>2743.771</v>
      </c>
      <c r="K31" s="31">
        <f>K32</f>
        <v>597.4774600000001</v>
      </c>
      <c r="L31" s="31">
        <f t="shared" si="12"/>
        <v>852.3810000000001</v>
      </c>
      <c r="M31" s="31">
        <f>M32</f>
        <v>1053.46741</v>
      </c>
      <c r="N31" s="31">
        <f t="shared" si="12"/>
        <v>4420.00272</v>
      </c>
      <c r="O31" s="31">
        <f>O32</f>
        <v>1341.2341399999998</v>
      </c>
      <c r="P31" s="31">
        <f t="shared" si="12"/>
        <v>1243.2810000000002</v>
      </c>
      <c r="Q31" s="31"/>
      <c r="R31" s="31">
        <f t="shared" si="12"/>
        <v>694.681</v>
      </c>
      <c r="S31" s="31"/>
      <c r="T31" s="31">
        <f t="shared" si="12"/>
        <v>3282.9210000000003</v>
      </c>
      <c r="U31" s="31"/>
      <c r="V31" s="31">
        <f t="shared" si="12"/>
        <v>709.8009999999999</v>
      </c>
      <c r="W31" s="31"/>
      <c r="X31" s="31">
        <f t="shared" si="12"/>
        <v>605.081</v>
      </c>
      <c r="Y31" s="31"/>
      <c r="Z31" s="31">
        <f t="shared" si="12"/>
        <v>2487.481</v>
      </c>
      <c r="AA31" s="31"/>
      <c r="AB31" s="31">
        <f t="shared" si="12"/>
        <v>602.461</v>
      </c>
      <c r="AC31" s="31"/>
      <c r="AD31" s="31">
        <f t="shared" si="12"/>
        <v>6284.828999999999</v>
      </c>
      <c r="AE31" s="31"/>
      <c r="AF31" s="41"/>
    </row>
    <row r="32" spans="1:32" s="36" customFormat="1" ht="18.75">
      <c r="A32" s="62" t="s">
        <v>17</v>
      </c>
      <c r="B32" s="34">
        <f>B33+B34+B35+B36</f>
        <v>25408.899999999998</v>
      </c>
      <c r="C32" s="34">
        <f>C33+C34+C35+C36</f>
        <v>9498.364</v>
      </c>
      <c r="D32" s="31">
        <f aca="true" t="shared" si="13" ref="D32:D72">E32</f>
        <v>3657.67539</v>
      </c>
      <c r="E32" s="34">
        <f>E33+E34+E35+E36</f>
        <v>3657.67539</v>
      </c>
      <c r="F32" s="35">
        <f>F33+F34+F35+F36</f>
        <v>14.395252805119465</v>
      </c>
      <c r="G32" s="28">
        <f>E32/C32*100</f>
        <v>38.5084777757517</v>
      </c>
      <c r="H32" s="34">
        <f>H33+H34+H35+H36</f>
        <v>1661.00928</v>
      </c>
      <c r="I32" s="34">
        <f>I33+I34+I35+I36</f>
        <v>665.49638</v>
      </c>
      <c r="J32" s="34">
        <f aca="true" t="shared" si="14" ref="J32:AD32">J33+J34+J35+J36</f>
        <v>2743.771</v>
      </c>
      <c r="K32" s="34">
        <f>K33+K34+K35+K36</f>
        <v>597.4774600000001</v>
      </c>
      <c r="L32" s="34">
        <f t="shared" si="14"/>
        <v>852.3810000000001</v>
      </c>
      <c r="M32" s="34">
        <f>M33+M34+M35+M36</f>
        <v>1053.46741</v>
      </c>
      <c r="N32" s="34">
        <f t="shared" si="14"/>
        <v>4420.00272</v>
      </c>
      <c r="O32" s="34">
        <f>O33+O34+O35+O36</f>
        <v>1341.2341399999998</v>
      </c>
      <c r="P32" s="34">
        <f t="shared" si="14"/>
        <v>1243.2810000000002</v>
      </c>
      <c r="Q32" s="34"/>
      <c r="R32" s="34">
        <f t="shared" si="14"/>
        <v>694.681</v>
      </c>
      <c r="S32" s="34"/>
      <c r="T32" s="34">
        <f t="shared" si="14"/>
        <v>3282.9210000000003</v>
      </c>
      <c r="U32" s="34"/>
      <c r="V32" s="34">
        <f t="shared" si="14"/>
        <v>709.8009999999999</v>
      </c>
      <c r="W32" s="34"/>
      <c r="X32" s="34">
        <f t="shared" si="14"/>
        <v>605.081</v>
      </c>
      <c r="Y32" s="34"/>
      <c r="Z32" s="34">
        <f t="shared" si="14"/>
        <v>2487.481</v>
      </c>
      <c r="AA32" s="34"/>
      <c r="AB32" s="34">
        <f t="shared" si="14"/>
        <v>602.461</v>
      </c>
      <c r="AC32" s="34"/>
      <c r="AD32" s="34">
        <f t="shared" si="14"/>
        <v>6284.828999999999</v>
      </c>
      <c r="AE32" s="34"/>
      <c r="AF32" s="41"/>
    </row>
    <row r="33" spans="1:32" s="36" customFormat="1" ht="18.75">
      <c r="A33" s="63" t="s">
        <v>23</v>
      </c>
      <c r="B33" s="31">
        <f aca="true" t="shared" si="15" ref="B33:C36">B39+B45+B51+B57</f>
        <v>0</v>
      </c>
      <c r="C33" s="31">
        <f t="shared" si="15"/>
        <v>0</v>
      </c>
      <c r="D33" s="31">
        <f t="shared" si="13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16" ref="J33:AD33">J38+J45+J51+J57</f>
        <v>0</v>
      </c>
      <c r="K33" s="31">
        <f>K39+K45+K51+K57</f>
        <v>0</v>
      </c>
      <c r="L33" s="31">
        <f t="shared" si="16"/>
        <v>0</v>
      </c>
      <c r="M33" s="31">
        <f>M39+M45+M51+M57</f>
        <v>0</v>
      </c>
      <c r="N33" s="31">
        <f t="shared" si="16"/>
        <v>0</v>
      </c>
      <c r="O33" s="31">
        <f>O39+O45+O51+O57</f>
        <v>0</v>
      </c>
      <c r="P33" s="31">
        <f t="shared" si="16"/>
        <v>0</v>
      </c>
      <c r="Q33" s="31"/>
      <c r="R33" s="31">
        <f t="shared" si="16"/>
        <v>0</v>
      </c>
      <c r="S33" s="31"/>
      <c r="T33" s="31">
        <f t="shared" si="16"/>
        <v>0</v>
      </c>
      <c r="U33" s="31"/>
      <c r="V33" s="31">
        <f t="shared" si="16"/>
        <v>0</v>
      </c>
      <c r="W33" s="31"/>
      <c r="X33" s="31">
        <f t="shared" si="16"/>
        <v>0</v>
      </c>
      <c r="Y33" s="31"/>
      <c r="Z33" s="31">
        <f t="shared" si="16"/>
        <v>0</v>
      </c>
      <c r="AA33" s="31"/>
      <c r="AB33" s="31">
        <f t="shared" si="16"/>
        <v>0</v>
      </c>
      <c r="AC33" s="31"/>
      <c r="AD33" s="31">
        <f t="shared" si="16"/>
        <v>0</v>
      </c>
      <c r="AE33" s="31"/>
      <c r="AF33" s="41"/>
    </row>
    <row r="34" spans="1:32" s="36" customFormat="1" ht="18.75">
      <c r="A34" s="63" t="s">
        <v>21</v>
      </c>
      <c r="B34" s="31">
        <f t="shared" si="15"/>
        <v>0</v>
      </c>
      <c r="C34" s="31">
        <f t="shared" si="15"/>
        <v>0</v>
      </c>
      <c r="D34" s="31">
        <f t="shared" si="13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7" ref="J34:AD36">J40+J46+J52+J58</f>
        <v>0</v>
      </c>
      <c r="K34" s="31">
        <f>K40+K46+K52+K58</f>
        <v>0</v>
      </c>
      <c r="L34" s="31">
        <f t="shared" si="17"/>
        <v>0</v>
      </c>
      <c r="M34" s="31">
        <f>M40+M46+M52+M58</f>
        <v>0</v>
      </c>
      <c r="N34" s="31">
        <f t="shared" si="17"/>
        <v>0</v>
      </c>
      <c r="O34" s="31">
        <f>O40+O46+O52+O58</f>
        <v>0</v>
      </c>
      <c r="P34" s="31">
        <f t="shared" si="17"/>
        <v>0</v>
      </c>
      <c r="Q34" s="31"/>
      <c r="R34" s="31">
        <f t="shared" si="17"/>
        <v>0</v>
      </c>
      <c r="S34" s="31"/>
      <c r="T34" s="31">
        <f t="shared" si="17"/>
        <v>0</v>
      </c>
      <c r="U34" s="31"/>
      <c r="V34" s="31">
        <f t="shared" si="17"/>
        <v>0</v>
      </c>
      <c r="W34" s="31"/>
      <c r="X34" s="31">
        <f t="shared" si="17"/>
        <v>0</v>
      </c>
      <c r="Y34" s="31"/>
      <c r="Z34" s="31">
        <f t="shared" si="17"/>
        <v>0</v>
      </c>
      <c r="AA34" s="31"/>
      <c r="AB34" s="31">
        <f t="shared" si="17"/>
        <v>0</v>
      </c>
      <c r="AC34" s="31"/>
      <c r="AD34" s="31">
        <f t="shared" si="17"/>
        <v>0</v>
      </c>
      <c r="AE34" s="31"/>
      <c r="AF34" s="41"/>
    </row>
    <row r="35" spans="1:32" s="36" customFormat="1" ht="18.75">
      <c r="A35" s="68" t="s">
        <v>13</v>
      </c>
      <c r="B35" s="69">
        <f t="shared" si="15"/>
        <v>25408.899999999998</v>
      </c>
      <c r="C35" s="69">
        <f t="shared" si="15"/>
        <v>9498.364</v>
      </c>
      <c r="D35" s="69">
        <f t="shared" si="13"/>
        <v>3657.67539</v>
      </c>
      <c r="E35" s="69">
        <f>E41+E47+E53+E59</f>
        <v>3657.67539</v>
      </c>
      <c r="F35" s="35">
        <f>E35/B35*100</f>
        <v>14.395252805119465</v>
      </c>
      <c r="G35" s="28">
        <f>E35/C35*100</f>
        <v>38.5084777757517</v>
      </c>
      <c r="H35" s="69">
        <f>H41+H47+H53+H59</f>
        <v>1482.20928</v>
      </c>
      <c r="I35" s="69">
        <f>I41+I47+I53+I59</f>
        <v>665.49638</v>
      </c>
      <c r="J35" s="69">
        <f t="shared" si="17"/>
        <v>2743.771</v>
      </c>
      <c r="K35" s="69">
        <f>K41+K47+K53+K59</f>
        <v>597.4774600000001</v>
      </c>
      <c r="L35" s="69">
        <f t="shared" si="17"/>
        <v>852.3810000000001</v>
      </c>
      <c r="M35" s="69">
        <f>M41+M47+M53+M59</f>
        <v>1053.46741</v>
      </c>
      <c r="N35" s="69">
        <f t="shared" si="17"/>
        <v>4420.00272</v>
      </c>
      <c r="O35" s="69">
        <f>O41+O47+O53+O59</f>
        <v>1341.2341399999998</v>
      </c>
      <c r="P35" s="69">
        <f t="shared" si="17"/>
        <v>1243.2810000000002</v>
      </c>
      <c r="Q35" s="69"/>
      <c r="R35" s="69">
        <f t="shared" si="17"/>
        <v>694.681</v>
      </c>
      <c r="S35" s="69"/>
      <c r="T35" s="69">
        <f t="shared" si="17"/>
        <v>3282.9210000000003</v>
      </c>
      <c r="U35" s="69"/>
      <c r="V35" s="69">
        <f t="shared" si="17"/>
        <v>709.8009999999999</v>
      </c>
      <c r="W35" s="69"/>
      <c r="X35" s="69">
        <f t="shared" si="17"/>
        <v>605.081</v>
      </c>
      <c r="Y35" s="69"/>
      <c r="Z35" s="69">
        <f t="shared" si="17"/>
        <v>2487.481</v>
      </c>
      <c r="AA35" s="69"/>
      <c r="AB35" s="69">
        <f t="shared" si="17"/>
        <v>602.461</v>
      </c>
      <c r="AC35" s="69"/>
      <c r="AD35" s="69">
        <f t="shared" si="17"/>
        <v>6284.828999999999</v>
      </c>
      <c r="AE35" s="69"/>
      <c r="AF35" s="41"/>
    </row>
    <row r="36" spans="1:32" s="36" customFormat="1" ht="18.75">
      <c r="A36" s="63" t="s">
        <v>28</v>
      </c>
      <c r="B36" s="31">
        <f t="shared" si="15"/>
        <v>0</v>
      </c>
      <c r="C36" s="31">
        <f t="shared" si="15"/>
        <v>0</v>
      </c>
      <c r="D36" s="31">
        <f t="shared" si="13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7"/>
        <v>0</v>
      </c>
      <c r="K36" s="31">
        <f>K42+K48+K54+K60</f>
        <v>0</v>
      </c>
      <c r="L36" s="31">
        <f t="shared" si="17"/>
        <v>0</v>
      </c>
      <c r="M36" s="31">
        <f>M42+M48+M54+M60</f>
        <v>0</v>
      </c>
      <c r="N36" s="31">
        <f t="shared" si="17"/>
        <v>0</v>
      </c>
      <c r="O36" s="31">
        <f>O42+O48+O54+O60</f>
        <v>0</v>
      </c>
      <c r="P36" s="31">
        <f t="shared" si="17"/>
        <v>0</v>
      </c>
      <c r="Q36" s="31"/>
      <c r="R36" s="31">
        <f t="shared" si="17"/>
        <v>0</v>
      </c>
      <c r="S36" s="31"/>
      <c r="T36" s="31">
        <f t="shared" si="17"/>
        <v>0</v>
      </c>
      <c r="U36" s="31"/>
      <c r="V36" s="31">
        <f t="shared" si="17"/>
        <v>0</v>
      </c>
      <c r="W36" s="31"/>
      <c r="X36" s="31">
        <f t="shared" si="17"/>
        <v>0</v>
      </c>
      <c r="Y36" s="31"/>
      <c r="Z36" s="31">
        <f t="shared" si="17"/>
        <v>0</v>
      </c>
      <c r="AA36" s="31"/>
      <c r="AB36" s="31">
        <f t="shared" si="17"/>
        <v>0</v>
      </c>
      <c r="AC36" s="31"/>
      <c r="AD36" s="31">
        <f t="shared" si="17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13"/>
        <v>0</v>
      </c>
      <c r="E37" s="4">
        <f>E38</f>
        <v>0</v>
      </c>
      <c r="F37" s="28">
        <v>0</v>
      </c>
      <c r="G37" s="28">
        <v>0</v>
      </c>
      <c r="H37" s="31">
        <f aca="true" t="shared" si="18" ref="H37:O37">H38</f>
        <v>178.8</v>
      </c>
      <c r="I37" s="4">
        <f t="shared" si="18"/>
        <v>0</v>
      </c>
      <c r="J37" s="31">
        <f t="shared" si="18"/>
        <v>0</v>
      </c>
      <c r="K37" s="4">
        <f t="shared" si="18"/>
        <v>0</v>
      </c>
      <c r="L37" s="31">
        <f t="shared" si="18"/>
        <v>0</v>
      </c>
      <c r="M37" s="4">
        <f t="shared" si="18"/>
        <v>0</v>
      </c>
      <c r="N37" s="31">
        <f t="shared" si="18"/>
        <v>0</v>
      </c>
      <c r="O37" s="4">
        <f t="shared" si="18"/>
        <v>0</v>
      </c>
      <c r="P37" s="31">
        <f>P38</f>
        <v>0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0</v>
      </c>
      <c r="AE37" s="5"/>
      <c r="AF37" s="77" t="s">
        <v>56</v>
      </c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13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9" ref="H38:N38">H39+H40+H41+H42</f>
        <v>178.8</v>
      </c>
      <c r="I38" s="34">
        <f t="shared" si="19"/>
        <v>0</v>
      </c>
      <c r="J38" s="34">
        <f t="shared" si="19"/>
        <v>0</v>
      </c>
      <c r="K38" s="34">
        <f t="shared" si="19"/>
        <v>0</v>
      </c>
      <c r="L38" s="34">
        <f t="shared" si="19"/>
        <v>0</v>
      </c>
      <c r="M38" s="34">
        <f t="shared" si="19"/>
        <v>0</v>
      </c>
      <c r="N38" s="34">
        <f t="shared" si="19"/>
        <v>0</v>
      </c>
      <c r="O38" s="34">
        <f>O39+O40+O41+O42</f>
        <v>0</v>
      </c>
      <c r="P38" s="34">
        <f>P39+P40+P41+P42</f>
        <v>0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78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3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8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3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8"/>
    </row>
    <row r="41" spans="1:32" s="30" customFormat="1" ht="18.75">
      <c r="A41" s="59" t="s">
        <v>13</v>
      </c>
      <c r="B41" s="31">
        <f>H41+J41+L41+N41+P41+R41+T41+V41+X41+Z41+AB41+AD41</f>
        <v>178.8</v>
      </c>
      <c r="C41" s="32">
        <f>H41+J41+L41+N41</f>
        <v>178.8</v>
      </c>
      <c r="D41" s="32">
        <f>E41</f>
        <v>0</v>
      </c>
      <c r="E41" s="4">
        <f>I41+K41+M41+O41</f>
        <v>0</v>
      </c>
      <c r="F41" s="28">
        <v>0</v>
      </c>
      <c r="G41" s="28">
        <v>0</v>
      </c>
      <c r="H41" s="31">
        <v>178.8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0</v>
      </c>
      <c r="AE41" s="31"/>
      <c r="AF41" s="78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3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79"/>
    </row>
    <row r="43" spans="1:32" s="30" customFormat="1" ht="56.25">
      <c r="A43" s="65" t="s">
        <v>32</v>
      </c>
      <c r="B43" s="31">
        <f>B44</f>
        <v>1579</v>
      </c>
      <c r="C43" s="34">
        <f>C44</f>
        <v>412.29999999999995</v>
      </c>
      <c r="D43" s="31">
        <f t="shared" si="13"/>
        <v>234.15359999999998</v>
      </c>
      <c r="E43" s="4">
        <f aca="true" t="shared" si="20" ref="E43:O43">E44</f>
        <v>234.15359999999998</v>
      </c>
      <c r="F43" s="35">
        <f t="shared" si="20"/>
        <v>14.82923369221026</v>
      </c>
      <c r="G43" s="28">
        <f t="shared" si="20"/>
        <v>56.79204462769828</v>
      </c>
      <c r="H43" s="31">
        <f t="shared" si="20"/>
        <v>54.3</v>
      </c>
      <c r="I43" s="4">
        <f t="shared" si="20"/>
        <v>1.9131</v>
      </c>
      <c r="J43" s="31">
        <f t="shared" si="20"/>
        <v>59.4</v>
      </c>
      <c r="K43" s="4">
        <f t="shared" si="20"/>
        <v>68.17546</v>
      </c>
      <c r="L43" s="31">
        <f>L44</f>
        <v>72.2</v>
      </c>
      <c r="M43" s="4">
        <f t="shared" si="20"/>
        <v>70.7004</v>
      </c>
      <c r="N43" s="31">
        <f>N44</f>
        <v>226.4</v>
      </c>
      <c r="O43" s="4">
        <f t="shared" si="20"/>
        <v>93.36464</v>
      </c>
      <c r="P43" s="31">
        <f>P44</f>
        <v>701.7</v>
      </c>
      <c r="Q43" s="4"/>
      <c r="R43" s="31">
        <f>R44</f>
        <v>106</v>
      </c>
      <c r="S43" s="4"/>
      <c r="T43" s="31">
        <f>T44</f>
        <v>54.3</v>
      </c>
      <c r="U43" s="4"/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41.9</v>
      </c>
      <c r="AE43" s="5"/>
      <c r="AF43" s="77" t="s">
        <v>51</v>
      </c>
    </row>
    <row r="44" spans="1:32" s="30" customFormat="1" ht="18.75">
      <c r="A44" s="62" t="s">
        <v>17</v>
      </c>
      <c r="B44" s="34">
        <f>B45+B46+B47+B48</f>
        <v>1579</v>
      </c>
      <c r="C44" s="34">
        <f>C45+C46+C47+C48</f>
        <v>412.29999999999995</v>
      </c>
      <c r="D44" s="31">
        <f t="shared" si="13"/>
        <v>234.15359999999998</v>
      </c>
      <c r="E44" s="34">
        <f>E45+E46+E47+E48</f>
        <v>234.15359999999998</v>
      </c>
      <c r="F44" s="35">
        <f>F45+F46+F47+F48</f>
        <v>14.82923369221026</v>
      </c>
      <c r="G44" s="28">
        <f>E44/C44*100</f>
        <v>56.79204462769828</v>
      </c>
      <c r="H44" s="34">
        <f aca="true" t="shared" si="21" ref="H44:N44">H45+H46+H47+H48</f>
        <v>54.3</v>
      </c>
      <c r="I44" s="34">
        <f t="shared" si="21"/>
        <v>1.9131</v>
      </c>
      <c r="J44" s="34">
        <f t="shared" si="21"/>
        <v>59.4</v>
      </c>
      <c r="K44" s="34">
        <f t="shared" si="21"/>
        <v>68.17546</v>
      </c>
      <c r="L44" s="34">
        <f t="shared" si="21"/>
        <v>72.2</v>
      </c>
      <c r="M44" s="34">
        <f t="shared" si="21"/>
        <v>70.7004</v>
      </c>
      <c r="N44" s="34">
        <f t="shared" si="21"/>
        <v>226.4</v>
      </c>
      <c r="O44" s="34">
        <f>O45+O46+O47+O48</f>
        <v>93.36464</v>
      </c>
      <c r="P44" s="34">
        <f>P45+P46+P47+P48</f>
        <v>701.7</v>
      </c>
      <c r="Q44" s="34"/>
      <c r="R44" s="34">
        <f>R45+R46+R47+R48</f>
        <v>106</v>
      </c>
      <c r="S44" s="34"/>
      <c r="T44" s="34">
        <f>T45+T46+T47+T48</f>
        <v>54.3</v>
      </c>
      <c r="U44" s="34"/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41.9</v>
      </c>
      <c r="AE44" s="34"/>
      <c r="AF44" s="78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3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8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3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8"/>
    </row>
    <row r="47" spans="1:32" s="30" customFormat="1" ht="18.75">
      <c r="A47" s="59" t="s">
        <v>13</v>
      </c>
      <c r="B47" s="31">
        <f>H47+J47+L47+N47+P47+R47+T47+V47+X47+Z47+AB47+AD47</f>
        <v>1579</v>
      </c>
      <c r="C47" s="32">
        <f>H47+J47+L47+N47</f>
        <v>412.29999999999995</v>
      </c>
      <c r="D47" s="32">
        <f>E47</f>
        <v>234.15359999999998</v>
      </c>
      <c r="E47" s="4">
        <f>I47+K47+M47+O47</f>
        <v>234.15359999999998</v>
      </c>
      <c r="F47" s="35">
        <f>E47/B47*100</f>
        <v>14.82923369221026</v>
      </c>
      <c r="G47" s="28">
        <f>E47/C47*100</f>
        <v>56.79204462769828</v>
      </c>
      <c r="H47" s="31">
        <v>54.3</v>
      </c>
      <c r="I47" s="31">
        <v>1.9131</v>
      </c>
      <c r="J47" s="31">
        <v>59.4</v>
      </c>
      <c r="K47" s="31">
        <v>68.17546</v>
      </c>
      <c r="L47" s="31">
        <v>72.2</v>
      </c>
      <c r="M47" s="31">
        <v>70.7004</v>
      </c>
      <c r="N47" s="31">
        <v>226.4</v>
      </c>
      <c r="O47" s="31">
        <v>93.36464</v>
      </c>
      <c r="P47" s="31">
        <v>701.7</v>
      </c>
      <c r="Q47" s="31"/>
      <c r="R47" s="31">
        <v>106</v>
      </c>
      <c r="S47" s="31"/>
      <c r="T47" s="31">
        <v>54.3</v>
      </c>
      <c r="U47" s="31"/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41.9</v>
      </c>
      <c r="AE47" s="31"/>
      <c r="AF47" s="78"/>
    </row>
    <row r="48" spans="1:32" s="30" customFormat="1" ht="18.75">
      <c r="A48" s="63" t="s">
        <v>28</v>
      </c>
      <c r="B48" s="31">
        <f>H48+J48+L48+N48+P48+R48+T48+V48+X48+Z48+AB48+AD48</f>
        <v>0</v>
      </c>
      <c r="C48" s="31">
        <f>H48</f>
        <v>0</v>
      </c>
      <c r="D48" s="31">
        <f t="shared" si="13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79"/>
    </row>
    <row r="49" spans="1:32" s="30" customFormat="1" ht="122.25" customHeight="1">
      <c r="A49" s="65" t="s">
        <v>33</v>
      </c>
      <c r="B49" s="31">
        <f>B50</f>
        <v>22037</v>
      </c>
      <c r="C49" s="34">
        <f>C50</f>
        <v>7806.764</v>
      </c>
      <c r="D49" s="31">
        <f t="shared" si="13"/>
        <v>3227.4316799999997</v>
      </c>
      <c r="E49" s="4">
        <f aca="true" t="shared" si="22" ref="E49:O49">E50</f>
        <v>3227.4316799999997</v>
      </c>
      <c r="F49" s="35">
        <f t="shared" si="22"/>
        <v>14.64551291010573</v>
      </c>
      <c r="G49" s="28">
        <f t="shared" si="22"/>
        <v>41.34147874842892</v>
      </c>
      <c r="H49" s="31">
        <f t="shared" si="22"/>
        <v>1069.60928</v>
      </c>
      <c r="I49" s="4">
        <f t="shared" si="22"/>
        <v>594.38328</v>
      </c>
      <c r="J49" s="31">
        <f t="shared" si="22"/>
        <v>2389.871</v>
      </c>
      <c r="K49" s="4">
        <f t="shared" si="22"/>
        <v>493.078</v>
      </c>
      <c r="L49" s="31">
        <f>L50</f>
        <v>655.681</v>
      </c>
      <c r="M49" s="4">
        <f t="shared" si="22"/>
        <v>950.0859</v>
      </c>
      <c r="N49" s="31">
        <f>N50</f>
        <v>3691.60272</v>
      </c>
      <c r="O49" s="4">
        <f t="shared" si="22"/>
        <v>1189.8845</v>
      </c>
      <c r="P49" s="31">
        <f>P50</f>
        <v>485.681</v>
      </c>
      <c r="Q49" s="4"/>
      <c r="R49" s="31">
        <f>R50</f>
        <v>575.681</v>
      </c>
      <c r="S49" s="4"/>
      <c r="T49" s="31">
        <f>T50</f>
        <v>3041.121</v>
      </c>
      <c r="U49" s="4"/>
      <c r="V49" s="31">
        <f>V50</f>
        <v>602.001</v>
      </c>
      <c r="W49" s="4"/>
      <c r="X49" s="31">
        <f>X50</f>
        <v>485.681</v>
      </c>
      <c r="Y49" s="4"/>
      <c r="Z49" s="31">
        <f>Z50</f>
        <v>2385.181</v>
      </c>
      <c r="AA49" s="4"/>
      <c r="AB49" s="31">
        <f>AB50</f>
        <v>485.661</v>
      </c>
      <c r="AC49" s="4"/>
      <c r="AD49" s="31">
        <f>AD50</f>
        <v>6169.228999999999</v>
      </c>
      <c r="AE49" s="5"/>
      <c r="AF49" s="80" t="s">
        <v>45</v>
      </c>
    </row>
    <row r="50" spans="1:32" s="30" customFormat="1" ht="20.25" customHeight="1">
      <c r="A50" s="62" t="s">
        <v>17</v>
      </c>
      <c r="B50" s="34">
        <f>B51+B52+B53+B54</f>
        <v>22037</v>
      </c>
      <c r="C50" s="34">
        <f>C51+C52+C53+C54</f>
        <v>7806.764</v>
      </c>
      <c r="D50" s="31">
        <f t="shared" si="13"/>
        <v>3227.4316799999997</v>
      </c>
      <c r="E50" s="34">
        <f>E51+E52+E53+E54</f>
        <v>3227.4316799999997</v>
      </c>
      <c r="F50" s="35">
        <f>F51+F52+F53+F54</f>
        <v>14.64551291010573</v>
      </c>
      <c r="G50" s="28">
        <f>E50/C50*100</f>
        <v>41.34147874842892</v>
      </c>
      <c r="H50" s="34">
        <f aca="true" t="shared" si="23" ref="H50:N50">H51+H52+H53+H54</f>
        <v>1069.60928</v>
      </c>
      <c r="I50" s="34">
        <f t="shared" si="23"/>
        <v>594.38328</v>
      </c>
      <c r="J50" s="34">
        <f t="shared" si="23"/>
        <v>2389.871</v>
      </c>
      <c r="K50" s="34">
        <f t="shared" si="23"/>
        <v>493.078</v>
      </c>
      <c r="L50" s="34">
        <f t="shared" si="23"/>
        <v>655.681</v>
      </c>
      <c r="M50" s="34">
        <f t="shared" si="23"/>
        <v>950.0859</v>
      </c>
      <c r="N50" s="34">
        <f t="shared" si="23"/>
        <v>3691.60272</v>
      </c>
      <c r="O50" s="34">
        <f>O51+O52+O53+O54</f>
        <v>1189.8845</v>
      </c>
      <c r="P50" s="34">
        <f>P51+P52+P53+P54</f>
        <v>485.681</v>
      </c>
      <c r="Q50" s="34"/>
      <c r="R50" s="34">
        <f>R51+R52+R53+R54</f>
        <v>575.681</v>
      </c>
      <c r="S50" s="34"/>
      <c r="T50" s="34">
        <f>T51+T52+T53+T54</f>
        <v>3041.121</v>
      </c>
      <c r="U50" s="34"/>
      <c r="V50" s="34">
        <f>V51+V52+V53+V54</f>
        <v>602.001</v>
      </c>
      <c r="W50" s="34"/>
      <c r="X50" s="34">
        <f>X51+X52+X53+X54</f>
        <v>485.681</v>
      </c>
      <c r="Y50" s="34"/>
      <c r="Z50" s="34">
        <f>Z51+Z52+Z53+Z54</f>
        <v>2385.181</v>
      </c>
      <c r="AA50" s="34"/>
      <c r="AB50" s="34">
        <f>AB51+AB52+AB53+AB54</f>
        <v>485.661</v>
      </c>
      <c r="AC50" s="34"/>
      <c r="AD50" s="34">
        <f>AD51+AD52+AD53+AD54</f>
        <v>6169.228999999999</v>
      </c>
      <c r="AE50" s="34"/>
      <c r="AF50" s="81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3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1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3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1"/>
    </row>
    <row r="53" spans="1:32" s="36" customFormat="1" ht="18.75">
      <c r="A53" s="59" t="s">
        <v>13</v>
      </c>
      <c r="B53" s="31">
        <f>H53+J53+L53+N53+P53+R53+T53+V53+X53+Z53+AB53+AD53</f>
        <v>22037</v>
      </c>
      <c r="C53" s="32">
        <f>H53+J53+L53+N53</f>
        <v>7806.764</v>
      </c>
      <c r="D53" s="32">
        <f>E53</f>
        <v>3227.4316799999997</v>
      </c>
      <c r="E53" s="4">
        <f>I53+K53+M53+O53</f>
        <v>3227.4316799999997</v>
      </c>
      <c r="F53" s="35">
        <f>E53/B53*100</f>
        <v>14.64551291010573</v>
      </c>
      <c r="G53" s="28">
        <f>E53/C53*100</f>
        <v>41.34147874842892</v>
      </c>
      <c r="H53" s="31">
        <v>1069.60928</v>
      </c>
      <c r="I53" s="31">
        <v>594.38328</v>
      </c>
      <c r="J53" s="31">
        <f>2325.971+63.9</f>
        <v>2389.871</v>
      </c>
      <c r="K53" s="31">
        <v>493.078</v>
      </c>
      <c r="L53" s="31">
        <v>655.681</v>
      </c>
      <c r="M53" s="31">
        <v>950.0859</v>
      </c>
      <c r="N53" s="31">
        <v>3691.60272</v>
      </c>
      <c r="O53" s="31">
        <v>1189.8845</v>
      </c>
      <c r="P53" s="31">
        <v>485.681</v>
      </c>
      <c r="Q53" s="31"/>
      <c r="R53" s="31">
        <v>575.681</v>
      </c>
      <c r="S53" s="31"/>
      <c r="T53" s="31">
        <v>3041.121</v>
      </c>
      <c r="U53" s="31"/>
      <c r="V53" s="31">
        <v>602.001</v>
      </c>
      <c r="W53" s="31"/>
      <c r="X53" s="31">
        <v>485.681</v>
      </c>
      <c r="Y53" s="31"/>
      <c r="Z53" s="31">
        <v>2385.181</v>
      </c>
      <c r="AA53" s="31"/>
      <c r="AB53" s="31">
        <v>485.661</v>
      </c>
      <c r="AC53" s="31"/>
      <c r="AD53" s="31">
        <f>3556.629+912.5+627.7+1072.4</f>
        <v>6169.228999999999</v>
      </c>
      <c r="AE53" s="31"/>
      <c r="AF53" s="81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3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2"/>
    </row>
    <row r="55" spans="1:32" s="30" customFormat="1" ht="37.5" customHeight="1">
      <c r="A55" s="65" t="s">
        <v>34</v>
      </c>
      <c r="B55" s="31">
        <f>B56</f>
        <v>1614.1000000000001</v>
      </c>
      <c r="C55" s="34">
        <f>C56</f>
        <v>1100.5</v>
      </c>
      <c r="D55" s="31">
        <f t="shared" si="13"/>
        <v>196.09010999999998</v>
      </c>
      <c r="E55" s="4">
        <f aca="true" t="shared" si="24" ref="E55:O55">E56</f>
        <v>196.09010999999998</v>
      </c>
      <c r="F55" s="35">
        <f t="shared" si="24"/>
        <v>12.148572579146272</v>
      </c>
      <c r="G55" s="28">
        <f t="shared" si="24"/>
        <v>17.818274420717852</v>
      </c>
      <c r="H55" s="31">
        <f t="shared" si="24"/>
        <v>179.5</v>
      </c>
      <c r="I55" s="4">
        <f t="shared" si="24"/>
        <v>69.2</v>
      </c>
      <c r="J55" s="31">
        <f t="shared" si="24"/>
        <v>294.5</v>
      </c>
      <c r="K55" s="4">
        <f t="shared" si="24"/>
        <v>36.224</v>
      </c>
      <c r="L55" s="31">
        <f>L56</f>
        <v>124.5</v>
      </c>
      <c r="M55" s="4">
        <f t="shared" si="24"/>
        <v>32.68111</v>
      </c>
      <c r="N55" s="31">
        <f>N56</f>
        <v>502</v>
      </c>
      <c r="O55" s="4">
        <f t="shared" si="24"/>
        <v>57.985</v>
      </c>
      <c r="P55" s="31">
        <f>P56</f>
        <v>55.9</v>
      </c>
      <c r="Q55" s="4"/>
      <c r="R55" s="31">
        <f>R56</f>
        <v>13</v>
      </c>
      <c r="S55" s="4"/>
      <c r="T55" s="31">
        <f>T56</f>
        <v>187.5</v>
      </c>
      <c r="U55" s="4"/>
      <c r="V55" s="31">
        <f>V56</f>
        <v>13</v>
      </c>
      <c r="W55" s="4"/>
      <c r="X55" s="31">
        <f>X56</f>
        <v>60</v>
      </c>
      <c r="Y55" s="4"/>
      <c r="Z55" s="31">
        <f>Z56</f>
        <v>48</v>
      </c>
      <c r="AA55" s="4"/>
      <c r="AB55" s="31">
        <f>AB56</f>
        <v>62.5</v>
      </c>
      <c r="AC55" s="4"/>
      <c r="AD55" s="31">
        <f>AD56</f>
        <v>73.7</v>
      </c>
      <c r="AE55" s="5"/>
      <c r="AF55" s="77" t="s">
        <v>52</v>
      </c>
    </row>
    <row r="56" spans="1:32" s="30" customFormat="1" ht="18.75">
      <c r="A56" s="62" t="s">
        <v>17</v>
      </c>
      <c r="B56" s="34">
        <f>B57+B58+B59+B60</f>
        <v>1614.1000000000001</v>
      </c>
      <c r="C56" s="34">
        <f>C57+C58+C59+C60</f>
        <v>1100.5</v>
      </c>
      <c r="D56" s="31">
        <f t="shared" si="13"/>
        <v>196.09010999999998</v>
      </c>
      <c r="E56" s="34">
        <f>E57+E58+E59+E60</f>
        <v>196.09010999999998</v>
      </c>
      <c r="F56" s="35">
        <f>F57+F58+F59+F60</f>
        <v>12.148572579146272</v>
      </c>
      <c r="G56" s="28">
        <f>E56/C56*100</f>
        <v>17.818274420717852</v>
      </c>
      <c r="H56" s="34">
        <f aca="true" t="shared" si="25" ref="H56:N56">H57+H58+H59+H60</f>
        <v>179.5</v>
      </c>
      <c r="I56" s="34">
        <f t="shared" si="25"/>
        <v>69.2</v>
      </c>
      <c r="J56" s="34">
        <f t="shared" si="25"/>
        <v>294.5</v>
      </c>
      <c r="K56" s="34">
        <f t="shared" si="25"/>
        <v>36.224</v>
      </c>
      <c r="L56" s="34">
        <f t="shared" si="25"/>
        <v>124.5</v>
      </c>
      <c r="M56" s="34">
        <f t="shared" si="25"/>
        <v>32.68111</v>
      </c>
      <c r="N56" s="34">
        <f t="shared" si="25"/>
        <v>502</v>
      </c>
      <c r="O56" s="34">
        <f>O57+O58+O59+O60</f>
        <v>57.985</v>
      </c>
      <c r="P56" s="34">
        <f>P57+P58+P59+P60</f>
        <v>55.9</v>
      </c>
      <c r="Q56" s="34"/>
      <c r="R56" s="34">
        <f>R57+R58+R59+R60</f>
        <v>13</v>
      </c>
      <c r="S56" s="34"/>
      <c r="T56" s="34">
        <f>T57+T58+T59+T60</f>
        <v>187.5</v>
      </c>
      <c r="U56" s="34"/>
      <c r="V56" s="34">
        <f>V57+V58+V59+V60</f>
        <v>13</v>
      </c>
      <c r="W56" s="34"/>
      <c r="X56" s="34">
        <f>X57+X58+X59+X60</f>
        <v>60</v>
      </c>
      <c r="Y56" s="34"/>
      <c r="Z56" s="34">
        <f>Z57+Z58+Z59+Z60</f>
        <v>48</v>
      </c>
      <c r="AA56" s="34"/>
      <c r="AB56" s="34">
        <f>AB57+AB58+AB59+AB60</f>
        <v>62.5</v>
      </c>
      <c r="AC56" s="34"/>
      <c r="AD56" s="34">
        <f>AD57+AD58+AD59+AD60</f>
        <v>73.7</v>
      </c>
      <c r="AE56" s="34"/>
      <c r="AF56" s="78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3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8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3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8"/>
    </row>
    <row r="59" spans="1:32" s="30" customFormat="1" ht="18.75">
      <c r="A59" s="59" t="s">
        <v>13</v>
      </c>
      <c r="B59" s="31">
        <f>H59+J59+L59+N59+P59+R59+T59+V59+X59+Z59+AB59+AD59</f>
        <v>1614.1000000000001</v>
      </c>
      <c r="C59" s="32">
        <f>H59+J59+L59+N59</f>
        <v>1100.5</v>
      </c>
      <c r="D59" s="32">
        <f>E59</f>
        <v>196.09010999999998</v>
      </c>
      <c r="E59" s="4">
        <f>I59+K59+M59+O59</f>
        <v>196.09010999999998</v>
      </c>
      <c r="F59" s="35">
        <f>E59/B59*100</f>
        <v>12.148572579146272</v>
      </c>
      <c r="G59" s="28">
        <f>E59/C59*100</f>
        <v>17.818274420717852</v>
      </c>
      <c r="H59" s="31">
        <v>179.5</v>
      </c>
      <c r="I59" s="31">
        <v>69.2</v>
      </c>
      <c r="J59" s="31">
        <v>294.5</v>
      </c>
      <c r="K59" s="31">
        <v>36.224</v>
      </c>
      <c r="L59" s="31">
        <v>124.5</v>
      </c>
      <c r="M59" s="31">
        <v>32.68111</v>
      </c>
      <c r="N59" s="31">
        <v>502</v>
      </c>
      <c r="O59" s="31">
        <v>57.985</v>
      </c>
      <c r="P59" s="31">
        <v>55.9</v>
      </c>
      <c r="Q59" s="31"/>
      <c r="R59" s="31">
        <v>13</v>
      </c>
      <c r="S59" s="31"/>
      <c r="T59" s="31">
        <v>187.5</v>
      </c>
      <c r="U59" s="31"/>
      <c r="V59" s="31">
        <v>13</v>
      </c>
      <c r="W59" s="31"/>
      <c r="X59" s="31">
        <v>60</v>
      </c>
      <c r="Y59" s="31"/>
      <c r="Z59" s="31">
        <v>48</v>
      </c>
      <c r="AA59" s="31"/>
      <c r="AB59" s="31">
        <v>62.5</v>
      </c>
      <c r="AC59" s="31"/>
      <c r="AD59" s="31">
        <v>73.7</v>
      </c>
      <c r="AE59" s="31"/>
      <c r="AF59" s="78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3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79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242.79999999999998</v>
      </c>
      <c r="D61" s="31">
        <f t="shared" si="13"/>
        <v>165.378</v>
      </c>
      <c r="E61" s="4">
        <f>E62</f>
        <v>165.378</v>
      </c>
      <c r="F61" s="35">
        <v>0</v>
      </c>
      <c r="G61" s="28">
        <v>0</v>
      </c>
      <c r="H61" s="31">
        <f aca="true" t="shared" si="26" ref="H61:O61">H62</f>
        <v>0</v>
      </c>
      <c r="I61" s="4">
        <f t="shared" si="26"/>
        <v>0</v>
      </c>
      <c r="J61" s="31">
        <f t="shared" si="26"/>
        <v>0</v>
      </c>
      <c r="K61" s="4">
        <f t="shared" si="26"/>
        <v>0</v>
      </c>
      <c r="L61" s="31">
        <f t="shared" si="26"/>
        <v>165.378</v>
      </c>
      <c r="M61" s="4">
        <f t="shared" si="26"/>
        <v>165.378</v>
      </c>
      <c r="N61" s="31">
        <f t="shared" si="26"/>
        <v>77.422</v>
      </c>
      <c r="O61" s="4">
        <f t="shared" si="26"/>
        <v>0</v>
      </c>
      <c r="P61" s="31">
        <f>P62</f>
        <v>0</v>
      </c>
      <c r="Q61" s="4"/>
      <c r="R61" s="31">
        <f>R62</f>
        <v>95.2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</v>
      </c>
      <c r="AE61" s="5"/>
      <c r="AF61" s="83"/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242.79999999999998</v>
      </c>
      <c r="D62" s="31">
        <f t="shared" si="13"/>
        <v>165.378</v>
      </c>
      <c r="E62" s="34">
        <f>E63+E64+E65+E66</f>
        <v>165.378</v>
      </c>
      <c r="F62" s="35">
        <v>0</v>
      </c>
      <c r="G62" s="28">
        <v>0</v>
      </c>
      <c r="H62" s="34">
        <f aca="true" t="shared" si="27" ref="H62:N62">H63+H64+H65+H66</f>
        <v>0</v>
      </c>
      <c r="I62" s="34">
        <f t="shared" si="27"/>
        <v>0</v>
      </c>
      <c r="J62" s="34">
        <f t="shared" si="27"/>
        <v>0</v>
      </c>
      <c r="K62" s="34">
        <f t="shared" si="27"/>
        <v>0</v>
      </c>
      <c r="L62" s="34">
        <f t="shared" si="27"/>
        <v>165.378</v>
      </c>
      <c r="M62" s="34">
        <f t="shared" si="27"/>
        <v>165.378</v>
      </c>
      <c r="N62" s="34">
        <f t="shared" si="27"/>
        <v>77.422</v>
      </c>
      <c r="O62" s="34">
        <f>O63+O64+O65+O66</f>
        <v>0</v>
      </c>
      <c r="P62" s="34">
        <f>P63+P64+P65+P66</f>
        <v>0</v>
      </c>
      <c r="Q62" s="34"/>
      <c r="R62" s="34">
        <f>R63+R64+R65+R66</f>
        <v>95.2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</v>
      </c>
      <c r="AE62" s="34"/>
      <c r="AF62" s="84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3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4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3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4"/>
    </row>
    <row r="65" spans="1:32" s="36" customFormat="1" ht="18.75">
      <c r="A65" s="59" t="s">
        <v>13</v>
      </c>
      <c r="B65" s="31">
        <f>H65+J65+L65+N65+P65+R65+T65+V65+X65+Z65+AB65+AD65</f>
        <v>538.2</v>
      </c>
      <c r="C65" s="32">
        <f>H65+J65+L65+N65</f>
        <v>242.79999999999998</v>
      </c>
      <c r="D65" s="32">
        <f>E65</f>
        <v>165.378</v>
      </c>
      <c r="E65" s="4">
        <f>I65+K65+M65+O65</f>
        <v>165.378</v>
      </c>
      <c r="F65" s="35">
        <f>E65/B65*100</f>
        <v>30.727982162764768</v>
      </c>
      <c r="G65" s="28">
        <f>E65/C65*100</f>
        <v>68.11285008237232</v>
      </c>
      <c r="H65" s="31">
        <v>0</v>
      </c>
      <c r="I65" s="31">
        <v>0</v>
      </c>
      <c r="J65" s="31">
        <v>0</v>
      </c>
      <c r="K65" s="31">
        <v>0</v>
      </c>
      <c r="L65" s="31">
        <v>165.378</v>
      </c>
      <c r="M65" s="31">
        <v>165.378</v>
      </c>
      <c r="N65" s="31">
        <v>77.422</v>
      </c>
      <c r="O65" s="31">
        <v>0</v>
      </c>
      <c r="P65" s="31">
        <v>0</v>
      </c>
      <c r="Q65" s="31"/>
      <c r="R65" s="31">
        <v>95.2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</v>
      </c>
      <c r="AE65" s="31"/>
      <c r="AF65" s="84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3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5"/>
    </row>
    <row r="67" spans="1:32" s="36" customFormat="1" ht="79.5" customHeight="1">
      <c r="A67" s="65" t="s">
        <v>35</v>
      </c>
      <c r="B67" s="34">
        <f>B68</f>
        <v>93754.9</v>
      </c>
      <c r="C67" s="34">
        <f>C68</f>
        <v>38380.399999999994</v>
      </c>
      <c r="D67" s="31">
        <f t="shared" si="13"/>
        <v>32977.06274</v>
      </c>
      <c r="E67" s="34">
        <f>E68</f>
        <v>32977.06274</v>
      </c>
      <c r="F67" s="28">
        <f>E67/B67*100</f>
        <v>35.17369517753206</v>
      </c>
      <c r="G67" s="28">
        <f>E67/C67*100</f>
        <v>85.92162338068391</v>
      </c>
      <c r="H67" s="34">
        <f>H68</f>
        <v>13935</v>
      </c>
      <c r="I67" s="34">
        <f>I68</f>
        <v>7949.94123</v>
      </c>
      <c r="J67" s="34">
        <f aca="true" t="shared" si="28" ref="J67:AD67">J68</f>
        <v>6695.1</v>
      </c>
      <c r="K67" s="34">
        <f>K68</f>
        <v>8953.10463</v>
      </c>
      <c r="L67" s="34">
        <f t="shared" si="28"/>
        <v>4650.8</v>
      </c>
      <c r="M67" s="34">
        <f>M68</f>
        <v>4372.67811</v>
      </c>
      <c r="N67" s="34">
        <f t="shared" si="28"/>
        <v>13099.5</v>
      </c>
      <c r="O67" s="34">
        <f>O68</f>
        <v>11701.33877</v>
      </c>
      <c r="P67" s="34">
        <f t="shared" si="28"/>
        <v>7031</v>
      </c>
      <c r="Q67" s="34"/>
      <c r="R67" s="34">
        <f t="shared" si="28"/>
        <v>4530.9</v>
      </c>
      <c r="S67" s="34"/>
      <c r="T67" s="34">
        <f t="shared" si="28"/>
        <v>12613</v>
      </c>
      <c r="U67" s="34"/>
      <c r="V67" s="34">
        <f t="shared" si="28"/>
        <v>6444.3</v>
      </c>
      <c r="W67" s="34"/>
      <c r="X67" s="34">
        <f t="shared" si="28"/>
        <v>4365.8</v>
      </c>
      <c r="Y67" s="34"/>
      <c r="Z67" s="34">
        <f t="shared" si="28"/>
        <v>8091</v>
      </c>
      <c r="AA67" s="34"/>
      <c r="AB67" s="34">
        <f t="shared" si="28"/>
        <v>5219.6</v>
      </c>
      <c r="AC67" s="34"/>
      <c r="AD67" s="34">
        <f t="shared" si="28"/>
        <v>7078.9</v>
      </c>
      <c r="AE67" s="34"/>
      <c r="AF67" s="87" t="s">
        <v>47</v>
      </c>
    </row>
    <row r="68" spans="1:32" s="36" customFormat="1" ht="18.75" customHeight="1">
      <c r="A68" s="62" t="s">
        <v>17</v>
      </c>
      <c r="B68" s="34">
        <f>B69+B70+B71+B72</f>
        <v>93754.9</v>
      </c>
      <c r="C68" s="34">
        <f>C69+C70+C71+C72</f>
        <v>38380.399999999994</v>
      </c>
      <c r="D68" s="31">
        <f t="shared" si="13"/>
        <v>32977.06274</v>
      </c>
      <c r="E68" s="34">
        <f>E69+E70+E71+E72</f>
        <v>32977.06274</v>
      </c>
      <c r="F68" s="35">
        <f>F69+F70+F71+F72</f>
        <v>35.17369517753206</v>
      </c>
      <c r="G68" s="28">
        <f>E68/C68*100</f>
        <v>85.92162338068391</v>
      </c>
      <c r="H68" s="34">
        <f>H69+H70+H71+H72</f>
        <v>13935</v>
      </c>
      <c r="I68" s="34">
        <f>I69+I70+I71+I72</f>
        <v>7949.94123</v>
      </c>
      <c r="J68" s="34">
        <f aca="true" t="shared" si="29" ref="J68:AD68">J69+J70+J71+J72</f>
        <v>6695.1</v>
      </c>
      <c r="K68" s="34">
        <f>K69+K70+K71+K72</f>
        <v>8953.10463</v>
      </c>
      <c r="L68" s="34">
        <f t="shared" si="29"/>
        <v>4650.8</v>
      </c>
      <c r="M68" s="34">
        <f>M69+M70+M71+M72</f>
        <v>4372.67811</v>
      </c>
      <c r="N68" s="34">
        <f t="shared" si="29"/>
        <v>13099.5</v>
      </c>
      <c r="O68" s="34">
        <f>O69+O70+O71+O72</f>
        <v>11701.33877</v>
      </c>
      <c r="P68" s="34">
        <f t="shared" si="29"/>
        <v>7031</v>
      </c>
      <c r="Q68" s="34"/>
      <c r="R68" s="34">
        <f t="shared" si="29"/>
        <v>4530.9</v>
      </c>
      <c r="S68" s="34"/>
      <c r="T68" s="34">
        <f t="shared" si="29"/>
        <v>12613</v>
      </c>
      <c r="U68" s="34"/>
      <c r="V68" s="34">
        <f t="shared" si="29"/>
        <v>6444.3</v>
      </c>
      <c r="W68" s="34"/>
      <c r="X68" s="34">
        <f t="shared" si="29"/>
        <v>4365.8</v>
      </c>
      <c r="Y68" s="34"/>
      <c r="Z68" s="34">
        <f t="shared" si="29"/>
        <v>8091</v>
      </c>
      <c r="AA68" s="34"/>
      <c r="AB68" s="34">
        <f t="shared" si="29"/>
        <v>5219.6</v>
      </c>
      <c r="AC68" s="34"/>
      <c r="AD68" s="34">
        <f t="shared" si="29"/>
        <v>7078.9</v>
      </c>
      <c r="AE68" s="34"/>
      <c r="AF68" s="88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3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8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3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8"/>
    </row>
    <row r="71" spans="1:32" s="36" customFormat="1" ht="18.75">
      <c r="A71" s="59" t="s">
        <v>13</v>
      </c>
      <c r="B71" s="31">
        <f>H71+J71+L71+N71+P71+R71+T71+V71+X71+Z71+AB71+AD71</f>
        <v>93754.9</v>
      </c>
      <c r="C71" s="32">
        <f>H71+J71+L71+N71</f>
        <v>38380.399999999994</v>
      </c>
      <c r="D71" s="32">
        <f>E71</f>
        <v>32977.06274</v>
      </c>
      <c r="E71" s="4">
        <f>I71+K71+M71+O71</f>
        <v>32977.06274</v>
      </c>
      <c r="F71" s="35">
        <f>E71/B71*100</f>
        <v>35.17369517753206</v>
      </c>
      <c r="G71" s="28">
        <f>E71/C71*100</f>
        <v>85.92162338068391</v>
      </c>
      <c r="H71" s="34">
        <v>13935</v>
      </c>
      <c r="I71" s="34">
        <v>7949.94123</v>
      </c>
      <c r="J71" s="34">
        <v>6695.1</v>
      </c>
      <c r="K71" s="34">
        <v>8953.10463</v>
      </c>
      <c r="L71" s="34">
        <v>4650.8</v>
      </c>
      <c r="M71" s="34">
        <v>4372.67811</v>
      </c>
      <c r="N71" s="34">
        <v>13099.5</v>
      </c>
      <c r="O71" s="34">
        <v>11701.33877</v>
      </c>
      <c r="P71" s="34">
        <v>7031</v>
      </c>
      <c r="Q71" s="34"/>
      <c r="R71" s="34">
        <v>4530.9</v>
      </c>
      <c r="S71" s="34"/>
      <c r="T71" s="34">
        <v>12613</v>
      </c>
      <c r="U71" s="34"/>
      <c r="V71" s="34">
        <v>6444.3</v>
      </c>
      <c r="W71" s="34"/>
      <c r="X71" s="34">
        <v>4365.8</v>
      </c>
      <c r="Y71" s="34"/>
      <c r="Z71" s="34">
        <v>8091</v>
      </c>
      <c r="AA71" s="34"/>
      <c r="AB71" s="34">
        <v>5219.6</v>
      </c>
      <c r="AC71" s="34"/>
      <c r="AD71" s="34">
        <v>7078.9</v>
      </c>
      <c r="AE71" s="34"/>
      <c r="AF71" s="88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3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9"/>
    </row>
    <row r="73" spans="1:32" s="30" customFormat="1" ht="62.25" customHeight="1">
      <c r="A73" s="70" t="s">
        <v>36</v>
      </c>
      <c r="B73" s="34">
        <f aca="true" t="shared" si="30" ref="B73:AD73">B74</f>
        <v>6850.399999999999</v>
      </c>
      <c r="C73" s="34">
        <f t="shared" si="30"/>
        <v>3221.9080000000004</v>
      </c>
      <c r="D73" s="34">
        <f t="shared" si="30"/>
        <v>2910.9514199999994</v>
      </c>
      <c r="E73" s="34">
        <f t="shared" si="30"/>
        <v>2460.9521399999994</v>
      </c>
      <c r="F73" s="28">
        <f>E73/B73*100</f>
        <v>35.92421084900151</v>
      </c>
      <c r="G73" s="28">
        <f>E73/C73*100</f>
        <v>76.38182530351578</v>
      </c>
      <c r="H73" s="34">
        <f t="shared" si="30"/>
        <v>830.5556</v>
      </c>
      <c r="I73" s="34">
        <f t="shared" si="30"/>
        <v>531.24564</v>
      </c>
      <c r="J73" s="34">
        <f t="shared" si="30"/>
        <v>780.17</v>
      </c>
      <c r="K73" s="34">
        <f t="shared" si="30"/>
        <v>538.0707</v>
      </c>
      <c r="L73" s="34">
        <f t="shared" si="30"/>
        <v>372.16</v>
      </c>
      <c r="M73" s="34">
        <f t="shared" si="30"/>
        <v>303.765</v>
      </c>
      <c r="N73" s="34">
        <f t="shared" si="30"/>
        <v>1239.0224</v>
      </c>
      <c r="O73" s="34">
        <f t="shared" si="30"/>
        <v>1087.8708</v>
      </c>
      <c r="P73" s="34">
        <f t="shared" si="30"/>
        <v>619.832</v>
      </c>
      <c r="Q73" s="34"/>
      <c r="R73" s="34">
        <f t="shared" si="30"/>
        <v>223.5</v>
      </c>
      <c r="S73" s="34"/>
      <c r="T73" s="34">
        <f t="shared" si="30"/>
        <v>890.26</v>
      </c>
      <c r="U73" s="34"/>
      <c r="V73" s="34">
        <f t="shared" si="30"/>
        <v>470.28</v>
      </c>
      <c r="W73" s="34"/>
      <c r="X73" s="34">
        <f t="shared" si="30"/>
        <v>347.83000000000004</v>
      </c>
      <c r="Y73" s="34"/>
      <c r="Z73" s="34">
        <f t="shared" si="30"/>
        <v>450.99</v>
      </c>
      <c r="AA73" s="34"/>
      <c r="AB73" s="34">
        <f t="shared" si="30"/>
        <v>359.94</v>
      </c>
      <c r="AC73" s="34"/>
      <c r="AD73" s="34">
        <f t="shared" si="30"/>
        <v>265.86</v>
      </c>
      <c r="AE73" s="34"/>
      <c r="AF73" s="83"/>
    </row>
    <row r="74" spans="1:32" s="30" customFormat="1" ht="18.75">
      <c r="A74" s="62" t="s">
        <v>17</v>
      </c>
      <c r="B74" s="34">
        <f>B75+B76+B77+B78</f>
        <v>6850.399999999999</v>
      </c>
      <c r="C74" s="34">
        <f aca="true" t="shared" si="31" ref="C74:AD74">C75+C76+C77+C78</f>
        <v>3221.9080000000004</v>
      </c>
      <c r="D74" s="34">
        <f t="shared" si="31"/>
        <v>2910.9514199999994</v>
      </c>
      <c r="E74" s="34">
        <f>E75+E76+E77+E78</f>
        <v>2460.9521399999994</v>
      </c>
      <c r="F74" s="28">
        <f>E74/B74*100</f>
        <v>35.92421084900151</v>
      </c>
      <c r="G74" s="28">
        <f>E74/C74*100</f>
        <v>76.38182530351578</v>
      </c>
      <c r="H74" s="34">
        <f t="shared" si="31"/>
        <v>830.5556</v>
      </c>
      <c r="I74" s="34">
        <f t="shared" si="31"/>
        <v>531.24564</v>
      </c>
      <c r="J74" s="34">
        <f t="shared" si="31"/>
        <v>780.17</v>
      </c>
      <c r="K74" s="34">
        <f>K75+K76+K77+K78</f>
        <v>538.0707</v>
      </c>
      <c r="L74" s="34">
        <f t="shared" si="31"/>
        <v>372.16</v>
      </c>
      <c r="M74" s="34">
        <f>M75+M76+M77+M78</f>
        <v>303.765</v>
      </c>
      <c r="N74" s="34">
        <f t="shared" si="31"/>
        <v>1239.0224</v>
      </c>
      <c r="O74" s="34">
        <f>O75+O76+O77+O78</f>
        <v>1087.8708</v>
      </c>
      <c r="P74" s="34">
        <f t="shared" si="31"/>
        <v>619.832</v>
      </c>
      <c r="Q74" s="34"/>
      <c r="R74" s="34">
        <f t="shared" si="31"/>
        <v>223.5</v>
      </c>
      <c r="S74" s="34"/>
      <c r="T74" s="34">
        <f t="shared" si="31"/>
        <v>890.26</v>
      </c>
      <c r="U74" s="34"/>
      <c r="V74" s="34">
        <f t="shared" si="31"/>
        <v>470.28</v>
      </c>
      <c r="W74" s="34"/>
      <c r="X74" s="34">
        <f t="shared" si="31"/>
        <v>347.83000000000004</v>
      </c>
      <c r="Y74" s="34"/>
      <c r="Z74" s="34">
        <f t="shared" si="31"/>
        <v>450.99</v>
      </c>
      <c r="AA74" s="34"/>
      <c r="AB74" s="34">
        <f t="shared" si="31"/>
        <v>359.94</v>
      </c>
      <c r="AC74" s="34"/>
      <c r="AD74" s="34">
        <f t="shared" si="31"/>
        <v>265.86</v>
      </c>
      <c r="AE74" s="34"/>
      <c r="AF74" s="84"/>
    </row>
    <row r="75" spans="1:32" s="36" customFormat="1" ht="18.75">
      <c r="A75" s="63" t="s">
        <v>23</v>
      </c>
      <c r="B75" s="31">
        <f>H75+J75+L75+N75+P75+R75+T75+V75+X75+Z75+AB75+AD75</f>
        <v>5239.899999999999</v>
      </c>
      <c r="C75" s="32">
        <f>H75+J75+L75+N75</f>
        <v>2521.9080000000004</v>
      </c>
      <c r="D75" s="32">
        <f>531.24564+538.0707+303.765+1087.87008</f>
        <v>2460.9514199999994</v>
      </c>
      <c r="E75" s="4">
        <f>I75+K75+M75+O75</f>
        <v>2460.9521399999994</v>
      </c>
      <c r="F75" s="35">
        <f>E75/B75*100</f>
        <v>46.96563178686616</v>
      </c>
      <c r="G75" s="28">
        <f>E75/C75*100</f>
        <v>97.58294672129195</v>
      </c>
      <c r="H75" s="31">
        <v>580.5556</v>
      </c>
      <c r="I75" s="31">
        <v>531.24564</v>
      </c>
      <c r="J75" s="31">
        <v>630.17</v>
      </c>
      <c r="K75" s="31">
        <v>538.0707</v>
      </c>
      <c r="L75" s="31">
        <v>272.16</v>
      </c>
      <c r="M75" s="31">
        <v>303.765</v>
      </c>
      <c r="N75" s="31">
        <v>1039.0224</v>
      </c>
      <c r="O75" s="31">
        <v>1087.8708</v>
      </c>
      <c r="P75" s="31">
        <v>519.832</v>
      </c>
      <c r="Q75" s="31"/>
      <c r="R75" s="31">
        <v>123.5</v>
      </c>
      <c r="S75" s="31"/>
      <c r="T75" s="31">
        <v>690.26</v>
      </c>
      <c r="U75" s="31"/>
      <c r="V75" s="31">
        <v>370.28</v>
      </c>
      <c r="W75" s="31"/>
      <c r="X75" s="31">
        <v>247.83</v>
      </c>
      <c r="Y75" s="31"/>
      <c r="Z75" s="31">
        <v>250.99</v>
      </c>
      <c r="AA75" s="31"/>
      <c r="AB75" s="31">
        <v>249.44</v>
      </c>
      <c r="AC75" s="31"/>
      <c r="AD75" s="31">
        <v>265.86</v>
      </c>
      <c r="AE75" s="31"/>
      <c r="AF75" s="84"/>
    </row>
    <row r="76" spans="1:32" s="36" customFormat="1" ht="18.75">
      <c r="A76" s="63" t="s">
        <v>21</v>
      </c>
      <c r="B76" s="31">
        <f>H76+J76+L76+N76+P76+R76+T76+V76+X76+Z76+AB76+AD76</f>
        <v>1610.5</v>
      </c>
      <c r="C76" s="32">
        <f>H76+J76+L76+N76</f>
        <v>700</v>
      </c>
      <c r="D76" s="32">
        <f>250+0+0+200</f>
        <v>450</v>
      </c>
      <c r="E76" s="4">
        <f>I76+K76+M76+O76</f>
        <v>0</v>
      </c>
      <c r="F76" s="35">
        <f>E76/B76*100</f>
        <v>0</v>
      </c>
      <c r="G76" s="28">
        <f>E76/C76*100</f>
        <v>0</v>
      </c>
      <c r="H76" s="31">
        <v>250</v>
      </c>
      <c r="I76" s="31">
        <v>0</v>
      </c>
      <c r="J76" s="31">
        <v>150</v>
      </c>
      <c r="K76" s="31">
        <v>0</v>
      </c>
      <c r="L76" s="31">
        <v>100</v>
      </c>
      <c r="M76" s="31">
        <v>0</v>
      </c>
      <c r="N76" s="31">
        <v>200</v>
      </c>
      <c r="O76" s="31">
        <v>0</v>
      </c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110.5</v>
      </c>
      <c r="AC76" s="31"/>
      <c r="AD76" s="31">
        <v>0</v>
      </c>
      <c r="AE76" s="31"/>
      <c r="AF76" s="84"/>
    </row>
    <row r="77" spans="1:32" s="36" customFormat="1" ht="18.75">
      <c r="A77" s="63" t="s">
        <v>13</v>
      </c>
      <c r="B77" s="31">
        <f>H77+J77+L77+N77+P77+R77+T77+V77+X77+Z77+AB77+AD77</f>
        <v>0</v>
      </c>
      <c r="C77" s="31">
        <f>H77+J77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4"/>
    </row>
    <row r="78" spans="1:32" s="36" customFormat="1" ht="18.75">
      <c r="A78" s="63" t="s">
        <v>28</v>
      </c>
      <c r="B78" s="31">
        <f>H78+J78+L78+N78+P78+R78+T78+V78+X78+Z78+AB78+AD78</f>
        <v>0</v>
      </c>
      <c r="C78" s="31">
        <f>H78+J78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5"/>
    </row>
    <row r="79" spans="1:32" s="30" customFormat="1" ht="18.75">
      <c r="A79" s="42" t="s">
        <v>18</v>
      </c>
      <c r="B79" s="43">
        <f>B80+B81+B82+B83</f>
        <v>127068.29999999997</v>
      </c>
      <c r="C79" s="43">
        <f>C80+C81+C82+C83</f>
        <v>51443.471999999994</v>
      </c>
      <c r="D79" s="43">
        <f>D80+D81+D82+D83</f>
        <v>39711.06755</v>
      </c>
      <c r="E79" s="43">
        <f>E80+E81+E82+E83</f>
        <v>39261.06827</v>
      </c>
      <c r="F79" s="35">
        <f>E79/B79*100</f>
        <v>30.89761039535432</v>
      </c>
      <c r="G79" s="28">
        <f>E79/C79*100</f>
        <v>76.31885396460024</v>
      </c>
      <c r="H79" s="43">
        <f>H80+H81+H82+H83</f>
        <v>16247.764879999999</v>
      </c>
      <c r="I79" s="43">
        <f aca="true" t="shared" si="32" ref="I79:AD79">I80+I81+I82+I83</f>
        <v>9146.68325</v>
      </c>
      <c r="J79" s="43">
        <f t="shared" si="32"/>
        <v>10271.041000000001</v>
      </c>
      <c r="K79" s="43">
        <f>K80+K81+K82+K83</f>
        <v>10088.65279</v>
      </c>
      <c r="L79" s="43">
        <f t="shared" si="32"/>
        <v>6083.119000000001</v>
      </c>
      <c r="M79" s="43">
        <f>M80+M81+M82+M83</f>
        <v>5895.28852</v>
      </c>
      <c r="N79" s="43">
        <f t="shared" si="32"/>
        <v>18841.547120000003</v>
      </c>
      <c r="O79" s="43">
        <f>O80+O81+O82+O83</f>
        <v>14130.443710000001</v>
      </c>
      <c r="P79" s="43">
        <f t="shared" si="32"/>
        <v>8960.513</v>
      </c>
      <c r="Q79" s="43"/>
      <c r="R79" s="43">
        <f t="shared" si="32"/>
        <v>5568.281</v>
      </c>
      <c r="S79" s="43"/>
      <c r="T79" s="43">
        <f t="shared" si="32"/>
        <v>16786.181</v>
      </c>
      <c r="U79" s="43"/>
      <c r="V79" s="43">
        <f t="shared" si="32"/>
        <v>7624.381</v>
      </c>
      <c r="W79" s="43"/>
      <c r="X79" s="43">
        <f t="shared" si="32"/>
        <v>5352.311</v>
      </c>
      <c r="Y79" s="43"/>
      <c r="Z79" s="43">
        <f t="shared" si="32"/>
        <v>11029.471</v>
      </c>
      <c r="AA79" s="43"/>
      <c r="AB79" s="43">
        <f t="shared" si="32"/>
        <v>6674.101</v>
      </c>
      <c r="AC79" s="43"/>
      <c r="AD79" s="43">
        <f t="shared" si="32"/>
        <v>13629.589</v>
      </c>
      <c r="AE79" s="43"/>
      <c r="AF79" s="44"/>
    </row>
    <row r="80" spans="1:32" s="30" customFormat="1" ht="18.75">
      <c r="A80" s="42" t="s">
        <v>23</v>
      </c>
      <c r="B80" s="43">
        <f aca="true" t="shared" si="33" ref="B80:E81">B75</f>
        <v>5239.899999999999</v>
      </c>
      <c r="C80" s="43">
        <f t="shared" si="33"/>
        <v>2521.9080000000004</v>
      </c>
      <c r="D80" s="43">
        <f t="shared" si="33"/>
        <v>2460.9514199999994</v>
      </c>
      <c r="E80" s="43">
        <f t="shared" si="33"/>
        <v>2460.9521399999994</v>
      </c>
      <c r="F80" s="35">
        <f>E80/B80*100</f>
        <v>46.96563178686616</v>
      </c>
      <c r="G80" s="28">
        <f>E80/C80*100</f>
        <v>97.58294672129195</v>
      </c>
      <c r="H80" s="43">
        <f>H75</f>
        <v>580.5556</v>
      </c>
      <c r="I80" s="43">
        <f aca="true" t="shared" si="34" ref="I80:AD81">I75</f>
        <v>531.24564</v>
      </c>
      <c r="J80" s="43">
        <f t="shared" si="34"/>
        <v>630.17</v>
      </c>
      <c r="K80" s="43">
        <f>K75</f>
        <v>538.0707</v>
      </c>
      <c r="L80" s="43">
        <f t="shared" si="34"/>
        <v>272.16</v>
      </c>
      <c r="M80" s="43">
        <f>M75</f>
        <v>303.765</v>
      </c>
      <c r="N80" s="43">
        <f t="shared" si="34"/>
        <v>1039.0224</v>
      </c>
      <c r="O80" s="43">
        <f>O75</f>
        <v>1087.8708</v>
      </c>
      <c r="P80" s="43">
        <f t="shared" si="34"/>
        <v>519.832</v>
      </c>
      <c r="Q80" s="43"/>
      <c r="R80" s="43">
        <f t="shared" si="34"/>
        <v>123.5</v>
      </c>
      <c r="S80" s="43"/>
      <c r="T80" s="43">
        <f t="shared" si="34"/>
        <v>690.26</v>
      </c>
      <c r="U80" s="43"/>
      <c r="V80" s="43">
        <f t="shared" si="34"/>
        <v>370.28</v>
      </c>
      <c r="W80" s="43"/>
      <c r="X80" s="43">
        <f t="shared" si="34"/>
        <v>247.83</v>
      </c>
      <c r="Y80" s="43"/>
      <c r="Z80" s="43">
        <f t="shared" si="34"/>
        <v>250.99</v>
      </c>
      <c r="AA80" s="43"/>
      <c r="AB80" s="43">
        <f t="shared" si="34"/>
        <v>249.44</v>
      </c>
      <c r="AC80" s="43"/>
      <c r="AD80" s="43">
        <f t="shared" si="34"/>
        <v>265.86</v>
      </c>
      <c r="AE80" s="43"/>
      <c r="AF80" s="44"/>
    </row>
    <row r="81" spans="1:32" s="30" customFormat="1" ht="18.75">
      <c r="A81" s="42" t="s">
        <v>21</v>
      </c>
      <c r="B81" s="43">
        <f t="shared" si="33"/>
        <v>1610.5</v>
      </c>
      <c r="C81" s="43">
        <f t="shared" si="33"/>
        <v>700</v>
      </c>
      <c r="D81" s="43">
        <f t="shared" si="33"/>
        <v>450</v>
      </c>
      <c r="E81" s="43">
        <f t="shared" si="33"/>
        <v>0</v>
      </c>
      <c r="F81" s="35">
        <f>E81/B81*100</f>
        <v>0</v>
      </c>
      <c r="G81" s="28">
        <f>E81/C81*100</f>
        <v>0</v>
      </c>
      <c r="H81" s="43">
        <f>H76</f>
        <v>250</v>
      </c>
      <c r="I81" s="43">
        <f t="shared" si="34"/>
        <v>0</v>
      </c>
      <c r="J81" s="43">
        <f t="shared" si="34"/>
        <v>150</v>
      </c>
      <c r="K81" s="43">
        <f>K76</f>
        <v>0</v>
      </c>
      <c r="L81" s="43">
        <f t="shared" si="34"/>
        <v>100</v>
      </c>
      <c r="M81" s="43">
        <f>M76</f>
        <v>0</v>
      </c>
      <c r="N81" s="43">
        <f t="shared" si="34"/>
        <v>200</v>
      </c>
      <c r="O81" s="43">
        <f>O76</f>
        <v>0</v>
      </c>
      <c r="P81" s="43">
        <f t="shared" si="34"/>
        <v>100</v>
      </c>
      <c r="Q81" s="43"/>
      <c r="R81" s="43">
        <f t="shared" si="34"/>
        <v>100</v>
      </c>
      <c r="S81" s="43"/>
      <c r="T81" s="43">
        <f t="shared" si="34"/>
        <v>200</v>
      </c>
      <c r="U81" s="43"/>
      <c r="V81" s="43">
        <f t="shared" si="34"/>
        <v>100</v>
      </c>
      <c r="W81" s="43"/>
      <c r="X81" s="43">
        <f t="shared" si="34"/>
        <v>100</v>
      </c>
      <c r="Y81" s="43"/>
      <c r="Z81" s="43">
        <f t="shared" si="34"/>
        <v>200</v>
      </c>
      <c r="AA81" s="43"/>
      <c r="AB81" s="43">
        <f t="shared" si="34"/>
        <v>110.5</v>
      </c>
      <c r="AC81" s="43"/>
      <c r="AD81" s="43">
        <f t="shared" si="34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120217.89999999998</v>
      </c>
      <c r="C82" s="43">
        <f aca="true" t="shared" si="35" ref="C82:E83">C16+C23+C29+C35+C65+C71+C77</f>
        <v>48221.56399999999</v>
      </c>
      <c r="D82" s="43">
        <f t="shared" si="35"/>
        <v>36800.11613</v>
      </c>
      <c r="E82" s="43">
        <f t="shared" si="35"/>
        <v>36800.11613</v>
      </c>
      <c r="F82" s="35">
        <f>E82/B82*100</f>
        <v>30.611178643113885</v>
      </c>
      <c r="G82" s="28">
        <f>E82/C82*100</f>
        <v>76.31464655522167</v>
      </c>
      <c r="H82" s="43">
        <f>H16+H23+H29+H35+H65+H71+H77</f>
        <v>15417.20928</v>
      </c>
      <c r="I82" s="43">
        <f aca="true" t="shared" si="36" ref="I82:AD83">I16+I23+I29+I35+I65+I71+I77</f>
        <v>8615.43761</v>
      </c>
      <c r="J82" s="43">
        <f t="shared" si="36"/>
        <v>9490.871000000001</v>
      </c>
      <c r="K82" s="43">
        <f>K16+K23+K29+K35+K65+K71+K77</f>
        <v>9550.58209</v>
      </c>
      <c r="L82" s="43">
        <f t="shared" si="36"/>
        <v>5710.959000000001</v>
      </c>
      <c r="M82" s="43">
        <f>M16+M23+M29+M35+M65+M71+M77</f>
        <v>5591.52352</v>
      </c>
      <c r="N82" s="43">
        <f t="shared" si="36"/>
        <v>17602.52472</v>
      </c>
      <c r="O82" s="43">
        <f>O16+O23+O29+O35+O65+O71+O77</f>
        <v>13042.57291</v>
      </c>
      <c r="P82" s="43">
        <f t="shared" si="36"/>
        <v>8340.681</v>
      </c>
      <c r="Q82" s="43"/>
      <c r="R82" s="43">
        <f t="shared" si="36"/>
        <v>5344.781</v>
      </c>
      <c r="S82" s="43"/>
      <c r="T82" s="43">
        <f t="shared" si="36"/>
        <v>15895.921</v>
      </c>
      <c r="U82" s="43"/>
      <c r="V82" s="43">
        <f t="shared" si="36"/>
        <v>7154.101000000001</v>
      </c>
      <c r="W82" s="43"/>
      <c r="X82" s="43">
        <f t="shared" si="36"/>
        <v>5004.481</v>
      </c>
      <c r="Y82" s="43"/>
      <c r="Z82" s="43">
        <f t="shared" si="36"/>
        <v>10578.481</v>
      </c>
      <c r="AA82" s="43"/>
      <c r="AB82" s="43">
        <f t="shared" si="36"/>
        <v>6314.161</v>
      </c>
      <c r="AC82" s="43"/>
      <c r="AD82" s="43">
        <f t="shared" si="36"/>
        <v>13363.729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35"/>
        <v>0</v>
      </c>
      <c r="D83" s="43">
        <f t="shared" si="35"/>
        <v>0</v>
      </c>
      <c r="E83" s="43">
        <f t="shared" si="35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36"/>
        <v>0</v>
      </c>
      <c r="J83" s="43">
        <f t="shared" si="36"/>
        <v>0</v>
      </c>
      <c r="K83" s="43">
        <f>K17+K24+K30+K36+K66+K72+K78</f>
        <v>0</v>
      </c>
      <c r="L83" s="43">
        <f t="shared" si="36"/>
        <v>0</v>
      </c>
      <c r="M83" s="43">
        <f>M17+M24+M30+M36+M66+M72+M78</f>
        <v>0</v>
      </c>
      <c r="N83" s="43">
        <f t="shared" si="36"/>
        <v>0</v>
      </c>
      <c r="O83" s="43">
        <f>O17+O24+O30+O36+O66+O72+O78</f>
        <v>0</v>
      </c>
      <c r="P83" s="43">
        <f t="shared" si="36"/>
        <v>0</v>
      </c>
      <c r="Q83" s="43"/>
      <c r="R83" s="43">
        <f t="shared" si="36"/>
        <v>0</v>
      </c>
      <c r="S83" s="43"/>
      <c r="T83" s="43">
        <f t="shared" si="36"/>
        <v>0</v>
      </c>
      <c r="U83" s="43"/>
      <c r="V83" s="43">
        <f t="shared" si="36"/>
        <v>0</v>
      </c>
      <c r="W83" s="43"/>
      <c r="X83" s="43">
        <f t="shared" si="36"/>
        <v>0</v>
      </c>
      <c r="Y83" s="43"/>
      <c r="Z83" s="43">
        <f t="shared" si="36"/>
        <v>0</v>
      </c>
      <c r="AA83" s="43"/>
      <c r="AB83" s="43">
        <f t="shared" si="36"/>
        <v>0</v>
      </c>
      <c r="AC83" s="43"/>
      <c r="AD83" s="43">
        <f t="shared" si="36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86" t="s">
        <v>44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2022-05-17T09:17:40Z</dcterms:modified>
  <cp:category/>
  <cp:version/>
  <cp:contentType/>
  <cp:contentStatus/>
</cp:coreProperties>
</file>