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Ларионов\222222\Документы, письма по МП Защита\Ежемесячные отчеты в УЭ по программе\2020 год\Новая папка (2)\"/>
    </mc:Choice>
  </mc:AlternateContent>
  <bookViews>
    <workbookView xWindow="0" yWindow="0" windowWidth="28800" windowHeight="12435"/>
  </bookViews>
  <sheets>
    <sheet name="2810 Безопасность жизне-т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04" i="1" l="1"/>
  <c r="AH104" i="1"/>
  <c r="AI103" i="1"/>
  <c r="AH103" i="1"/>
  <c r="AG103" i="1"/>
  <c r="AC102" i="1"/>
  <c r="AB102" i="1"/>
  <c r="U102" i="1"/>
  <c r="T102" i="1"/>
  <c r="M102" i="1"/>
  <c r="L102" i="1"/>
  <c r="B102" i="1"/>
  <c r="Y101" i="1"/>
  <c r="Q101" i="1"/>
  <c r="I101" i="1"/>
  <c r="R100" i="1"/>
  <c r="U99" i="1"/>
  <c r="AB98" i="1"/>
  <c r="L98" i="1"/>
  <c r="AE96" i="1"/>
  <c r="AD96" i="1"/>
  <c r="AD102" i="1" s="1"/>
  <c r="AC96" i="1"/>
  <c r="AB96" i="1"/>
  <c r="AA96" i="1"/>
  <c r="Z96" i="1"/>
  <c r="Z102" i="1" s="1"/>
  <c r="Y96" i="1"/>
  <c r="X96" i="1"/>
  <c r="W96" i="1"/>
  <c r="V96" i="1"/>
  <c r="V102" i="1" s="1"/>
  <c r="U96" i="1"/>
  <c r="T96" i="1"/>
  <c r="S96" i="1"/>
  <c r="R96" i="1"/>
  <c r="R102" i="1" s="1"/>
  <c r="Q96" i="1"/>
  <c r="P96" i="1"/>
  <c r="O96" i="1"/>
  <c r="N96" i="1"/>
  <c r="N102" i="1" s="1"/>
  <c r="M96" i="1"/>
  <c r="L96" i="1"/>
  <c r="K96" i="1"/>
  <c r="J96" i="1"/>
  <c r="J102" i="1" s="1"/>
  <c r="I96" i="1"/>
  <c r="H96" i="1"/>
  <c r="E96" i="1"/>
  <c r="AJ96" i="1" s="1"/>
  <c r="D96" i="1"/>
  <c r="C96" i="1"/>
  <c r="B96" i="1"/>
  <c r="AJ95" i="1"/>
  <c r="AI95" i="1"/>
  <c r="AE95" i="1"/>
  <c r="AD95" i="1"/>
  <c r="AC95" i="1"/>
  <c r="AB95" i="1"/>
  <c r="AB101" i="1" s="1"/>
  <c r="AA95" i="1"/>
  <c r="Z95" i="1"/>
  <c r="Y95" i="1"/>
  <c r="X95" i="1"/>
  <c r="X101" i="1" s="1"/>
  <c r="W95" i="1"/>
  <c r="V95" i="1"/>
  <c r="U95" i="1"/>
  <c r="T95" i="1"/>
  <c r="T101" i="1" s="1"/>
  <c r="S95" i="1"/>
  <c r="R95" i="1"/>
  <c r="Q95" i="1"/>
  <c r="P95" i="1"/>
  <c r="P101" i="1" s="1"/>
  <c r="O95" i="1"/>
  <c r="N95" i="1"/>
  <c r="M95" i="1"/>
  <c r="L95" i="1"/>
  <c r="L101" i="1" s="1"/>
  <c r="K95" i="1"/>
  <c r="J95" i="1"/>
  <c r="I95" i="1"/>
  <c r="H95" i="1"/>
  <c r="H101" i="1" s="1"/>
  <c r="E95" i="1"/>
  <c r="D95" i="1"/>
  <c r="C95" i="1"/>
  <c r="B95" i="1"/>
  <c r="AE94" i="1"/>
  <c r="AD94" i="1"/>
  <c r="AC94" i="1"/>
  <c r="AB94" i="1"/>
  <c r="AA94" i="1"/>
  <c r="Z94" i="1"/>
  <c r="Z100" i="1" s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J100" i="1" s="1"/>
  <c r="I94" i="1"/>
  <c r="H94" i="1"/>
  <c r="AE93" i="1"/>
  <c r="AD93" i="1"/>
  <c r="AC93" i="1"/>
  <c r="AC91" i="1" s="1"/>
  <c r="AB93" i="1"/>
  <c r="AB91" i="1" s="1"/>
  <c r="AA93" i="1"/>
  <c r="Z93" i="1"/>
  <c r="Y93" i="1"/>
  <c r="Y99" i="1" s="1"/>
  <c r="X93" i="1"/>
  <c r="W93" i="1"/>
  <c r="V93" i="1"/>
  <c r="U93" i="1"/>
  <c r="U91" i="1" s="1"/>
  <c r="T93" i="1"/>
  <c r="T91" i="1" s="1"/>
  <c r="S93" i="1"/>
  <c r="R93" i="1"/>
  <c r="Q93" i="1"/>
  <c r="Q99" i="1" s="1"/>
  <c r="P93" i="1"/>
  <c r="O93" i="1"/>
  <c r="N93" i="1"/>
  <c r="M93" i="1"/>
  <c r="M91" i="1" s="1"/>
  <c r="L93" i="1"/>
  <c r="L91" i="1" s="1"/>
  <c r="K93" i="1"/>
  <c r="J93" i="1"/>
  <c r="I93" i="1"/>
  <c r="H93" i="1"/>
  <c r="AH93" i="1" s="1"/>
  <c r="E93" i="1"/>
  <c r="D93" i="1"/>
  <c r="C93" i="1"/>
  <c r="B93" i="1"/>
  <c r="AE92" i="1"/>
  <c r="AD92" i="1"/>
  <c r="AD98" i="1" s="1"/>
  <c r="AC92" i="1"/>
  <c r="AB92" i="1"/>
  <c r="AA92" i="1"/>
  <c r="Z92" i="1"/>
  <c r="Z98" i="1" s="1"/>
  <c r="Y92" i="1"/>
  <c r="X92" i="1"/>
  <c r="X98" i="1" s="1"/>
  <c r="W92" i="1"/>
  <c r="V92" i="1"/>
  <c r="V98" i="1" s="1"/>
  <c r="U92" i="1"/>
  <c r="T92" i="1"/>
  <c r="S92" i="1"/>
  <c r="R92" i="1"/>
  <c r="R98" i="1" s="1"/>
  <c r="Q92" i="1"/>
  <c r="P92" i="1"/>
  <c r="P98" i="1" s="1"/>
  <c r="O92" i="1"/>
  <c r="N92" i="1"/>
  <c r="N98" i="1" s="1"/>
  <c r="M92" i="1"/>
  <c r="L92" i="1"/>
  <c r="K92" i="1"/>
  <c r="J92" i="1"/>
  <c r="J98" i="1" s="1"/>
  <c r="I92" i="1"/>
  <c r="AI92" i="1" s="1"/>
  <c r="H92" i="1"/>
  <c r="AH92" i="1" s="1"/>
  <c r="E92" i="1"/>
  <c r="AJ92" i="1" s="1"/>
  <c r="D92" i="1"/>
  <c r="C92" i="1"/>
  <c r="B92" i="1"/>
  <c r="Y91" i="1"/>
  <c r="X91" i="1"/>
  <c r="Q91" i="1"/>
  <c r="I91" i="1"/>
  <c r="H91" i="1"/>
  <c r="AJ90" i="1"/>
  <c r="AI90" i="1"/>
  <c r="AH90" i="1"/>
  <c r="AG90" i="1"/>
  <c r="AJ89" i="1"/>
  <c r="AI89" i="1"/>
  <c r="AH89" i="1"/>
  <c r="AG89" i="1"/>
  <c r="AJ88" i="1"/>
  <c r="AI88" i="1"/>
  <c r="AH88" i="1"/>
  <c r="AG88" i="1"/>
  <c r="G88" i="1"/>
  <c r="E88" i="1"/>
  <c r="E94" i="1" s="1"/>
  <c r="C88" i="1"/>
  <c r="C85" i="1" s="1"/>
  <c r="B88" i="1"/>
  <c r="AJ87" i="1"/>
  <c r="AI87" i="1"/>
  <c r="AH87" i="1"/>
  <c r="AG87" i="1"/>
  <c r="AJ86" i="1"/>
  <c r="AI86" i="1"/>
  <c r="AH86" i="1"/>
  <c r="AG86" i="1"/>
  <c r="AH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AI85" i="1" s="1"/>
  <c r="H85" i="1"/>
  <c r="AG85" i="1" s="1"/>
  <c r="E85" i="1"/>
  <c r="AJ84" i="1"/>
  <c r="AI84" i="1"/>
  <c r="AH84" i="1"/>
  <c r="AG84" i="1"/>
  <c r="AJ83" i="1"/>
  <c r="AI83" i="1"/>
  <c r="AH83" i="1"/>
  <c r="AG83" i="1"/>
  <c r="AJ82" i="1"/>
  <c r="AI82" i="1"/>
  <c r="AH82" i="1"/>
  <c r="AG82" i="1"/>
  <c r="AJ81" i="1"/>
  <c r="AI81" i="1"/>
  <c r="AH81" i="1"/>
  <c r="AG81" i="1"/>
  <c r="G81" i="1"/>
  <c r="E81" i="1"/>
  <c r="D81" i="1"/>
  <c r="C81" i="1"/>
  <c r="C78" i="1" s="1"/>
  <c r="B81" i="1"/>
  <c r="B78" i="1" s="1"/>
  <c r="AJ80" i="1"/>
  <c r="AI80" i="1"/>
  <c r="AH80" i="1"/>
  <c r="AG80" i="1"/>
  <c r="AJ79" i="1"/>
  <c r="AI79" i="1"/>
  <c r="AH79" i="1"/>
  <c r="AG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AI78" i="1" s="1"/>
  <c r="H78" i="1"/>
  <c r="AH78" i="1" s="1"/>
  <c r="E78" i="1"/>
  <c r="D78" i="1"/>
  <c r="AJ77" i="1"/>
  <c r="AI77" i="1"/>
  <c r="AH77" i="1"/>
  <c r="AG77" i="1"/>
  <c r="AJ76" i="1"/>
  <c r="AI76" i="1"/>
  <c r="AH76" i="1"/>
  <c r="AG76" i="1"/>
  <c r="AI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AH75" i="1" s="1"/>
  <c r="E75" i="1"/>
  <c r="AJ75" i="1" s="1"/>
  <c r="D75" i="1"/>
  <c r="C75" i="1"/>
  <c r="B75" i="1"/>
  <c r="AJ74" i="1"/>
  <c r="AI74" i="1"/>
  <c r="AE74" i="1"/>
  <c r="AD74" i="1"/>
  <c r="AC74" i="1"/>
  <c r="AB74" i="1"/>
  <c r="AA74" i="1"/>
  <c r="Z74" i="1"/>
  <c r="Z101" i="1" s="1"/>
  <c r="Y74" i="1"/>
  <c r="X74" i="1"/>
  <c r="W74" i="1"/>
  <c r="V74" i="1"/>
  <c r="U74" i="1"/>
  <c r="T74" i="1"/>
  <c r="S74" i="1"/>
  <c r="R74" i="1"/>
  <c r="R101" i="1" s="1"/>
  <c r="Q74" i="1"/>
  <c r="P74" i="1"/>
  <c r="O74" i="1"/>
  <c r="N74" i="1"/>
  <c r="M74" i="1"/>
  <c r="L74" i="1"/>
  <c r="K74" i="1"/>
  <c r="J74" i="1"/>
  <c r="J101" i="1" s="1"/>
  <c r="I74" i="1"/>
  <c r="H74" i="1"/>
  <c r="E74" i="1"/>
  <c r="D74" i="1"/>
  <c r="C74" i="1"/>
  <c r="B74" i="1"/>
  <c r="AE73" i="1"/>
  <c r="AD73" i="1"/>
  <c r="AD70" i="1" s="1"/>
  <c r="AC73" i="1"/>
  <c r="AB73" i="1"/>
  <c r="AA73" i="1"/>
  <c r="Z73" i="1"/>
  <c r="Z70" i="1" s="1"/>
  <c r="Y73" i="1"/>
  <c r="X73" i="1"/>
  <c r="W73" i="1"/>
  <c r="V73" i="1"/>
  <c r="V70" i="1" s="1"/>
  <c r="U73" i="1"/>
  <c r="T73" i="1"/>
  <c r="S73" i="1"/>
  <c r="R73" i="1"/>
  <c r="R70" i="1" s="1"/>
  <c r="Q73" i="1"/>
  <c r="P73" i="1"/>
  <c r="O73" i="1"/>
  <c r="N73" i="1"/>
  <c r="N70" i="1" s="1"/>
  <c r="M73" i="1"/>
  <c r="L73" i="1"/>
  <c r="K73" i="1"/>
  <c r="AI73" i="1" s="1"/>
  <c r="J73" i="1"/>
  <c r="J70" i="1" s="1"/>
  <c r="I73" i="1"/>
  <c r="H73" i="1"/>
  <c r="AH73" i="1" s="1"/>
  <c r="E73" i="1"/>
  <c r="AJ72" i="1"/>
  <c r="AE72" i="1"/>
  <c r="AD72" i="1"/>
  <c r="AC72" i="1"/>
  <c r="AB72" i="1"/>
  <c r="AA72" i="1"/>
  <c r="Z72" i="1"/>
  <c r="Y72" i="1"/>
  <c r="X72" i="1"/>
  <c r="X70" i="1" s="1"/>
  <c r="W72" i="1"/>
  <c r="V72" i="1"/>
  <c r="U72" i="1"/>
  <c r="T72" i="1"/>
  <c r="T70" i="1" s="1"/>
  <c r="S72" i="1"/>
  <c r="R72" i="1"/>
  <c r="Q72" i="1"/>
  <c r="P72" i="1"/>
  <c r="P70" i="1" s="1"/>
  <c r="O72" i="1"/>
  <c r="N72" i="1"/>
  <c r="M72" i="1"/>
  <c r="L72" i="1"/>
  <c r="K72" i="1"/>
  <c r="J72" i="1"/>
  <c r="I72" i="1"/>
  <c r="AI72" i="1" s="1"/>
  <c r="H72" i="1"/>
  <c r="E72" i="1"/>
  <c r="D72" i="1"/>
  <c r="C72" i="1"/>
  <c r="B72" i="1"/>
  <c r="AE71" i="1"/>
  <c r="AE70" i="1" s="1"/>
  <c r="AD71" i="1"/>
  <c r="AC71" i="1"/>
  <c r="AB71" i="1"/>
  <c r="AA71" i="1"/>
  <c r="Z71" i="1"/>
  <c r="Y71" i="1"/>
  <c r="X71" i="1"/>
  <c r="W71" i="1"/>
  <c r="W70" i="1" s="1"/>
  <c r="V71" i="1"/>
  <c r="U71" i="1"/>
  <c r="T71" i="1"/>
  <c r="S71" i="1"/>
  <c r="S70" i="1" s="1"/>
  <c r="R71" i="1"/>
  <c r="Q71" i="1"/>
  <c r="P71" i="1"/>
  <c r="O71" i="1"/>
  <c r="O70" i="1" s="1"/>
  <c r="N71" i="1"/>
  <c r="M71" i="1"/>
  <c r="L71" i="1"/>
  <c r="K71" i="1"/>
  <c r="J71" i="1"/>
  <c r="I71" i="1"/>
  <c r="H71" i="1"/>
  <c r="AH71" i="1" s="1"/>
  <c r="E71" i="1"/>
  <c r="AJ71" i="1" s="1"/>
  <c r="D71" i="1"/>
  <c r="C71" i="1"/>
  <c r="B71" i="1"/>
  <c r="AC70" i="1"/>
  <c r="AB70" i="1"/>
  <c r="AA70" i="1"/>
  <c r="Y70" i="1"/>
  <c r="U70" i="1"/>
  <c r="Q70" i="1"/>
  <c r="M70" i="1"/>
  <c r="L70" i="1"/>
  <c r="K70" i="1"/>
  <c r="I70" i="1"/>
  <c r="AJ69" i="1"/>
  <c r="AI69" i="1"/>
  <c r="AH69" i="1"/>
  <c r="AG69" i="1"/>
  <c r="AJ68" i="1"/>
  <c r="AH68" i="1"/>
  <c r="AI67" i="1"/>
  <c r="AH67" i="1"/>
  <c r="AG67" i="1"/>
  <c r="E67" i="1"/>
  <c r="D67" i="1"/>
  <c r="C67" i="1"/>
  <c r="B67" i="1"/>
  <c r="AJ66" i="1"/>
  <c r="AI66" i="1"/>
  <c r="AH66" i="1"/>
  <c r="AG66" i="1"/>
  <c r="AJ65" i="1"/>
  <c r="AI65" i="1"/>
  <c r="AH65" i="1"/>
  <c r="AG65" i="1"/>
  <c r="AI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AH64" i="1" s="1"/>
  <c r="E64" i="1"/>
  <c r="AJ64" i="1" s="1"/>
  <c r="C64" i="1"/>
  <c r="B64" i="1"/>
  <c r="AJ63" i="1"/>
  <c r="AI63" i="1"/>
  <c r="AH63" i="1"/>
  <c r="AG63" i="1"/>
  <c r="AJ62" i="1"/>
  <c r="AI62" i="1"/>
  <c r="AH62" i="1"/>
  <c r="AG62" i="1"/>
  <c r="AJ61" i="1"/>
  <c r="AH61" i="1"/>
  <c r="AI60" i="1"/>
  <c r="AH60" i="1"/>
  <c r="AG60" i="1"/>
  <c r="E60" i="1"/>
  <c r="D60" i="1"/>
  <c r="D57" i="1" s="1"/>
  <c r="C60" i="1"/>
  <c r="C57" i="1" s="1"/>
  <c r="B60" i="1"/>
  <c r="F60" i="1" s="1"/>
  <c r="AJ59" i="1"/>
  <c r="AI59" i="1"/>
  <c r="AH59" i="1"/>
  <c r="AG59" i="1"/>
  <c r="AJ58" i="1"/>
  <c r="AI58" i="1"/>
  <c r="AH58" i="1"/>
  <c r="AG58" i="1"/>
  <c r="AH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AI57" i="1" s="1"/>
  <c r="H57" i="1"/>
  <c r="AG57" i="1" s="1"/>
  <c r="E57" i="1"/>
  <c r="AJ56" i="1"/>
  <c r="AI56" i="1"/>
  <c r="AH56" i="1"/>
  <c r="AG56" i="1"/>
  <c r="AJ55" i="1"/>
  <c r="AI55" i="1"/>
  <c r="AH55" i="1"/>
  <c r="AG55" i="1"/>
  <c r="AE54" i="1"/>
  <c r="AE49" i="1" s="1"/>
  <c r="AD54" i="1"/>
  <c r="AC54" i="1"/>
  <c r="AB54" i="1"/>
  <c r="AA54" i="1"/>
  <c r="Z54" i="1"/>
  <c r="Y54" i="1"/>
  <c r="Y102" i="1" s="1"/>
  <c r="X54" i="1"/>
  <c r="X102" i="1" s="1"/>
  <c r="W54" i="1"/>
  <c r="W49" i="1" s="1"/>
  <c r="V54" i="1"/>
  <c r="U54" i="1"/>
  <c r="T54" i="1"/>
  <c r="S54" i="1"/>
  <c r="R54" i="1"/>
  <c r="Q54" i="1"/>
  <c r="Q102" i="1" s="1"/>
  <c r="P54" i="1"/>
  <c r="P102" i="1" s="1"/>
  <c r="O54" i="1"/>
  <c r="O49" i="1" s="1"/>
  <c r="N54" i="1"/>
  <c r="M54" i="1"/>
  <c r="L54" i="1"/>
  <c r="K54" i="1"/>
  <c r="AI54" i="1" s="1"/>
  <c r="J54" i="1"/>
  <c r="AH54" i="1" s="1"/>
  <c r="I54" i="1"/>
  <c r="I102" i="1" s="1"/>
  <c r="H54" i="1"/>
  <c r="H102" i="1" s="1"/>
  <c r="G54" i="1"/>
  <c r="F54" i="1"/>
  <c r="E54" i="1"/>
  <c r="D54" i="1"/>
  <c r="C54" i="1"/>
  <c r="AJ54" i="1" s="1"/>
  <c r="B54" i="1"/>
  <c r="AE53" i="1"/>
  <c r="AD53" i="1"/>
  <c r="AC53" i="1"/>
  <c r="AC101" i="1" s="1"/>
  <c r="AB53" i="1"/>
  <c r="AA53" i="1"/>
  <c r="Z53" i="1"/>
  <c r="Y53" i="1"/>
  <c r="X53" i="1"/>
  <c r="W53" i="1"/>
  <c r="V53" i="1"/>
  <c r="U53" i="1"/>
  <c r="U101" i="1" s="1"/>
  <c r="T53" i="1"/>
  <c r="S53" i="1"/>
  <c r="R53" i="1"/>
  <c r="Q53" i="1"/>
  <c r="P53" i="1"/>
  <c r="O53" i="1"/>
  <c r="N53" i="1"/>
  <c r="M53" i="1"/>
  <c r="M101" i="1" s="1"/>
  <c r="L53" i="1"/>
  <c r="K53" i="1"/>
  <c r="J53" i="1"/>
  <c r="I53" i="1"/>
  <c r="H53" i="1"/>
  <c r="G53" i="1"/>
  <c r="F53" i="1"/>
  <c r="E53" i="1"/>
  <c r="AJ53" i="1" s="1"/>
  <c r="D53" i="1"/>
  <c r="C53" i="1"/>
  <c r="B53" i="1"/>
  <c r="AH52" i="1"/>
  <c r="AE52" i="1"/>
  <c r="AD52" i="1"/>
  <c r="AC52" i="1"/>
  <c r="AC100" i="1" s="1"/>
  <c r="AB52" i="1"/>
  <c r="AA52" i="1"/>
  <c r="Z52" i="1"/>
  <c r="Y52" i="1"/>
  <c r="Y100" i="1" s="1"/>
  <c r="X52" i="1"/>
  <c r="W52" i="1"/>
  <c r="V52" i="1"/>
  <c r="U52" i="1"/>
  <c r="U100" i="1" s="1"/>
  <c r="T52" i="1"/>
  <c r="S52" i="1"/>
  <c r="R52" i="1"/>
  <c r="Q52" i="1"/>
  <c r="Q100" i="1" s="1"/>
  <c r="P52" i="1"/>
  <c r="O52" i="1"/>
  <c r="N52" i="1"/>
  <c r="M52" i="1"/>
  <c r="M100" i="1" s="1"/>
  <c r="L52" i="1"/>
  <c r="K52" i="1"/>
  <c r="J52" i="1"/>
  <c r="I52" i="1"/>
  <c r="AI52" i="1" s="1"/>
  <c r="H52" i="1"/>
  <c r="AG52" i="1" s="1"/>
  <c r="AJ51" i="1"/>
  <c r="AI51" i="1"/>
  <c r="AE51" i="1"/>
  <c r="AD51" i="1"/>
  <c r="AC51" i="1"/>
  <c r="AB51" i="1"/>
  <c r="AA51" i="1"/>
  <c r="Z51" i="1"/>
  <c r="Z49" i="1" s="1"/>
  <c r="Y51" i="1"/>
  <c r="X51" i="1"/>
  <c r="W51" i="1"/>
  <c r="V51" i="1"/>
  <c r="U51" i="1"/>
  <c r="T51" i="1"/>
  <c r="S51" i="1"/>
  <c r="R51" i="1"/>
  <c r="R49" i="1" s="1"/>
  <c r="Q51" i="1"/>
  <c r="P51" i="1"/>
  <c r="O51" i="1"/>
  <c r="N51" i="1"/>
  <c r="M51" i="1"/>
  <c r="L51" i="1"/>
  <c r="K51" i="1"/>
  <c r="J51" i="1"/>
  <c r="AH51" i="1" s="1"/>
  <c r="I51" i="1"/>
  <c r="H51" i="1"/>
  <c r="G51" i="1"/>
  <c r="F51" i="1"/>
  <c r="E51" i="1"/>
  <c r="D51" i="1"/>
  <c r="C51" i="1"/>
  <c r="B51" i="1"/>
  <c r="AH50" i="1"/>
  <c r="AE50" i="1"/>
  <c r="AD50" i="1"/>
  <c r="AC50" i="1"/>
  <c r="AC49" i="1" s="1"/>
  <c r="AB50" i="1"/>
  <c r="AB49" i="1" s="1"/>
  <c r="AA50" i="1"/>
  <c r="Z50" i="1"/>
  <c r="Y50" i="1"/>
  <c r="Y49" i="1" s="1"/>
  <c r="X50" i="1"/>
  <c r="X49" i="1" s="1"/>
  <c r="W50" i="1"/>
  <c r="V50" i="1"/>
  <c r="U50" i="1"/>
  <c r="U49" i="1" s="1"/>
  <c r="T50" i="1"/>
  <c r="T49" i="1" s="1"/>
  <c r="S50" i="1"/>
  <c r="R50" i="1"/>
  <c r="Q50" i="1"/>
  <c r="Q49" i="1" s="1"/>
  <c r="P50" i="1"/>
  <c r="P49" i="1" s="1"/>
  <c r="O50" i="1"/>
  <c r="N50" i="1"/>
  <c r="M50" i="1"/>
  <c r="M49" i="1" s="1"/>
  <c r="L50" i="1"/>
  <c r="L49" i="1" s="1"/>
  <c r="K50" i="1"/>
  <c r="J50" i="1"/>
  <c r="I50" i="1"/>
  <c r="H50" i="1"/>
  <c r="H49" i="1" s="1"/>
  <c r="G50" i="1"/>
  <c r="F50" i="1"/>
  <c r="E50" i="1"/>
  <c r="D50" i="1"/>
  <c r="C50" i="1"/>
  <c r="B50" i="1"/>
  <c r="AD49" i="1"/>
  <c r="AA49" i="1"/>
  <c r="V49" i="1"/>
  <c r="S49" i="1"/>
  <c r="N49" i="1"/>
  <c r="K49" i="1"/>
  <c r="E46" i="1"/>
  <c r="D46" i="1"/>
  <c r="D43" i="1" s="1"/>
  <c r="C46" i="1"/>
  <c r="B46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C43" i="1"/>
  <c r="B43" i="1"/>
  <c r="AJ41" i="1"/>
  <c r="AI41" i="1"/>
  <c r="AH41" i="1"/>
  <c r="AG41" i="1"/>
  <c r="AJ40" i="1"/>
  <c r="AI40" i="1"/>
  <c r="AH40" i="1"/>
  <c r="AG40" i="1"/>
  <c r="AI39" i="1"/>
  <c r="AH39" i="1"/>
  <c r="AG39" i="1"/>
  <c r="E39" i="1"/>
  <c r="AJ39" i="1" s="1"/>
  <c r="C39" i="1"/>
  <c r="B39" i="1"/>
  <c r="B36" i="1" s="1"/>
  <c r="AJ38" i="1"/>
  <c r="AI38" i="1"/>
  <c r="AH38" i="1"/>
  <c r="AG38" i="1"/>
  <c r="AJ37" i="1"/>
  <c r="AI37" i="1"/>
  <c r="AH37" i="1"/>
  <c r="AG37" i="1"/>
  <c r="AH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AI36" i="1" s="1"/>
  <c r="H36" i="1"/>
  <c r="AG36" i="1" s="1"/>
  <c r="G36" i="1"/>
  <c r="C36" i="1"/>
  <c r="AJ35" i="1"/>
  <c r="AI35" i="1"/>
  <c r="AH35" i="1"/>
  <c r="AG35" i="1"/>
  <c r="AJ34" i="1"/>
  <c r="AI34" i="1"/>
  <c r="AH34" i="1"/>
  <c r="AG34" i="1"/>
  <c r="AJ33" i="1"/>
  <c r="AH33" i="1"/>
  <c r="AI32" i="1"/>
  <c r="AH32" i="1"/>
  <c r="AG32" i="1"/>
  <c r="E32" i="1"/>
  <c r="E29" i="1" s="1"/>
  <c r="AJ29" i="1" s="1"/>
  <c r="D32" i="1"/>
  <c r="C32" i="1"/>
  <c r="B32" i="1"/>
  <c r="AJ31" i="1"/>
  <c r="AI31" i="1"/>
  <c r="AH31" i="1"/>
  <c r="AG31" i="1"/>
  <c r="AJ30" i="1"/>
  <c r="AI30" i="1"/>
  <c r="AH30" i="1"/>
  <c r="AG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AI29" i="1" s="1"/>
  <c r="J29" i="1"/>
  <c r="I29" i="1"/>
  <c r="H29" i="1"/>
  <c r="AH29" i="1" s="1"/>
  <c r="D29" i="1"/>
  <c r="C29" i="1"/>
  <c r="B29" i="1"/>
  <c r="AJ28" i="1"/>
  <c r="AI28" i="1"/>
  <c r="AH28" i="1"/>
  <c r="AG28" i="1"/>
  <c r="AJ27" i="1"/>
  <c r="AI27" i="1"/>
  <c r="AH27" i="1"/>
  <c r="AG27" i="1"/>
  <c r="AJ26" i="1"/>
  <c r="AH26" i="1"/>
  <c r="AI25" i="1"/>
  <c r="AH25" i="1"/>
  <c r="AG25" i="1"/>
  <c r="E25" i="1"/>
  <c r="D25" i="1"/>
  <c r="D22" i="1" s="1"/>
  <c r="C25" i="1"/>
  <c r="C22" i="1" s="1"/>
  <c r="B25" i="1"/>
  <c r="AJ24" i="1"/>
  <c r="AI24" i="1"/>
  <c r="AH24" i="1"/>
  <c r="AG24" i="1"/>
  <c r="AJ23" i="1"/>
  <c r="AI23" i="1"/>
  <c r="AH23" i="1"/>
  <c r="AG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AI22" i="1" s="1"/>
  <c r="H22" i="1"/>
  <c r="AH22" i="1" s="1"/>
  <c r="E22" i="1"/>
  <c r="B22" i="1"/>
  <c r="AJ21" i="1"/>
  <c r="AI21" i="1"/>
  <c r="AH21" i="1"/>
  <c r="AG21" i="1"/>
  <c r="AJ20" i="1"/>
  <c r="AI20" i="1"/>
  <c r="AH20" i="1"/>
  <c r="AG20" i="1"/>
  <c r="AJ19" i="1"/>
  <c r="AH19" i="1"/>
  <c r="AI18" i="1"/>
  <c r="AH18" i="1"/>
  <c r="AG18" i="1"/>
  <c r="E18" i="1"/>
  <c r="D18" i="1"/>
  <c r="C18" i="1"/>
  <c r="AJ18" i="1" s="1"/>
  <c r="B18" i="1"/>
  <c r="F18" i="1" s="1"/>
  <c r="AJ17" i="1"/>
  <c r="AI17" i="1"/>
  <c r="AH17" i="1"/>
  <c r="AG17" i="1"/>
  <c r="AJ16" i="1"/>
  <c r="AI16" i="1"/>
  <c r="AH16" i="1"/>
  <c r="AG16" i="1"/>
  <c r="AI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AG15" i="1" s="1"/>
  <c r="E15" i="1"/>
  <c r="D15" i="1"/>
  <c r="C15" i="1"/>
  <c r="B15" i="1"/>
  <c r="F15" i="1" s="1"/>
  <c r="AJ14" i="1"/>
  <c r="AI14" i="1"/>
  <c r="AH14" i="1"/>
  <c r="AG14" i="1"/>
  <c r="AJ13" i="1"/>
  <c r="AI13" i="1"/>
  <c r="AH13" i="1"/>
  <c r="AG13" i="1"/>
  <c r="AJ12" i="1"/>
  <c r="AH12" i="1"/>
  <c r="AI11" i="1"/>
  <c r="AH11" i="1"/>
  <c r="AG11" i="1"/>
  <c r="E11" i="1"/>
  <c r="D11" i="1" s="1"/>
  <c r="C11" i="1"/>
  <c r="B11" i="1"/>
  <c r="AJ10" i="1"/>
  <c r="AI10" i="1"/>
  <c r="AH10" i="1"/>
  <c r="AG10" i="1"/>
  <c r="AJ9" i="1"/>
  <c r="AI9" i="1"/>
  <c r="AH9" i="1"/>
  <c r="AG9" i="1"/>
  <c r="AE8" i="1"/>
  <c r="AD8" i="1"/>
  <c r="AC8" i="1"/>
  <c r="AB8" i="1"/>
  <c r="AA8" i="1"/>
  <c r="Z8" i="1"/>
  <c r="Y8" i="1"/>
  <c r="W8" i="1"/>
  <c r="V8" i="1"/>
  <c r="U8" i="1"/>
  <c r="S8" i="1"/>
  <c r="R8" i="1"/>
  <c r="Q8" i="1"/>
  <c r="P8" i="1"/>
  <c r="O8" i="1"/>
  <c r="N8" i="1"/>
  <c r="M8" i="1"/>
  <c r="L8" i="1"/>
  <c r="K8" i="1"/>
  <c r="J8" i="1"/>
  <c r="AG8" i="1" s="1"/>
  <c r="I8" i="1"/>
  <c r="AI8" i="1" s="1"/>
  <c r="H8" i="1"/>
  <c r="AH8" i="1" s="1"/>
  <c r="C8" i="1"/>
  <c r="AJ7" i="1"/>
  <c r="AJ6" i="1"/>
  <c r="D8" i="1" l="1"/>
  <c r="B49" i="1"/>
  <c r="AG22" i="1"/>
  <c r="I49" i="1"/>
  <c r="AI49" i="1" s="1"/>
  <c r="AI50" i="1"/>
  <c r="O98" i="1"/>
  <c r="O97" i="1" s="1"/>
  <c r="AA98" i="1"/>
  <c r="O91" i="1"/>
  <c r="O100" i="1"/>
  <c r="AA91" i="1"/>
  <c r="AA100" i="1"/>
  <c r="U98" i="1"/>
  <c r="U97" i="1" s="1"/>
  <c r="B52" i="1"/>
  <c r="G18" i="1"/>
  <c r="G52" i="1" s="1"/>
  <c r="C102" i="1"/>
  <c r="AH102" i="1"/>
  <c r="C73" i="1"/>
  <c r="C70" i="1" s="1"/>
  <c r="X97" i="1"/>
  <c r="X99" i="1"/>
  <c r="AG93" i="1"/>
  <c r="L99" i="1"/>
  <c r="AB99" i="1"/>
  <c r="I100" i="1"/>
  <c r="B8" i="1"/>
  <c r="C52" i="1"/>
  <c r="C49" i="1" s="1"/>
  <c r="AH15" i="1"/>
  <c r="AJ25" i="1"/>
  <c r="G46" i="1"/>
  <c r="G43" i="1" s="1"/>
  <c r="E43" i="1"/>
  <c r="F46" i="1"/>
  <c r="F43" i="1" s="1"/>
  <c r="E52" i="1"/>
  <c r="D73" i="1"/>
  <c r="D70" i="1" s="1"/>
  <c r="D64" i="1"/>
  <c r="E70" i="1"/>
  <c r="AJ78" i="1"/>
  <c r="G78" i="1"/>
  <c r="F78" i="1"/>
  <c r="Q98" i="1"/>
  <c r="Q97" i="1" s="1"/>
  <c r="Y98" i="1"/>
  <c r="Y97" i="1" s="1"/>
  <c r="AI93" i="1"/>
  <c r="I99" i="1"/>
  <c r="K102" i="1"/>
  <c r="E102" i="1" s="1"/>
  <c r="AI96" i="1"/>
  <c r="O102" i="1"/>
  <c r="S102" i="1"/>
  <c r="W102" i="1"/>
  <c r="AA102" i="1"/>
  <c r="AE102" i="1"/>
  <c r="M98" i="1"/>
  <c r="M97" i="1" s="1"/>
  <c r="AC98" i="1"/>
  <c r="AC97" i="1" s="1"/>
  <c r="M99" i="1"/>
  <c r="AC99" i="1"/>
  <c r="AG29" i="1"/>
  <c r="AJ50" i="1"/>
  <c r="E49" i="1"/>
  <c r="AJ57" i="1"/>
  <c r="F57" i="1"/>
  <c r="B85" i="1"/>
  <c r="F85" i="1" s="1"/>
  <c r="B94" i="1"/>
  <c r="F94" i="1" s="1"/>
  <c r="K98" i="1"/>
  <c r="S98" i="1"/>
  <c r="W98" i="1"/>
  <c r="AE98" i="1"/>
  <c r="K91" i="1"/>
  <c r="K100" i="1"/>
  <c r="AI94" i="1"/>
  <c r="S91" i="1"/>
  <c r="S100" i="1"/>
  <c r="W91" i="1"/>
  <c r="AI91" i="1" s="1"/>
  <c r="W100" i="1"/>
  <c r="AE91" i="1"/>
  <c r="AE100" i="1"/>
  <c r="E8" i="1"/>
  <c r="F11" i="1"/>
  <c r="F52" i="1" s="1"/>
  <c r="AJ11" i="1"/>
  <c r="AJ32" i="1"/>
  <c r="AH72" i="1"/>
  <c r="H70" i="1"/>
  <c r="AG72" i="1"/>
  <c r="H99" i="1"/>
  <c r="P99" i="1"/>
  <c r="P97" i="1" s="1"/>
  <c r="C101" i="1"/>
  <c r="AJ15" i="1"/>
  <c r="G15" i="1"/>
  <c r="AJ22" i="1"/>
  <c r="J49" i="1"/>
  <c r="AH49" i="1" s="1"/>
  <c r="AG50" i="1"/>
  <c r="AG51" i="1"/>
  <c r="AH53" i="1"/>
  <c r="AG78" i="1"/>
  <c r="F88" i="1"/>
  <c r="P91" i="1"/>
  <c r="N97" i="1"/>
  <c r="R97" i="1"/>
  <c r="J91" i="1"/>
  <c r="AH91" i="1" s="1"/>
  <c r="N91" i="1"/>
  <c r="N100" i="1"/>
  <c r="R91" i="1"/>
  <c r="V91" i="1"/>
  <c r="V100" i="1"/>
  <c r="Z91" i="1"/>
  <c r="AD91" i="1"/>
  <c r="AD100" i="1"/>
  <c r="AD97" i="1" s="1"/>
  <c r="N101" i="1"/>
  <c r="AH101" i="1" s="1"/>
  <c r="V101" i="1"/>
  <c r="AD101" i="1"/>
  <c r="B101" i="1" s="1"/>
  <c r="T98" i="1"/>
  <c r="T97" i="1" s="1"/>
  <c r="T99" i="1"/>
  <c r="E36" i="1"/>
  <c r="AJ36" i="1" s="1"/>
  <c r="D39" i="1"/>
  <c r="D36" i="1" s="1"/>
  <c r="AG54" i="1"/>
  <c r="B57" i="1"/>
  <c r="AJ60" i="1"/>
  <c r="AJ67" i="1"/>
  <c r="F67" i="1"/>
  <c r="AG71" i="1"/>
  <c r="B73" i="1"/>
  <c r="AJ85" i="1"/>
  <c r="G85" i="1"/>
  <c r="B91" i="1"/>
  <c r="AG92" i="1"/>
  <c r="J99" i="1"/>
  <c r="J97" i="1" s="1"/>
  <c r="N99" i="1"/>
  <c r="R99" i="1"/>
  <c r="V99" i="1"/>
  <c r="V97" i="1" s="1"/>
  <c r="Z99" i="1"/>
  <c r="Z97" i="1" s="1"/>
  <c r="AD99" i="1"/>
  <c r="H100" i="1"/>
  <c r="L100" i="1"/>
  <c r="P100" i="1"/>
  <c r="T100" i="1"/>
  <c r="X100" i="1"/>
  <c r="AB100" i="1"/>
  <c r="AH96" i="1"/>
  <c r="H98" i="1"/>
  <c r="AI70" i="1"/>
  <c r="AI71" i="1"/>
  <c r="AH74" i="1"/>
  <c r="F81" i="1"/>
  <c r="E91" i="1"/>
  <c r="AJ93" i="1"/>
  <c r="K99" i="1"/>
  <c r="O99" i="1"/>
  <c r="S99" i="1"/>
  <c r="W99" i="1"/>
  <c r="AA99" i="1"/>
  <c r="AE99" i="1"/>
  <c r="C94" i="1"/>
  <c r="G94" i="1" s="1"/>
  <c r="K101" i="1"/>
  <c r="E101" i="1" s="1"/>
  <c r="O101" i="1"/>
  <c r="S101" i="1"/>
  <c r="W101" i="1"/>
  <c r="AA101" i="1"/>
  <c r="AE101" i="1"/>
  <c r="I98" i="1"/>
  <c r="AG64" i="1"/>
  <c r="AG73" i="1"/>
  <c r="AG74" i="1"/>
  <c r="AG75" i="1"/>
  <c r="D88" i="1"/>
  <c r="AG94" i="1"/>
  <c r="AG95" i="1"/>
  <c r="AG96" i="1"/>
  <c r="AH94" i="1"/>
  <c r="AH95" i="1"/>
  <c r="W97" i="1" l="1"/>
  <c r="E98" i="1"/>
  <c r="AI98" i="1"/>
  <c r="I97" i="1"/>
  <c r="AK98" i="1"/>
  <c r="AG100" i="1"/>
  <c r="C100" i="1"/>
  <c r="C97" i="1" s="1"/>
  <c r="AH100" i="1"/>
  <c r="B100" i="1"/>
  <c r="B97" i="1" s="1"/>
  <c r="C99" i="1"/>
  <c r="AH99" i="1"/>
  <c r="AG99" i="1"/>
  <c r="B99" i="1"/>
  <c r="L97" i="1"/>
  <c r="AG91" i="1"/>
  <c r="C98" i="1"/>
  <c r="AH98" i="1"/>
  <c r="AG98" i="1"/>
  <c r="H97" i="1"/>
  <c r="B98" i="1"/>
  <c r="AI101" i="1"/>
  <c r="AJ73" i="1"/>
  <c r="AG49" i="1"/>
  <c r="K97" i="1"/>
  <c r="AJ94" i="1"/>
  <c r="AJ70" i="1"/>
  <c r="AJ52" i="1"/>
  <c r="D94" i="1"/>
  <c r="D91" i="1" s="1"/>
  <c r="D85" i="1"/>
  <c r="C91" i="1"/>
  <c r="AH70" i="1"/>
  <c r="AG70" i="1"/>
  <c r="AB97" i="1"/>
  <c r="AJ91" i="1"/>
  <c r="G91" i="1"/>
  <c r="F91" i="1"/>
  <c r="B70" i="1"/>
  <c r="F73" i="1"/>
  <c r="AJ8" i="1"/>
  <c r="F8" i="1"/>
  <c r="S97" i="1"/>
  <c r="E99" i="1"/>
  <c r="AJ99" i="1" s="1"/>
  <c r="AI99" i="1"/>
  <c r="AK99" i="1"/>
  <c r="AE97" i="1"/>
  <c r="F49" i="1"/>
  <c r="AJ49" i="1"/>
  <c r="G49" i="1"/>
  <c r="AK100" i="1"/>
  <c r="E100" i="1"/>
  <c r="AI100" i="1"/>
  <c r="AA97" i="1"/>
  <c r="D52" i="1"/>
  <c r="D49" i="1" s="1"/>
  <c r="AI97" i="1" l="1"/>
  <c r="AK97" i="1"/>
  <c r="D100" i="1"/>
  <c r="D97" i="1" s="1"/>
  <c r="AJ100" i="1"/>
  <c r="G100" i="1"/>
  <c r="F100" i="1"/>
  <c r="E97" i="1"/>
  <c r="AJ98" i="1"/>
  <c r="AH97" i="1"/>
  <c r="AG97" i="1"/>
  <c r="AJ97" i="1" l="1"/>
  <c r="G97" i="1"/>
  <c r="F97" i="1"/>
</calcChain>
</file>

<file path=xl/sharedStrings.xml><?xml version="1.0" encoding="utf-8"?>
<sst xmlns="http://schemas.openxmlformats.org/spreadsheetml/2006/main" count="163" uniqueCount="66">
  <si>
    <t xml:space="preserve">Отчет о ходе реализации муниципальной программы (сетевой график) </t>
  </si>
  <si>
    <t>ОГЛАВЛЕНИЕ!A1</t>
  </si>
  <si>
    <t>"Безопасность жизнедеятельности населения города Когалыма" (постановление Администрации города Когалыма от 02.10.2013 №2810"</t>
  </si>
  <si>
    <t>Наименование мероприятий программы</t>
  </si>
  <si>
    <t>План на</t>
  </si>
  <si>
    <t xml:space="preserve">План на </t>
  </si>
  <si>
    <t xml:space="preserve">Профинансировано на </t>
  </si>
  <si>
    <t xml:space="preserve">Кассовый расход на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</si>
  <si>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</si>
  <si>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</si>
  <si>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</si>
  <si>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</si>
  <si>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</si>
  <si>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</si>
  <si>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</si>
  <si>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</si>
  <si>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</si>
  <si>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</si>
  <si>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</si>
  <si>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</si>
  <si>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</si>
  <si>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</si>
  <si>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год</t>
  </si>
  <si>
    <t>план на мес</t>
  </si>
  <si>
    <t>касса</t>
  </si>
  <si>
    <t>откл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</si>
  <si>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</si>
  <si>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</si>
  <si>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</si>
  <si>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</si>
  <si>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</si>
  <si>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Основное мероприятие "Создание общественных спасательных постов в местах массового отдыха людей на водных объектах города Когалыма" (показатель 1)</t>
  </si>
  <si>
    <t>Экономия по результатам конкурсных процедур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</si>
  <si>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</si>
  <si>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</si>
  <si>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</si>
  <si>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</si>
  <si>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</si>
  <si>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</si>
  <si>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1.2. Основное мероприятие "Содержание и развитие территориальной автоматизированной системы централизованного оповещения населения города Когалыма" (показатель 2)</t>
  </si>
  <si>
    <r>
      <rPr>
        <b/>
        <sz val="14"/>
        <rFont val="Times New Roman"/>
        <family val="1"/>
        <charset val="204"/>
      </rPr>
      <t>МКУ "ЕДДС по городу Когалыму"</t>
    </r>
    <r>
      <rPr>
        <sz val="14"/>
        <rFont val="Times New Roman"/>
        <family val="1"/>
        <charset val="204"/>
      </rPr>
      <t xml:space="preserve">
Заключен контракт с ПАО «Ростелеком» на оказание услуг по содержанию и техническому обслуживанию оборудования и технических средств оповещения территориальной системы центрального оповещения населения в городе Когалыме, экономия по результатам конкурсных процедур!</t>
    </r>
  </si>
  <si>
    <t>1.3. Основное мероприятие "Приобретение средств индивидуальной защиты"</t>
  </si>
  <si>
    <t>1.4. Основное мероприятие "Снижение рисков и смягчение последствий чрезвычайных ситуаций природного технического характера на территории города Когалыма"</t>
  </si>
  <si>
    <t>1.5. Основное мероприятие "Организация, содержание и развитие муниципальных курсов гражданской обороны в городе Когалыме" (показатель 4)</t>
  </si>
  <si>
    <t>1.6. Финансовое обеспечение проведения санитарно-противоэпидемических мероприятий, направленных на предотвращение распространения коронавирусной инфекции (COVID-2019) на территории города Когалыма</t>
  </si>
  <si>
    <r>
      <rPr>
        <b/>
        <sz val="14"/>
        <rFont val="Times New Roman"/>
        <family val="1"/>
        <charset val="204"/>
      </rPr>
      <t>МКУ "УЖКХ по городу Когалыму"</t>
    </r>
    <r>
      <rPr>
        <sz val="14"/>
        <rFont val="Times New Roman"/>
        <family val="1"/>
        <charset val="204"/>
      </rPr>
      <t xml:space="preserve">
Выполнены и оплачены договоры:  на поставку дезинфицирующих средств   - от 08.05.2020 №1608 ООО "ВА-Маркет" (г.Сургут)  на сумму 338,0т.р.; - от 15.05.2020 №2020226000 ООО "КЗХ" (г.Когалым) на сумму 193,39т.р.;  на оказание услуг по дезинфекции  ул.Вильнюсская, д.11:  - от 19.05.2020 №925 на сумму 167,17т.р. Заключены договоры:   - от 29.06.2020 №2020252000 с ООО "КЗХ" (г.Когалым) на сумму 319,52т.р. на поставку дезинфицирующих средств ;                                                                                     - от 06.07.2020 №941 с АО "НПО "Альтернатива" на сумму 480,0т.р. на оказание услуг по дезинфекции помещений многоквартирных жилых домов;   - от 13.07.2020 №46 с ООО "Жемчужина Сибири" на сумму 46,2т.р. на установку информационных табличек в местах массового пребывания людей (Берегите себя и близких. Будьте здоровы!).                                                               Оплата по заключенным договорам производится по факту выполнения работ на основании предоставленных документов.  МК от 06.07.2020 №941 с АО "НПО "Альтернатива" на сумму 480,0т.р. расторгнут в связи с окончанием срока действия контракта. В рамках данного МК произведена дезинфекция трех квартир на сумму 14,4т.р.
</t>
    </r>
    <r>
      <rPr>
        <b/>
        <sz val="14"/>
        <rFont val="Times New Roman"/>
        <family val="1"/>
        <charset val="204"/>
      </rPr>
      <t>МКУ "УДОМС"</t>
    </r>
    <r>
      <rPr>
        <sz val="14"/>
        <rFont val="Times New Roman"/>
        <family val="1"/>
        <charset val="204"/>
      </rPr>
      <t xml:space="preserve">
Заключен договор №3 от 29.04.2020  на сумму 90.79 тыс. руб. с ООО "ЭКО-СТАНДАРТ" на моставку перчаток одноразовых вениловых.
Заключен договор №14 от 14.05.2020 ИП Невский А.А.р приобртение одноразовых масок (3-х слойная) на общую сумму 1497200 руб. 
</t>
    </r>
    <r>
      <rPr>
        <b/>
        <sz val="14"/>
        <rFont val="Times New Roman"/>
        <family val="1"/>
        <charset val="204"/>
      </rPr>
      <t xml:space="preserve">КУМИ 
</t>
    </r>
    <r>
      <rPr>
        <sz val="14"/>
        <rFont val="Times New Roman"/>
        <family val="1"/>
        <charset val="204"/>
      </rPr>
      <t>Предоставленна субсидия ООО "УПТК" в соответствии с Соглашением № 1 от 30.04.2020 на сумму 4 336,65 тыс. руб.</t>
    </r>
  </si>
  <si>
    <t>привлеченные средства</t>
  </si>
  <si>
    <t>Итого по подпрограмме 1, в том числе:</t>
  </si>
  <si>
    <t>Подпрограмма 2. Укрепление пожарной безопасности в городе Когалыме</t>
  </si>
  <si>
    <t>2.1. Основное мероприятие "Организация противопожарной пропаганды и обучение населения мерам пожарной безопасности" (показатель 3)</t>
  </si>
  <si>
    <t>В связи с поздним сроком заключением контракта, оплата будет произведена по факту выполненных работ</t>
  </si>
  <si>
    <t>2.2. Основное мероприятие "Приобретение средств для организации пожаротушения" (показатель 5)</t>
  </si>
  <si>
    <t>Итого по подпрограмме 2, в том числе: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</si>
  <si>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</si>
  <si>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Основное мероприятие "Финансовое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деятельности"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</si>
  <si>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</si>
  <si>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Отклонение сложилось  по:
-оплате за коммунальные услуги;
-оплате по льготному проезду;
-оплате за услуги связи;
- командировочным расходам.</t>
  </si>
  <si>
    <t>Итого по подпрограмме 3, в том числе:</t>
  </si>
  <si>
    <t>Всего по муниципальной программе:</t>
  </si>
  <si>
    <t>разница</t>
  </si>
  <si>
    <t>Начальник отдела по делам ГОиЧС Администрации города Когалыма</t>
  </si>
  <si>
    <t xml:space="preserve">Ответственный за составление сетевого графика специалист-эксперт </t>
  </si>
  <si>
    <t>С.А. Ларионов</t>
  </si>
  <si>
    <t>Смекалин Д.А. тел. 9-38-61</t>
  </si>
  <si>
    <t>(подпись)</t>
  </si>
  <si>
    <t>дата составления сетевого графика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</si>
</sst>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 ;[Red]\-#,##0.00\ "/>
    <numFmt numFmtId="166" formatCode="#,##0.00\ _₽"/>
  </numFmts>
  <fonts count="2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28">
    <xf numFmtId="0" fontId="0" fillId="0" borderId="0" xfId="0"/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0" xfId="3" applyFill="1" applyAlignment="1">
      <alignment vertical="center" wrapText="1"/>
    </xf>
    <xf numFmtId="0" fontId="7" fillId="0" borderId="0" xfId="0" applyFont="1"/>
    <xf numFmtId="0" fontId="4" fillId="0" borderId="3" xfId="0" applyFont="1" applyFill="1" applyBorder="1" applyAlignment="1">
      <alignment horizontal="center" wrapText="1"/>
    </xf>
    <xf numFmtId="0" fontId="7" fillId="0" borderId="0" xfId="0" applyFont="1" applyBorder="1"/>
    <xf numFmtId="0" fontId="5" fillId="0" borderId="4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4" fontId="8" fillId="0" borderId="0" xfId="0" applyNumberFormat="1" applyFont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justify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4" fontId="5" fillId="5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4" fontId="8" fillId="0" borderId="0" xfId="0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justify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left" wrapText="1"/>
    </xf>
    <xf numFmtId="0" fontId="7" fillId="0" borderId="0" xfId="0" applyFont="1" applyFill="1"/>
    <xf numFmtId="4" fontId="8" fillId="0" borderId="5" xfId="0" applyNumberFormat="1" applyFont="1" applyFill="1" applyBorder="1" applyAlignment="1">
      <alignment horizontal="left" wrapText="1"/>
    </xf>
    <xf numFmtId="4" fontId="8" fillId="5" borderId="5" xfId="0" applyNumberFormat="1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justify" vertical="center" wrapText="1"/>
    </xf>
    <xf numFmtId="4" fontId="8" fillId="0" borderId="5" xfId="0" applyNumberFormat="1" applyFont="1" applyFill="1" applyBorder="1" applyAlignment="1" applyProtection="1">
      <alignment vertical="center" wrapText="1"/>
    </xf>
    <xf numFmtId="165" fontId="8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" fontId="8" fillId="5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NumberFormat="1" applyFont="1" applyFill="1" applyBorder="1" applyAlignment="1">
      <alignment horizontal="left" vertical="center" wrapText="1"/>
    </xf>
    <xf numFmtId="0" fontId="4" fillId="3" borderId="10" xfId="0" applyNumberFormat="1" applyFont="1" applyFill="1" applyBorder="1" applyAlignment="1" applyProtection="1">
      <alignment horizontal="left" vertical="center" wrapText="1"/>
    </xf>
    <xf numFmtId="0" fontId="4" fillId="3" borderId="8" xfId="0" applyNumberFormat="1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justify" vertical="center" wrapText="1"/>
    </xf>
    <xf numFmtId="4" fontId="5" fillId="7" borderId="5" xfId="0" applyNumberFormat="1" applyFont="1" applyFill="1" applyBorder="1" applyAlignment="1">
      <alignment horizontal="center" vertical="center" wrapText="1"/>
    </xf>
    <xf numFmtId="4" fontId="5" fillId="7" borderId="5" xfId="0" applyNumberFormat="1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4" fontId="8" fillId="7" borderId="0" xfId="0" applyNumberFormat="1" applyFont="1" applyFill="1" applyAlignment="1">
      <alignment horizontal="center" vertical="center"/>
    </xf>
    <xf numFmtId="0" fontId="7" fillId="7" borderId="0" xfId="0" applyFont="1" applyFill="1"/>
    <xf numFmtId="0" fontId="8" fillId="4" borderId="5" xfId="2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justify" vertical="center" wrapText="1"/>
    </xf>
    <xf numFmtId="0" fontId="9" fillId="7" borderId="9" xfId="0" applyFont="1" applyFill="1" applyBorder="1" applyAlignment="1">
      <alignment horizontal="justify" vertical="center" wrapText="1"/>
    </xf>
    <xf numFmtId="0" fontId="7" fillId="7" borderId="0" xfId="0" applyFont="1" applyFill="1" applyBorder="1"/>
    <xf numFmtId="0" fontId="8" fillId="4" borderId="5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justify" vertical="center" wrapText="1"/>
    </xf>
    <xf numFmtId="0" fontId="9" fillId="7" borderId="5" xfId="0" applyFont="1" applyFill="1" applyBorder="1" applyAlignment="1">
      <alignment horizontal="justify" vertical="center" wrapText="1"/>
    </xf>
    <xf numFmtId="0" fontId="5" fillId="7" borderId="5" xfId="0" applyFont="1" applyFill="1" applyBorder="1" applyAlignment="1">
      <alignment horizontal="justify" wrapText="1"/>
    </xf>
    <xf numFmtId="4" fontId="10" fillId="7" borderId="0" xfId="0" applyNumberFormat="1" applyFont="1" applyFill="1"/>
    <xf numFmtId="4" fontId="10" fillId="0" borderId="0" xfId="0" applyNumberFormat="1" applyFont="1" applyFill="1"/>
    <xf numFmtId="2" fontId="11" fillId="0" borderId="0" xfId="0" applyNumberFormat="1" applyFont="1" applyFill="1" applyBorder="1" applyAlignment="1">
      <alignment horizontal="justify" wrapText="1"/>
    </xf>
    <xf numFmtId="2" fontId="11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2" fontId="11" fillId="0" borderId="0" xfId="0" applyNumberFormat="1" applyFont="1" applyFill="1" applyBorder="1" applyAlignment="1">
      <alignment horizontal="justify" vertical="center" wrapText="1"/>
    </xf>
    <xf numFmtId="2" fontId="12" fillId="0" borderId="0" xfId="0" applyNumberFormat="1" applyFont="1" applyFill="1"/>
    <xf numFmtId="4" fontId="1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16" fillId="0" borderId="0" xfId="0" applyNumberFormat="1" applyFont="1" applyFill="1" applyBorder="1" applyAlignment="1" applyProtection="1">
      <alignment horizontal="center" vertical="center" wrapText="1"/>
    </xf>
    <xf numFmtId="4" fontId="16" fillId="8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7" fillId="0" borderId="0" xfId="0" applyFont="1"/>
    <xf numFmtId="4" fontId="13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 applyProtection="1">
      <alignment horizontal="left" wrapText="1" shrinkToFit="1"/>
    </xf>
    <xf numFmtId="0" fontId="8" fillId="0" borderId="0" xfId="0" applyFont="1" applyFill="1" applyBorder="1" applyAlignment="1" applyProtection="1">
      <alignment wrapText="1"/>
    </xf>
    <xf numFmtId="166" fontId="8" fillId="0" borderId="0" xfId="1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/>
    <xf numFmtId="164" fontId="8" fillId="0" borderId="0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wrapText="1"/>
    </xf>
    <xf numFmtId="0" fontId="9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wrapText="1"/>
    </xf>
    <xf numFmtId="164" fontId="9" fillId="0" borderId="0" xfId="0" applyNumberFormat="1" applyFont="1" applyFill="1" applyAlignment="1" applyProtection="1">
      <alignment vertical="center" wrapText="1"/>
    </xf>
    <xf numFmtId="164" fontId="20" fillId="0" borderId="0" xfId="0" applyNumberFormat="1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center" vertical="top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wrapText="1"/>
    </xf>
    <xf numFmtId="164" fontId="20" fillId="0" borderId="0" xfId="0" applyNumberFormat="1" applyFont="1" applyFill="1" applyAlignment="1" applyProtection="1">
      <alignment vertical="center" wrapText="1"/>
    </xf>
    <xf numFmtId="0" fontId="8" fillId="0" borderId="0" xfId="0" applyFont="1" applyBorder="1" applyAlignment="1">
      <alignment horizontal="left" vertical="top"/>
    </xf>
    <xf numFmtId="4" fontId="1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8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justify" wrapText="1"/>
    </xf>
    <xf numFmtId="4" fontId="13" fillId="0" borderId="0" xfId="0" applyNumberFormat="1" applyFont="1" applyFill="1" applyBorder="1" applyAlignment="1">
      <alignment horizontal="justify" wrapText="1"/>
    </xf>
    <xf numFmtId="0" fontId="21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4" fontId="8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22" fillId="0" borderId="0" xfId="0" applyFont="1"/>
  </cellXfs>
  <cellStyles count="4">
    <cellStyle name="Гиперссылка" xfId="3" builtinId="8"/>
    <cellStyle name="Нейтральный" xfId="2" builtinId="2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CC"/>
  </sheetPr>
  <dimension ref="A1:IT124"/>
  <sheetViews>
    <sheetView tabSelected="1" zoomScale="50" zoomScaleNormal="50" workbookViewId="0">
      <pane ySplit="6" topLeftCell="A7" activePane="bottomLeft" state="frozen"/>
      <selection pane="bottomLeft" activeCell="G5" sqref="G5"/>
    </sheetView>
  </sheetViews>
  <sheetFormatPr defaultRowHeight="15" x14ac:dyDescent="0.25"/>
  <cols>
    <col min="1" max="1" width="74.5703125" customWidth="1"/>
    <col min="2" max="2" width="15.42578125" customWidth="1"/>
    <col min="3" max="3" width="14.28515625" customWidth="1"/>
    <col min="4" max="4" width="16.5703125" customWidth="1"/>
    <col min="5" max="5" width="15.7109375" customWidth="1"/>
    <col min="6" max="6" width="16.42578125" customWidth="1"/>
    <col min="7" max="7" width="16.5703125" customWidth="1"/>
    <col min="8" max="8" width="13.7109375" customWidth="1"/>
    <col min="9" max="9" width="12.28515625" customWidth="1"/>
    <col min="10" max="10" width="13.5703125" customWidth="1"/>
    <col min="11" max="12" width="12.42578125" bestFit="1" customWidth="1"/>
    <col min="13" max="13" width="14.5703125" bestFit="1" customWidth="1"/>
    <col min="14" max="14" width="15" customWidth="1"/>
    <col min="15" max="18" width="12.42578125" bestFit="1" customWidth="1"/>
    <col min="19" max="19" width="12.42578125" style="127" bestFit="1" customWidth="1"/>
    <col min="20" max="20" width="12.7109375" bestFit="1" customWidth="1"/>
    <col min="21" max="21" width="12.42578125" style="127" bestFit="1" customWidth="1"/>
    <col min="22" max="22" width="16.28515625" bestFit="1" customWidth="1"/>
    <col min="23" max="23" width="13" customWidth="1"/>
    <col min="24" max="24" width="12.42578125" bestFit="1" customWidth="1"/>
    <col min="25" max="25" width="13" customWidth="1"/>
    <col min="26" max="26" width="12.28515625" bestFit="1" customWidth="1"/>
    <col min="27" max="27" width="12.28515625" customWidth="1"/>
    <col min="28" max="28" width="12.28515625" bestFit="1" customWidth="1"/>
    <col min="29" max="30" width="13.5703125" bestFit="1" customWidth="1"/>
    <col min="31" max="31" width="14" customWidth="1"/>
    <col min="32" max="32" width="80" customWidth="1"/>
    <col min="33" max="33" width="17.42578125" customWidth="1"/>
    <col min="34" max="34" width="15.42578125" bestFit="1" customWidth="1"/>
    <col min="35" max="35" width="12.42578125" bestFit="1" customWidth="1"/>
    <col min="36" max="36" width="13.42578125" bestFit="1" customWidth="1"/>
    <col min="37" max="37" width="12.5703125" bestFit="1" customWidth="1"/>
    <col min="257" max="257" width="74.5703125" customWidth="1"/>
    <col min="258" max="258" width="15.42578125" customWidth="1"/>
    <col min="259" max="260" width="14.28515625" customWidth="1"/>
    <col min="261" max="261" width="15.7109375" customWidth="1"/>
    <col min="262" max="262" width="16.42578125" customWidth="1"/>
    <col min="263" max="263" width="16.5703125" customWidth="1"/>
    <col min="264" max="264" width="13.7109375" customWidth="1"/>
    <col min="265" max="265" width="12.28515625" customWidth="1"/>
    <col min="266" max="266" width="13.5703125" customWidth="1"/>
    <col min="267" max="268" width="12.42578125" bestFit="1" customWidth="1"/>
    <col min="269" max="269" width="14.5703125" bestFit="1" customWidth="1"/>
    <col min="270" max="270" width="15" customWidth="1"/>
    <col min="271" max="275" width="12.42578125" bestFit="1" customWidth="1"/>
    <col min="276" max="276" width="12.7109375" bestFit="1" customWidth="1"/>
    <col min="277" max="277" width="12.42578125" bestFit="1" customWidth="1"/>
    <col min="278" max="278" width="16.28515625" bestFit="1" customWidth="1"/>
    <col min="279" max="279" width="13" customWidth="1"/>
    <col min="280" max="280" width="12.42578125" bestFit="1" customWidth="1"/>
    <col min="281" max="281" width="13" customWidth="1"/>
    <col min="282" max="282" width="12.28515625" bestFit="1" customWidth="1"/>
    <col min="283" max="283" width="12.28515625" customWidth="1"/>
    <col min="284" max="284" width="12.28515625" bestFit="1" customWidth="1"/>
    <col min="285" max="286" width="13.5703125" bestFit="1" customWidth="1"/>
    <col min="287" max="287" width="14" customWidth="1"/>
    <col min="288" max="288" width="80" customWidth="1"/>
    <col min="289" max="289" width="12.42578125" bestFit="1" customWidth="1"/>
    <col min="290" max="290" width="15.42578125" bestFit="1" customWidth="1"/>
    <col min="291" max="291" width="12.42578125" bestFit="1" customWidth="1"/>
    <col min="292" max="292" width="13.42578125" bestFit="1" customWidth="1"/>
    <col min="293" max="293" width="12.5703125" bestFit="1" customWidth="1"/>
    <col min="513" max="513" width="74.5703125" customWidth="1"/>
    <col min="514" max="514" width="15.42578125" customWidth="1"/>
    <col min="515" max="516" width="14.28515625" customWidth="1"/>
    <col min="517" max="517" width="15.7109375" customWidth="1"/>
    <col min="518" max="518" width="16.42578125" customWidth="1"/>
    <col min="519" max="519" width="16.5703125" customWidth="1"/>
    <col min="520" max="520" width="13.7109375" customWidth="1"/>
    <col min="521" max="521" width="12.28515625" customWidth="1"/>
    <col min="522" max="522" width="13.5703125" customWidth="1"/>
    <col min="523" max="524" width="12.42578125" bestFit="1" customWidth="1"/>
    <col min="525" max="525" width="14.5703125" bestFit="1" customWidth="1"/>
    <col min="526" max="526" width="15" customWidth="1"/>
    <col min="527" max="531" width="12.42578125" bestFit="1" customWidth="1"/>
    <col min="532" max="532" width="12.7109375" bestFit="1" customWidth="1"/>
    <col min="533" max="533" width="12.42578125" bestFit="1" customWidth="1"/>
    <col min="534" max="534" width="16.28515625" bestFit="1" customWidth="1"/>
    <col min="535" max="535" width="13" customWidth="1"/>
    <col min="536" max="536" width="12.42578125" bestFit="1" customWidth="1"/>
    <col min="537" max="537" width="13" customWidth="1"/>
    <col min="538" max="538" width="12.28515625" bestFit="1" customWidth="1"/>
    <col min="539" max="539" width="12.28515625" customWidth="1"/>
    <col min="540" max="540" width="12.28515625" bestFit="1" customWidth="1"/>
    <col min="541" max="542" width="13.5703125" bestFit="1" customWidth="1"/>
    <col min="543" max="543" width="14" customWidth="1"/>
    <col min="544" max="544" width="80" customWidth="1"/>
    <col min="545" max="545" width="12.42578125" bestFit="1" customWidth="1"/>
    <col min="546" max="546" width="15.42578125" bestFit="1" customWidth="1"/>
    <col min="547" max="547" width="12.42578125" bestFit="1" customWidth="1"/>
    <col min="548" max="548" width="13.42578125" bestFit="1" customWidth="1"/>
    <col min="549" max="549" width="12.5703125" bestFit="1" customWidth="1"/>
    <col min="769" max="769" width="74.5703125" customWidth="1"/>
    <col min="770" max="770" width="15.42578125" customWidth="1"/>
    <col min="771" max="772" width="14.28515625" customWidth="1"/>
    <col min="773" max="773" width="15.7109375" customWidth="1"/>
    <col min="774" max="774" width="16.42578125" customWidth="1"/>
    <col min="775" max="775" width="16.5703125" customWidth="1"/>
    <col min="776" max="776" width="13.7109375" customWidth="1"/>
    <col min="777" max="777" width="12.28515625" customWidth="1"/>
    <col min="778" max="778" width="13.5703125" customWidth="1"/>
    <col min="779" max="780" width="12.42578125" bestFit="1" customWidth="1"/>
    <col min="781" max="781" width="14.5703125" bestFit="1" customWidth="1"/>
    <col min="782" max="782" width="15" customWidth="1"/>
    <col min="783" max="787" width="12.42578125" bestFit="1" customWidth="1"/>
    <col min="788" max="788" width="12.7109375" bestFit="1" customWidth="1"/>
    <col min="789" max="789" width="12.42578125" bestFit="1" customWidth="1"/>
    <col min="790" max="790" width="16.28515625" bestFit="1" customWidth="1"/>
    <col min="791" max="791" width="13" customWidth="1"/>
    <col min="792" max="792" width="12.42578125" bestFit="1" customWidth="1"/>
    <col min="793" max="793" width="13" customWidth="1"/>
    <col min="794" max="794" width="12.28515625" bestFit="1" customWidth="1"/>
    <col min="795" max="795" width="12.28515625" customWidth="1"/>
    <col min="796" max="796" width="12.28515625" bestFit="1" customWidth="1"/>
    <col min="797" max="798" width="13.5703125" bestFit="1" customWidth="1"/>
    <col min="799" max="799" width="14" customWidth="1"/>
    <col min="800" max="800" width="80" customWidth="1"/>
    <col min="801" max="801" width="12.42578125" bestFit="1" customWidth="1"/>
    <col min="802" max="802" width="15.42578125" bestFit="1" customWidth="1"/>
    <col min="803" max="803" width="12.42578125" bestFit="1" customWidth="1"/>
    <col min="804" max="804" width="13.42578125" bestFit="1" customWidth="1"/>
    <col min="805" max="805" width="12.5703125" bestFit="1" customWidth="1"/>
    <col min="1025" max="1025" width="74.5703125" customWidth="1"/>
    <col min="1026" max="1026" width="15.42578125" customWidth="1"/>
    <col min="1027" max="1028" width="14.28515625" customWidth="1"/>
    <col min="1029" max="1029" width="15.7109375" customWidth="1"/>
    <col min="1030" max="1030" width="16.42578125" customWidth="1"/>
    <col min="1031" max="1031" width="16.5703125" customWidth="1"/>
    <col min="1032" max="1032" width="13.7109375" customWidth="1"/>
    <col min="1033" max="1033" width="12.28515625" customWidth="1"/>
    <col min="1034" max="1034" width="13.5703125" customWidth="1"/>
    <col min="1035" max="1036" width="12.42578125" bestFit="1" customWidth="1"/>
    <col min="1037" max="1037" width="14.5703125" bestFit="1" customWidth="1"/>
    <col min="1038" max="1038" width="15" customWidth="1"/>
    <col min="1039" max="1043" width="12.42578125" bestFit="1" customWidth="1"/>
    <col min="1044" max="1044" width="12.7109375" bestFit="1" customWidth="1"/>
    <col min="1045" max="1045" width="12.42578125" bestFit="1" customWidth="1"/>
    <col min="1046" max="1046" width="16.28515625" bestFit="1" customWidth="1"/>
    <col min="1047" max="1047" width="13" customWidth="1"/>
    <col min="1048" max="1048" width="12.42578125" bestFit="1" customWidth="1"/>
    <col min="1049" max="1049" width="13" customWidth="1"/>
    <col min="1050" max="1050" width="12.28515625" bestFit="1" customWidth="1"/>
    <col min="1051" max="1051" width="12.28515625" customWidth="1"/>
    <col min="1052" max="1052" width="12.28515625" bestFit="1" customWidth="1"/>
    <col min="1053" max="1054" width="13.5703125" bestFit="1" customWidth="1"/>
    <col min="1055" max="1055" width="14" customWidth="1"/>
    <col min="1056" max="1056" width="80" customWidth="1"/>
    <col min="1057" max="1057" width="12.42578125" bestFit="1" customWidth="1"/>
    <col min="1058" max="1058" width="15.42578125" bestFit="1" customWidth="1"/>
    <col min="1059" max="1059" width="12.42578125" bestFit="1" customWidth="1"/>
    <col min="1060" max="1060" width="13.42578125" bestFit="1" customWidth="1"/>
    <col min="1061" max="1061" width="12.5703125" bestFit="1" customWidth="1"/>
    <col min="1281" max="1281" width="74.5703125" customWidth="1"/>
    <col min="1282" max="1282" width="15.42578125" customWidth="1"/>
    <col min="1283" max="1284" width="14.28515625" customWidth="1"/>
    <col min="1285" max="1285" width="15.7109375" customWidth="1"/>
    <col min="1286" max="1286" width="16.42578125" customWidth="1"/>
    <col min="1287" max="1287" width="16.5703125" customWidth="1"/>
    <col min="1288" max="1288" width="13.7109375" customWidth="1"/>
    <col min="1289" max="1289" width="12.28515625" customWidth="1"/>
    <col min="1290" max="1290" width="13.5703125" customWidth="1"/>
    <col min="1291" max="1292" width="12.42578125" bestFit="1" customWidth="1"/>
    <col min="1293" max="1293" width="14.5703125" bestFit="1" customWidth="1"/>
    <col min="1294" max="1294" width="15" customWidth="1"/>
    <col min="1295" max="1299" width="12.42578125" bestFit="1" customWidth="1"/>
    <col min="1300" max="1300" width="12.7109375" bestFit="1" customWidth="1"/>
    <col min="1301" max="1301" width="12.42578125" bestFit="1" customWidth="1"/>
    <col min="1302" max="1302" width="16.28515625" bestFit="1" customWidth="1"/>
    <col min="1303" max="1303" width="13" customWidth="1"/>
    <col min="1304" max="1304" width="12.42578125" bestFit="1" customWidth="1"/>
    <col min="1305" max="1305" width="13" customWidth="1"/>
    <col min="1306" max="1306" width="12.28515625" bestFit="1" customWidth="1"/>
    <col min="1307" max="1307" width="12.28515625" customWidth="1"/>
    <col min="1308" max="1308" width="12.28515625" bestFit="1" customWidth="1"/>
    <col min="1309" max="1310" width="13.5703125" bestFit="1" customWidth="1"/>
    <col min="1311" max="1311" width="14" customWidth="1"/>
    <col min="1312" max="1312" width="80" customWidth="1"/>
    <col min="1313" max="1313" width="12.42578125" bestFit="1" customWidth="1"/>
    <col min="1314" max="1314" width="15.42578125" bestFit="1" customWidth="1"/>
    <col min="1315" max="1315" width="12.42578125" bestFit="1" customWidth="1"/>
    <col min="1316" max="1316" width="13.42578125" bestFit="1" customWidth="1"/>
    <col min="1317" max="1317" width="12.5703125" bestFit="1" customWidth="1"/>
    <col min="1537" max="1537" width="74.5703125" customWidth="1"/>
    <col min="1538" max="1538" width="15.42578125" customWidth="1"/>
    <col min="1539" max="1540" width="14.28515625" customWidth="1"/>
    <col min="1541" max="1541" width="15.7109375" customWidth="1"/>
    <col min="1542" max="1542" width="16.42578125" customWidth="1"/>
    <col min="1543" max="1543" width="16.5703125" customWidth="1"/>
    <col min="1544" max="1544" width="13.7109375" customWidth="1"/>
    <col min="1545" max="1545" width="12.28515625" customWidth="1"/>
    <col min="1546" max="1546" width="13.5703125" customWidth="1"/>
    <col min="1547" max="1548" width="12.42578125" bestFit="1" customWidth="1"/>
    <col min="1549" max="1549" width="14.5703125" bestFit="1" customWidth="1"/>
    <col min="1550" max="1550" width="15" customWidth="1"/>
    <col min="1551" max="1555" width="12.42578125" bestFit="1" customWidth="1"/>
    <col min="1556" max="1556" width="12.7109375" bestFit="1" customWidth="1"/>
    <col min="1557" max="1557" width="12.42578125" bestFit="1" customWidth="1"/>
    <col min="1558" max="1558" width="16.28515625" bestFit="1" customWidth="1"/>
    <col min="1559" max="1559" width="13" customWidth="1"/>
    <col min="1560" max="1560" width="12.42578125" bestFit="1" customWidth="1"/>
    <col min="1561" max="1561" width="13" customWidth="1"/>
    <col min="1562" max="1562" width="12.28515625" bestFit="1" customWidth="1"/>
    <col min="1563" max="1563" width="12.28515625" customWidth="1"/>
    <col min="1564" max="1564" width="12.28515625" bestFit="1" customWidth="1"/>
    <col min="1565" max="1566" width="13.5703125" bestFit="1" customWidth="1"/>
    <col min="1567" max="1567" width="14" customWidth="1"/>
    <col min="1568" max="1568" width="80" customWidth="1"/>
    <col min="1569" max="1569" width="12.42578125" bestFit="1" customWidth="1"/>
    <col min="1570" max="1570" width="15.42578125" bestFit="1" customWidth="1"/>
    <col min="1571" max="1571" width="12.42578125" bestFit="1" customWidth="1"/>
    <col min="1572" max="1572" width="13.42578125" bestFit="1" customWidth="1"/>
    <col min="1573" max="1573" width="12.5703125" bestFit="1" customWidth="1"/>
    <col min="1793" max="1793" width="74.5703125" customWidth="1"/>
    <col min="1794" max="1794" width="15.42578125" customWidth="1"/>
    <col min="1795" max="1796" width="14.28515625" customWidth="1"/>
    <col min="1797" max="1797" width="15.7109375" customWidth="1"/>
    <col min="1798" max="1798" width="16.42578125" customWidth="1"/>
    <col min="1799" max="1799" width="16.5703125" customWidth="1"/>
    <col min="1800" max="1800" width="13.7109375" customWidth="1"/>
    <col min="1801" max="1801" width="12.28515625" customWidth="1"/>
    <col min="1802" max="1802" width="13.5703125" customWidth="1"/>
    <col min="1803" max="1804" width="12.42578125" bestFit="1" customWidth="1"/>
    <col min="1805" max="1805" width="14.5703125" bestFit="1" customWidth="1"/>
    <col min="1806" max="1806" width="15" customWidth="1"/>
    <col min="1807" max="1811" width="12.42578125" bestFit="1" customWidth="1"/>
    <col min="1812" max="1812" width="12.7109375" bestFit="1" customWidth="1"/>
    <col min="1813" max="1813" width="12.42578125" bestFit="1" customWidth="1"/>
    <col min="1814" max="1814" width="16.28515625" bestFit="1" customWidth="1"/>
    <col min="1815" max="1815" width="13" customWidth="1"/>
    <col min="1816" max="1816" width="12.42578125" bestFit="1" customWidth="1"/>
    <col min="1817" max="1817" width="13" customWidth="1"/>
    <col min="1818" max="1818" width="12.28515625" bestFit="1" customWidth="1"/>
    <col min="1819" max="1819" width="12.28515625" customWidth="1"/>
    <col min="1820" max="1820" width="12.28515625" bestFit="1" customWidth="1"/>
    <col min="1821" max="1822" width="13.5703125" bestFit="1" customWidth="1"/>
    <col min="1823" max="1823" width="14" customWidth="1"/>
    <col min="1824" max="1824" width="80" customWidth="1"/>
    <col min="1825" max="1825" width="12.42578125" bestFit="1" customWidth="1"/>
    <col min="1826" max="1826" width="15.42578125" bestFit="1" customWidth="1"/>
    <col min="1827" max="1827" width="12.42578125" bestFit="1" customWidth="1"/>
    <col min="1828" max="1828" width="13.42578125" bestFit="1" customWidth="1"/>
    <col min="1829" max="1829" width="12.5703125" bestFit="1" customWidth="1"/>
    <col min="2049" max="2049" width="74.5703125" customWidth="1"/>
    <col min="2050" max="2050" width="15.42578125" customWidth="1"/>
    <col min="2051" max="2052" width="14.28515625" customWidth="1"/>
    <col min="2053" max="2053" width="15.7109375" customWidth="1"/>
    <col min="2054" max="2054" width="16.42578125" customWidth="1"/>
    <col min="2055" max="2055" width="16.5703125" customWidth="1"/>
    <col min="2056" max="2056" width="13.7109375" customWidth="1"/>
    <col min="2057" max="2057" width="12.28515625" customWidth="1"/>
    <col min="2058" max="2058" width="13.5703125" customWidth="1"/>
    <col min="2059" max="2060" width="12.42578125" bestFit="1" customWidth="1"/>
    <col min="2061" max="2061" width="14.5703125" bestFit="1" customWidth="1"/>
    <col min="2062" max="2062" width="15" customWidth="1"/>
    <col min="2063" max="2067" width="12.42578125" bestFit="1" customWidth="1"/>
    <col min="2068" max="2068" width="12.7109375" bestFit="1" customWidth="1"/>
    <col min="2069" max="2069" width="12.42578125" bestFit="1" customWidth="1"/>
    <col min="2070" max="2070" width="16.28515625" bestFit="1" customWidth="1"/>
    <col min="2071" max="2071" width="13" customWidth="1"/>
    <col min="2072" max="2072" width="12.42578125" bestFit="1" customWidth="1"/>
    <col min="2073" max="2073" width="13" customWidth="1"/>
    <col min="2074" max="2074" width="12.28515625" bestFit="1" customWidth="1"/>
    <col min="2075" max="2075" width="12.28515625" customWidth="1"/>
    <col min="2076" max="2076" width="12.28515625" bestFit="1" customWidth="1"/>
    <col min="2077" max="2078" width="13.5703125" bestFit="1" customWidth="1"/>
    <col min="2079" max="2079" width="14" customWidth="1"/>
    <col min="2080" max="2080" width="80" customWidth="1"/>
    <col min="2081" max="2081" width="12.42578125" bestFit="1" customWidth="1"/>
    <col min="2082" max="2082" width="15.42578125" bestFit="1" customWidth="1"/>
    <col min="2083" max="2083" width="12.42578125" bestFit="1" customWidth="1"/>
    <col min="2084" max="2084" width="13.42578125" bestFit="1" customWidth="1"/>
    <col min="2085" max="2085" width="12.5703125" bestFit="1" customWidth="1"/>
    <col min="2305" max="2305" width="74.5703125" customWidth="1"/>
    <col min="2306" max="2306" width="15.42578125" customWidth="1"/>
    <col min="2307" max="2308" width="14.28515625" customWidth="1"/>
    <col min="2309" max="2309" width="15.7109375" customWidth="1"/>
    <col min="2310" max="2310" width="16.42578125" customWidth="1"/>
    <col min="2311" max="2311" width="16.5703125" customWidth="1"/>
    <col min="2312" max="2312" width="13.7109375" customWidth="1"/>
    <col min="2313" max="2313" width="12.28515625" customWidth="1"/>
    <col min="2314" max="2314" width="13.5703125" customWidth="1"/>
    <col min="2315" max="2316" width="12.42578125" bestFit="1" customWidth="1"/>
    <col min="2317" max="2317" width="14.5703125" bestFit="1" customWidth="1"/>
    <col min="2318" max="2318" width="15" customWidth="1"/>
    <col min="2319" max="2323" width="12.42578125" bestFit="1" customWidth="1"/>
    <col min="2324" max="2324" width="12.7109375" bestFit="1" customWidth="1"/>
    <col min="2325" max="2325" width="12.42578125" bestFit="1" customWidth="1"/>
    <col min="2326" max="2326" width="16.28515625" bestFit="1" customWidth="1"/>
    <col min="2327" max="2327" width="13" customWidth="1"/>
    <col min="2328" max="2328" width="12.42578125" bestFit="1" customWidth="1"/>
    <col min="2329" max="2329" width="13" customWidth="1"/>
    <col min="2330" max="2330" width="12.28515625" bestFit="1" customWidth="1"/>
    <col min="2331" max="2331" width="12.28515625" customWidth="1"/>
    <col min="2332" max="2332" width="12.28515625" bestFit="1" customWidth="1"/>
    <col min="2333" max="2334" width="13.5703125" bestFit="1" customWidth="1"/>
    <col min="2335" max="2335" width="14" customWidth="1"/>
    <col min="2336" max="2336" width="80" customWidth="1"/>
    <col min="2337" max="2337" width="12.42578125" bestFit="1" customWidth="1"/>
    <col min="2338" max="2338" width="15.42578125" bestFit="1" customWidth="1"/>
    <col min="2339" max="2339" width="12.42578125" bestFit="1" customWidth="1"/>
    <col min="2340" max="2340" width="13.42578125" bestFit="1" customWidth="1"/>
    <col min="2341" max="2341" width="12.5703125" bestFit="1" customWidth="1"/>
    <col min="2561" max="2561" width="74.5703125" customWidth="1"/>
    <col min="2562" max="2562" width="15.42578125" customWidth="1"/>
    <col min="2563" max="2564" width="14.28515625" customWidth="1"/>
    <col min="2565" max="2565" width="15.7109375" customWidth="1"/>
    <col min="2566" max="2566" width="16.42578125" customWidth="1"/>
    <col min="2567" max="2567" width="16.5703125" customWidth="1"/>
    <col min="2568" max="2568" width="13.7109375" customWidth="1"/>
    <col min="2569" max="2569" width="12.28515625" customWidth="1"/>
    <col min="2570" max="2570" width="13.5703125" customWidth="1"/>
    <col min="2571" max="2572" width="12.42578125" bestFit="1" customWidth="1"/>
    <col min="2573" max="2573" width="14.5703125" bestFit="1" customWidth="1"/>
    <col min="2574" max="2574" width="15" customWidth="1"/>
    <col min="2575" max="2579" width="12.42578125" bestFit="1" customWidth="1"/>
    <col min="2580" max="2580" width="12.7109375" bestFit="1" customWidth="1"/>
    <col min="2581" max="2581" width="12.42578125" bestFit="1" customWidth="1"/>
    <col min="2582" max="2582" width="16.28515625" bestFit="1" customWidth="1"/>
    <col min="2583" max="2583" width="13" customWidth="1"/>
    <col min="2584" max="2584" width="12.42578125" bestFit="1" customWidth="1"/>
    <col min="2585" max="2585" width="13" customWidth="1"/>
    <col min="2586" max="2586" width="12.28515625" bestFit="1" customWidth="1"/>
    <col min="2587" max="2587" width="12.28515625" customWidth="1"/>
    <col min="2588" max="2588" width="12.28515625" bestFit="1" customWidth="1"/>
    <col min="2589" max="2590" width="13.5703125" bestFit="1" customWidth="1"/>
    <col min="2591" max="2591" width="14" customWidth="1"/>
    <col min="2592" max="2592" width="80" customWidth="1"/>
    <col min="2593" max="2593" width="12.42578125" bestFit="1" customWidth="1"/>
    <col min="2594" max="2594" width="15.42578125" bestFit="1" customWidth="1"/>
    <col min="2595" max="2595" width="12.42578125" bestFit="1" customWidth="1"/>
    <col min="2596" max="2596" width="13.42578125" bestFit="1" customWidth="1"/>
    <col min="2597" max="2597" width="12.5703125" bestFit="1" customWidth="1"/>
    <col min="2817" max="2817" width="74.5703125" customWidth="1"/>
    <col min="2818" max="2818" width="15.42578125" customWidth="1"/>
    <col min="2819" max="2820" width="14.28515625" customWidth="1"/>
    <col min="2821" max="2821" width="15.7109375" customWidth="1"/>
    <col min="2822" max="2822" width="16.42578125" customWidth="1"/>
    <col min="2823" max="2823" width="16.5703125" customWidth="1"/>
    <col min="2824" max="2824" width="13.7109375" customWidth="1"/>
    <col min="2825" max="2825" width="12.28515625" customWidth="1"/>
    <col min="2826" max="2826" width="13.5703125" customWidth="1"/>
    <col min="2827" max="2828" width="12.42578125" bestFit="1" customWidth="1"/>
    <col min="2829" max="2829" width="14.5703125" bestFit="1" customWidth="1"/>
    <col min="2830" max="2830" width="15" customWidth="1"/>
    <col min="2831" max="2835" width="12.42578125" bestFit="1" customWidth="1"/>
    <col min="2836" max="2836" width="12.7109375" bestFit="1" customWidth="1"/>
    <col min="2837" max="2837" width="12.42578125" bestFit="1" customWidth="1"/>
    <col min="2838" max="2838" width="16.28515625" bestFit="1" customWidth="1"/>
    <col min="2839" max="2839" width="13" customWidth="1"/>
    <col min="2840" max="2840" width="12.42578125" bestFit="1" customWidth="1"/>
    <col min="2841" max="2841" width="13" customWidth="1"/>
    <col min="2842" max="2842" width="12.28515625" bestFit="1" customWidth="1"/>
    <col min="2843" max="2843" width="12.28515625" customWidth="1"/>
    <col min="2844" max="2844" width="12.28515625" bestFit="1" customWidth="1"/>
    <col min="2845" max="2846" width="13.5703125" bestFit="1" customWidth="1"/>
    <col min="2847" max="2847" width="14" customWidth="1"/>
    <col min="2848" max="2848" width="80" customWidth="1"/>
    <col min="2849" max="2849" width="12.42578125" bestFit="1" customWidth="1"/>
    <col min="2850" max="2850" width="15.42578125" bestFit="1" customWidth="1"/>
    <col min="2851" max="2851" width="12.42578125" bestFit="1" customWidth="1"/>
    <col min="2852" max="2852" width="13.42578125" bestFit="1" customWidth="1"/>
    <col min="2853" max="2853" width="12.5703125" bestFit="1" customWidth="1"/>
    <col min="3073" max="3073" width="74.5703125" customWidth="1"/>
    <col min="3074" max="3074" width="15.42578125" customWidth="1"/>
    <col min="3075" max="3076" width="14.28515625" customWidth="1"/>
    <col min="3077" max="3077" width="15.7109375" customWidth="1"/>
    <col min="3078" max="3078" width="16.42578125" customWidth="1"/>
    <col min="3079" max="3079" width="16.5703125" customWidth="1"/>
    <col min="3080" max="3080" width="13.7109375" customWidth="1"/>
    <col min="3081" max="3081" width="12.28515625" customWidth="1"/>
    <col min="3082" max="3082" width="13.5703125" customWidth="1"/>
    <col min="3083" max="3084" width="12.42578125" bestFit="1" customWidth="1"/>
    <col min="3085" max="3085" width="14.5703125" bestFit="1" customWidth="1"/>
    <col min="3086" max="3086" width="15" customWidth="1"/>
    <col min="3087" max="3091" width="12.42578125" bestFit="1" customWidth="1"/>
    <col min="3092" max="3092" width="12.7109375" bestFit="1" customWidth="1"/>
    <col min="3093" max="3093" width="12.42578125" bestFit="1" customWidth="1"/>
    <col min="3094" max="3094" width="16.28515625" bestFit="1" customWidth="1"/>
    <col min="3095" max="3095" width="13" customWidth="1"/>
    <col min="3096" max="3096" width="12.42578125" bestFit="1" customWidth="1"/>
    <col min="3097" max="3097" width="13" customWidth="1"/>
    <col min="3098" max="3098" width="12.28515625" bestFit="1" customWidth="1"/>
    <col min="3099" max="3099" width="12.28515625" customWidth="1"/>
    <col min="3100" max="3100" width="12.28515625" bestFit="1" customWidth="1"/>
    <col min="3101" max="3102" width="13.5703125" bestFit="1" customWidth="1"/>
    <col min="3103" max="3103" width="14" customWidth="1"/>
    <col min="3104" max="3104" width="80" customWidth="1"/>
    <col min="3105" max="3105" width="12.42578125" bestFit="1" customWidth="1"/>
    <col min="3106" max="3106" width="15.42578125" bestFit="1" customWidth="1"/>
    <col min="3107" max="3107" width="12.42578125" bestFit="1" customWidth="1"/>
    <col min="3108" max="3108" width="13.42578125" bestFit="1" customWidth="1"/>
    <col min="3109" max="3109" width="12.5703125" bestFit="1" customWidth="1"/>
    <col min="3329" max="3329" width="74.5703125" customWidth="1"/>
    <col min="3330" max="3330" width="15.42578125" customWidth="1"/>
    <col min="3331" max="3332" width="14.28515625" customWidth="1"/>
    <col min="3333" max="3333" width="15.7109375" customWidth="1"/>
    <col min="3334" max="3334" width="16.42578125" customWidth="1"/>
    <col min="3335" max="3335" width="16.5703125" customWidth="1"/>
    <col min="3336" max="3336" width="13.7109375" customWidth="1"/>
    <col min="3337" max="3337" width="12.28515625" customWidth="1"/>
    <col min="3338" max="3338" width="13.5703125" customWidth="1"/>
    <col min="3339" max="3340" width="12.42578125" bestFit="1" customWidth="1"/>
    <col min="3341" max="3341" width="14.5703125" bestFit="1" customWidth="1"/>
    <col min="3342" max="3342" width="15" customWidth="1"/>
    <col min="3343" max="3347" width="12.42578125" bestFit="1" customWidth="1"/>
    <col min="3348" max="3348" width="12.7109375" bestFit="1" customWidth="1"/>
    <col min="3349" max="3349" width="12.42578125" bestFit="1" customWidth="1"/>
    <col min="3350" max="3350" width="16.28515625" bestFit="1" customWidth="1"/>
    <col min="3351" max="3351" width="13" customWidth="1"/>
    <col min="3352" max="3352" width="12.42578125" bestFit="1" customWidth="1"/>
    <col min="3353" max="3353" width="13" customWidth="1"/>
    <col min="3354" max="3354" width="12.28515625" bestFit="1" customWidth="1"/>
    <col min="3355" max="3355" width="12.28515625" customWidth="1"/>
    <col min="3356" max="3356" width="12.28515625" bestFit="1" customWidth="1"/>
    <col min="3357" max="3358" width="13.5703125" bestFit="1" customWidth="1"/>
    <col min="3359" max="3359" width="14" customWidth="1"/>
    <col min="3360" max="3360" width="80" customWidth="1"/>
    <col min="3361" max="3361" width="12.42578125" bestFit="1" customWidth="1"/>
    <col min="3362" max="3362" width="15.42578125" bestFit="1" customWidth="1"/>
    <col min="3363" max="3363" width="12.42578125" bestFit="1" customWidth="1"/>
    <col min="3364" max="3364" width="13.42578125" bestFit="1" customWidth="1"/>
    <col min="3365" max="3365" width="12.5703125" bestFit="1" customWidth="1"/>
    <col min="3585" max="3585" width="74.5703125" customWidth="1"/>
    <col min="3586" max="3586" width="15.42578125" customWidth="1"/>
    <col min="3587" max="3588" width="14.28515625" customWidth="1"/>
    <col min="3589" max="3589" width="15.7109375" customWidth="1"/>
    <col min="3590" max="3590" width="16.42578125" customWidth="1"/>
    <col min="3591" max="3591" width="16.5703125" customWidth="1"/>
    <col min="3592" max="3592" width="13.7109375" customWidth="1"/>
    <col min="3593" max="3593" width="12.28515625" customWidth="1"/>
    <col min="3594" max="3594" width="13.5703125" customWidth="1"/>
    <col min="3595" max="3596" width="12.42578125" bestFit="1" customWidth="1"/>
    <col min="3597" max="3597" width="14.5703125" bestFit="1" customWidth="1"/>
    <col min="3598" max="3598" width="15" customWidth="1"/>
    <col min="3599" max="3603" width="12.42578125" bestFit="1" customWidth="1"/>
    <col min="3604" max="3604" width="12.7109375" bestFit="1" customWidth="1"/>
    <col min="3605" max="3605" width="12.42578125" bestFit="1" customWidth="1"/>
    <col min="3606" max="3606" width="16.28515625" bestFit="1" customWidth="1"/>
    <col min="3607" max="3607" width="13" customWidth="1"/>
    <col min="3608" max="3608" width="12.42578125" bestFit="1" customWidth="1"/>
    <col min="3609" max="3609" width="13" customWidth="1"/>
    <col min="3610" max="3610" width="12.28515625" bestFit="1" customWidth="1"/>
    <col min="3611" max="3611" width="12.28515625" customWidth="1"/>
    <col min="3612" max="3612" width="12.28515625" bestFit="1" customWidth="1"/>
    <col min="3613" max="3614" width="13.5703125" bestFit="1" customWidth="1"/>
    <col min="3615" max="3615" width="14" customWidth="1"/>
    <col min="3616" max="3616" width="80" customWidth="1"/>
    <col min="3617" max="3617" width="12.42578125" bestFit="1" customWidth="1"/>
    <col min="3618" max="3618" width="15.42578125" bestFit="1" customWidth="1"/>
    <col min="3619" max="3619" width="12.42578125" bestFit="1" customWidth="1"/>
    <col min="3620" max="3620" width="13.42578125" bestFit="1" customWidth="1"/>
    <col min="3621" max="3621" width="12.5703125" bestFit="1" customWidth="1"/>
    <col min="3841" max="3841" width="74.5703125" customWidth="1"/>
    <col min="3842" max="3842" width="15.42578125" customWidth="1"/>
    <col min="3843" max="3844" width="14.28515625" customWidth="1"/>
    <col min="3845" max="3845" width="15.7109375" customWidth="1"/>
    <col min="3846" max="3846" width="16.42578125" customWidth="1"/>
    <col min="3847" max="3847" width="16.5703125" customWidth="1"/>
    <col min="3848" max="3848" width="13.7109375" customWidth="1"/>
    <col min="3849" max="3849" width="12.28515625" customWidth="1"/>
    <col min="3850" max="3850" width="13.5703125" customWidth="1"/>
    <col min="3851" max="3852" width="12.42578125" bestFit="1" customWidth="1"/>
    <col min="3853" max="3853" width="14.5703125" bestFit="1" customWidth="1"/>
    <col min="3854" max="3854" width="15" customWidth="1"/>
    <col min="3855" max="3859" width="12.42578125" bestFit="1" customWidth="1"/>
    <col min="3860" max="3860" width="12.7109375" bestFit="1" customWidth="1"/>
    <col min="3861" max="3861" width="12.42578125" bestFit="1" customWidth="1"/>
    <col min="3862" max="3862" width="16.28515625" bestFit="1" customWidth="1"/>
    <col min="3863" max="3863" width="13" customWidth="1"/>
    <col min="3864" max="3864" width="12.42578125" bestFit="1" customWidth="1"/>
    <col min="3865" max="3865" width="13" customWidth="1"/>
    <col min="3866" max="3866" width="12.28515625" bestFit="1" customWidth="1"/>
    <col min="3867" max="3867" width="12.28515625" customWidth="1"/>
    <col min="3868" max="3868" width="12.28515625" bestFit="1" customWidth="1"/>
    <col min="3869" max="3870" width="13.5703125" bestFit="1" customWidth="1"/>
    <col min="3871" max="3871" width="14" customWidth="1"/>
    <col min="3872" max="3872" width="80" customWidth="1"/>
    <col min="3873" max="3873" width="12.42578125" bestFit="1" customWidth="1"/>
    <col min="3874" max="3874" width="15.42578125" bestFit="1" customWidth="1"/>
    <col min="3875" max="3875" width="12.42578125" bestFit="1" customWidth="1"/>
    <col min="3876" max="3876" width="13.42578125" bestFit="1" customWidth="1"/>
    <col min="3877" max="3877" width="12.5703125" bestFit="1" customWidth="1"/>
    <col min="4097" max="4097" width="74.5703125" customWidth="1"/>
    <col min="4098" max="4098" width="15.42578125" customWidth="1"/>
    <col min="4099" max="4100" width="14.28515625" customWidth="1"/>
    <col min="4101" max="4101" width="15.7109375" customWidth="1"/>
    <col min="4102" max="4102" width="16.42578125" customWidth="1"/>
    <col min="4103" max="4103" width="16.5703125" customWidth="1"/>
    <col min="4104" max="4104" width="13.7109375" customWidth="1"/>
    <col min="4105" max="4105" width="12.28515625" customWidth="1"/>
    <col min="4106" max="4106" width="13.5703125" customWidth="1"/>
    <col min="4107" max="4108" width="12.42578125" bestFit="1" customWidth="1"/>
    <col min="4109" max="4109" width="14.5703125" bestFit="1" customWidth="1"/>
    <col min="4110" max="4110" width="15" customWidth="1"/>
    <col min="4111" max="4115" width="12.42578125" bestFit="1" customWidth="1"/>
    <col min="4116" max="4116" width="12.7109375" bestFit="1" customWidth="1"/>
    <col min="4117" max="4117" width="12.42578125" bestFit="1" customWidth="1"/>
    <col min="4118" max="4118" width="16.28515625" bestFit="1" customWidth="1"/>
    <col min="4119" max="4119" width="13" customWidth="1"/>
    <col min="4120" max="4120" width="12.42578125" bestFit="1" customWidth="1"/>
    <col min="4121" max="4121" width="13" customWidth="1"/>
    <col min="4122" max="4122" width="12.28515625" bestFit="1" customWidth="1"/>
    <col min="4123" max="4123" width="12.28515625" customWidth="1"/>
    <col min="4124" max="4124" width="12.28515625" bestFit="1" customWidth="1"/>
    <col min="4125" max="4126" width="13.5703125" bestFit="1" customWidth="1"/>
    <col min="4127" max="4127" width="14" customWidth="1"/>
    <col min="4128" max="4128" width="80" customWidth="1"/>
    <col min="4129" max="4129" width="12.42578125" bestFit="1" customWidth="1"/>
    <col min="4130" max="4130" width="15.42578125" bestFit="1" customWidth="1"/>
    <col min="4131" max="4131" width="12.42578125" bestFit="1" customWidth="1"/>
    <col min="4132" max="4132" width="13.42578125" bestFit="1" customWidth="1"/>
    <col min="4133" max="4133" width="12.5703125" bestFit="1" customWidth="1"/>
    <col min="4353" max="4353" width="74.5703125" customWidth="1"/>
    <col min="4354" max="4354" width="15.42578125" customWidth="1"/>
    <col min="4355" max="4356" width="14.28515625" customWidth="1"/>
    <col min="4357" max="4357" width="15.7109375" customWidth="1"/>
    <col min="4358" max="4358" width="16.42578125" customWidth="1"/>
    <col min="4359" max="4359" width="16.5703125" customWidth="1"/>
    <col min="4360" max="4360" width="13.7109375" customWidth="1"/>
    <col min="4361" max="4361" width="12.28515625" customWidth="1"/>
    <col min="4362" max="4362" width="13.5703125" customWidth="1"/>
    <col min="4363" max="4364" width="12.42578125" bestFit="1" customWidth="1"/>
    <col min="4365" max="4365" width="14.5703125" bestFit="1" customWidth="1"/>
    <col min="4366" max="4366" width="15" customWidth="1"/>
    <col min="4367" max="4371" width="12.42578125" bestFit="1" customWidth="1"/>
    <col min="4372" max="4372" width="12.7109375" bestFit="1" customWidth="1"/>
    <col min="4373" max="4373" width="12.42578125" bestFit="1" customWidth="1"/>
    <col min="4374" max="4374" width="16.28515625" bestFit="1" customWidth="1"/>
    <col min="4375" max="4375" width="13" customWidth="1"/>
    <col min="4376" max="4376" width="12.42578125" bestFit="1" customWidth="1"/>
    <col min="4377" max="4377" width="13" customWidth="1"/>
    <col min="4378" max="4378" width="12.28515625" bestFit="1" customWidth="1"/>
    <col min="4379" max="4379" width="12.28515625" customWidth="1"/>
    <col min="4380" max="4380" width="12.28515625" bestFit="1" customWidth="1"/>
    <col min="4381" max="4382" width="13.5703125" bestFit="1" customWidth="1"/>
    <col min="4383" max="4383" width="14" customWidth="1"/>
    <col min="4384" max="4384" width="80" customWidth="1"/>
    <col min="4385" max="4385" width="12.42578125" bestFit="1" customWidth="1"/>
    <col min="4386" max="4386" width="15.42578125" bestFit="1" customWidth="1"/>
    <col min="4387" max="4387" width="12.42578125" bestFit="1" customWidth="1"/>
    <col min="4388" max="4388" width="13.42578125" bestFit="1" customWidth="1"/>
    <col min="4389" max="4389" width="12.5703125" bestFit="1" customWidth="1"/>
    <col min="4609" max="4609" width="74.5703125" customWidth="1"/>
    <col min="4610" max="4610" width="15.42578125" customWidth="1"/>
    <col min="4611" max="4612" width="14.28515625" customWidth="1"/>
    <col min="4613" max="4613" width="15.7109375" customWidth="1"/>
    <col min="4614" max="4614" width="16.42578125" customWidth="1"/>
    <col min="4615" max="4615" width="16.5703125" customWidth="1"/>
    <col min="4616" max="4616" width="13.7109375" customWidth="1"/>
    <col min="4617" max="4617" width="12.28515625" customWidth="1"/>
    <col min="4618" max="4618" width="13.5703125" customWidth="1"/>
    <col min="4619" max="4620" width="12.42578125" bestFit="1" customWidth="1"/>
    <col min="4621" max="4621" width="14.5703125" bestFit="1" customWidth="1"/>
    <col min="4622" max="4622" width="15" customWidth="1"/>
    <col min="4623" max="4627" width="12.42578125" bestFit="1" customWidth="1"/>
    <col min="4628" max="4628" width="12.7109375" bestFit="1" customWidth="1"/>
    <col min="4629" max="4629" width="12.42578125" bestFit="1" customWidth="1"/>
    <col min="4630" max="4630" width="16.28515625" bestFit="1" customWidth="1"/>
    <col min="4631" max="4631" width="13" customWidth="1"/>
    <col min="4632" max="4632" width="12.42578125" bestFit="1" customWidth="1"/>
    <col min="4633" max="4633" width="13" customWidth="1"/>
    <col min="4634" max="4634" width="12.28515625" bestFit="1" customWidth="1"/>
    <col min="4635" max="4635" width="12.28515625" customWidth="1"/>
    <col min="4636" max="4636" width="12.28515625" bestFit="1" customWidth="1"/>
    <col min="4637" max="4638" width="13.5703125" bestFit="1" customWidth="1"/>
    <col min="4639" max="4639" width="14" customWidth="1"/>
    <col min="4640" max="4640" width="80" customWidth="1"/>
    <col min="4641" max="4641" width="12.42578125" bestFit="1" customWidth="1"/>
    <col min="4642" max="4642" width="15.42578125" bestFit="1" customWidth="1"/>
    <col min="4643" max="4643" width="12.42578125" bestFit="1" customWidth="1"/>
    <col min="4644" max="4644" width="13.42578125" bestFit="1" customWidth="1"/>
    <col min="4645" max="4645" width="12.5703125" bestFit="1" customWidth="1"/>
    <col min="4865" max="4865" width="74.5703125" customWidth="1"/>
    <col min="4866" max="4866" width="15.42578125" customWidth="1"/>
    <col min="4867" max="4868" width="14.28515625" customWidth="1"/>
    <col min="4869" max="4869" width="15.7109375" customWidth="1"/>
    <col min="4870" max="4870" width="16.42578125" customWidth="1"/>
    <col min="4871" max="4871" width="16.5703125" customWidth="1"/>
    <col min="4872" max="4872" width="13.7109375" customWidth="1"/>
    <col min="4873" max="4873" width="12.28515625" customWidth="1"/>
    <col min="4874" max="4874" width="13.5703125" customWidth="1"/>
    <col min="4875" max="4876" width="12.42578125" bestFit="1" customWidth="1"/>
    <col min="4877" max="4877" width="14.5703125" bestFit="1" customWidth="1"/>
    <col min="4878" max="4878" width="15" customWidth="1"/>
    <col min="4879" max="4883" width="12.42578125" bestFit="1" customWidth="1"/>
    <col min="4884" max="4884" width="12.7109375" bestFit="1" customWidth="1"/>
    <col min="4885" max="4885" width="12.42578125" bestFit="1" customWidth="1"/>
    <col min="4886" max="4886" width="16.28515625" bestFit="1" customWidth="1"/>
    <col min="4887" max="4887" width="13" customWidth="1"/>
    <col min="4888" max="4888" width="12.42578125" bestFit="1" customWidth="1"/>
    <col min="4889" max="4889" width="13" customWidth="1"/>
    <col min="4890" max="4890" width="12.28515625" bestFit="1" customWidth="1"/>
    <col min="4891" max="4891" width="12.28515625" customWidth="1"/>
    <col min="4892" max="4892" width="12.28515625" bestFit="1" customWidth="1"/>
    <col min="4893" max="4894" width="13.5703125" bestFit="1" customWidth="1"/>
    <col min="4895" max="4895" width="14" customWidth="1"/>
    <col min="4896" max="4896" width="80" customWidth="1"/>
    <col min="4897" max="4897" width="12.42578125" bestFit="1" customWidth="1"/>
    <col min="4898" max="4898" width="15.42578125" bestFit="1" customWidth="1"/>
    <col min="4899" max="4899" width="12.42578125" bestFit="1" customWidth="1"/>
    <col min="4900" max="4900" width="13.42578125" bestFit="1" customWidth="1"/>
    <col min="4901" max="4901" width="12.5703125" bestFit="1" customWidth="1"/>
    <col min="5121" max="5121" width="74.5703125" customWidth="1"/>
    <col min="5122" max="5122" width="15.42578125" customWidth="1"/>
    <col min="5123" max="5124" width="14.28515625" customWidth="1"/>
    <col min="5125" max="5125" width="15.7109375" customWidth="1"/>
    <col min="5126" max="5126" width="16.42578125" customWidth="1"/>
    <col min="5127" max="5127" width="16.5703125" customWidth="1"/>
    <col min="5128" max="5128" width="13.7109375" customWidth="1"/>
    <col min="5129" max="5129" width="12.28515625" customWidth="1"/>
    <col min="5130" max="5130" width="13.5703125" customWidth="1"/>
    <col min="5131" max="5132" width="12.42578125" bestFit="1" customWidth="1"/>
    <col min="5133" max="5133" width="14.5703125" bestFit="1" customWidth="1"/>
    <col min="5134" max="5134" width="15" customWidth="1"/>
    <col min="5135" max="5139" width="12.42578125" bestFit="1" customWidth="1"/>
    <col min="5140" max="5140" width="12.7109375" bestFit="1" customWidth="1"/>
    <col min="5141" max="5141" width="12.42578125" bestFit="1" customWidth="1"/>
    <col min="5142" max="5142" width="16.28515625" bestFit="1" customWidth="1"/>
    <col min="5143" max="5143" width="13" customWidth="1"/>
    <col min="5144" max="5144" width="12.42578125" bestFit="1" customWidth="1"/>
    <col min="5145" max="5145" width="13" customWidth="1"/>
    <col min="5146" max="5146" width="12.28515625" bestFit="1" customWidth="1"/>
    <col min="5147" max="5147" width="12.28515625" customWidth="1"/>
    <col min="5148" max="5148" width="12.28515625" bestFit="1" customWidth="1"/>
    <col min="5149" max="5150" width="13.5703125" bestFit="1" customWidth="1"/>
    <col min="5151" max="5151" width="14" customWidth="1"/>
    <col min="5152" max="5152" width="80" customWidth="1"/>
    <col min="5153" max="5153" width="12.42578125" bestFit="1" customWidth="1"/>
    <col min="5154" max="5154" width="15.42578125" bestFit="1" customWidth="1"/>
    <col min="5155" max="5155" width="12.42578125" bestFit="1" customWidth="1"/>
    <col min="5156" max="5156" width="13.42578125" bestFit="1" customWidth="1"/>
    <col min="5157" max="5157" width="12.5703125" bestFit="1" customWidth="1"/>
    <col min="5377" max="5377" width="74.5703125" customWidth="1"/>
    <col min="5378" max="5378" width="15.42578125" customWidth="1"/>
    <col min="5379" max="5380" width="14.28515625" customWidth="1"/>
    <col min="5381" max="5381" width="15.7109375" customWidth="1"/>
    <col min="5382" max="5382" width="16.42578125" customWidth="1"/>
    <col min="5383" max="5383" width="16.5703125" customWidth="1"/>
    <col min="5384" max="5384" width="13.7109375" customWidth="1"/>
    <col min="5385" max="5385" width="12.28515625" customWidth="1"/>
    <col min="5386" max="5386" width="13.5703125" customWidth="1"/>
    <col min="5387" max="5388" width="12.42578125" bestFit="1" customWidth="1"/>
    <col min="5389" max="5389" width="14.5703125" bestFit="1" customWidth="1"/>
    <col min="5390" max="5390" width="15" customWidth="1"/>
    <col min="5391" max="5395" width="12.42578125" bestFit="1" customWidth="1"/>
    <col min="5396" max="5396" width="12.7109375" bestFit="1" customWidth="1"/>
    <col min="5397" max="5397" width="12.42578125" bestFit="1" customWidth="1"/>
    <col min="5398" max="5398" width="16.28515625" bestFit="1" customWidth="1"/>
    <col min="5399" max="5399" width="13" customWidth="1"/>
    <col min="5400" max="5400" width="12.42578125" bestFit="1" customWidth="1"/>
    <col min="5401" max="5401" width="13" customWidth="1"/>
    <col min="5402" max="5402" width="12.28515625" bestFit="1" customWidth="1"/>
    <col min="5403" max="5403" width="12.28515625" customWidth="1"/>
    <col min="5404" max="5404" width="12.28515625" bestFit="1" customWidth="1"/>
    <col min="5405" max="5406" width="13.5703125" bestFit="1" customWidth="1"/>
    <col min="5407" max="5407" width="14" customWidth="1"/>
    <col min="5408" max="5408" width="80" customWidth="1"/>
    <col min="5409" max="5409" width="12.42578125" bestFit="1" customWidth="1"/>
    <col min="5410" max="5410" width="15.42578125" bestFit="1" customWidth="1"/>
    <col min="5411" max="5411" width="12.42578125" bestFit="1" customWidth="1"/>
    <col min="5412" max="5412" width="13.42578125" bestFit="1" customWidth="1"/>
    <col min="5413" max="5413" width="12.5703125" bestFit="1" customWidth="1"/>
    <col min="5633" max="5633" width="74.5703125" customWidth="1"/>
    <col min="5634" max="5634" width="15.42578125" customWidth="1"/>
    <col min="5635" max="5636" width="14.28515625" customWidth="1"/>
    <col min="5637" max="5637" width="15.7109375" customWidth="1"/>
    <col min="5638" max="5638" width="16.42578125" customWidth="1"/>
    <col min="5639" max="5639" width="16.5703125" customWidth="1"/>
    <col min="5640" max="5640" width="13.7109375" customWidth="1"/>
    <col min="5641" max="5641" width="12.28515625" customWidth="1"/>
    <col min="5642" max="5642" width="13.5703125" customWidth="1"/>
    <col min="5643" max="5644" width="12.42578125" bestFit="1" customWidth="1"/>
    <col min="5645" max="5645" width="14.5703125" bestFit="1" customWidth="1"/>
    <col min="5646" max="5646" width="15" customWidth="1"/>
    <col min="5647" max="5651" width="12.42578125" bestFit="1" customWidth="1"/>
    <col min="5652" max="5652" width="12.7109375" bestFit="1" customWidth="1"/>
    <col min="5653" max="5653" width="12.42578125" bestFit="1" customWidth="1"/>
    <col min="5654" max="5654" width="16.28515625" bestFit="1" customWidth="1"/>
    <col min="5655" max="5655" width="13" customWidth="1"/>
    <col min="5656" max="5656" width="12.42578125" bestFit="1" customWidth="1"/>
    <col min="5657" max="5657" width="13" customWidth="1"/>
    <col min="5658" max="5658" width="12.28515625" bestFit="1" customWidth="1"/>
    <col min="5659" max="5659" width="12.28515625" customWidth="1"/>
    <col min="5660" max="5660" width="12.28515625" bestFit="1" customWidth="1"/>
    <col min="5661" max="5662" width="13.5703125" bestFit="1" customWidth="1"/>
    <col min="5663" max="5663" width="14" customWidth="1"/>
    <col min="5664" max="5664" width="80" customWidth="1"/>
    <col min="5665" max="5665" width="12.42578125" bestFit="1" customWidth="1"/>
    <col min="5666" max="5666" width="15.42578125" bestFit="1" customWidth="1"/>
    <col min="5667" max="5667" width="12.42578125" bestFit="1" customWidth="1"/>
    <col min="5668" max="5668" width="13.42578125" bestFit="1" customWidth="1"/>
    <col min="5669" max="5669" width="12.5703125" bestFit="1" customWidth="1"/>
    <col min="5889" max="5889" width="74.5703125" customWidth="1"/>
    <col min="5890" max="5890" width="15.42578125" customWidth="1"/>
    <col min="5891" max="5892" width="14.28515625" customWidth="1"/>
    <col min="5893" max="5893" width="15.7109375" customWidth="1"/>
    <col min="5894" max="5894" width="16.42578125" customWidth="1"/>
    <col min="5895" max="5895" width="16.5703125" customWidth="1"/>
    <col min="5896" max="5896" width="13.7109375" customWidth="1"/>
    <col min="5897" max="5897" width="12.28515625" customWidth="1"/>
    <col min="5898" max="5898" width="13.5703125" customWidth="1"/>
    <col min="5899" max="5900" width="12.42578125" bestFit="1" customWidth="1"/>
    <col min="5901" max="5901" width="14.5703125" bestFit="1" customWidth="1"/>
    <col min="5902" max="5902" width="15" customWidth="1"/>
    <col min="5903" max="5907" width="12.42578125" bestFit="1" customWidth="1"/>
    <col min="5908" max="5908" width="12.7109375" bestFit="1" customWidth="1"/>
    <col min="5909" max="5909" width="12.42578125" bestFit="1" customWidth="1"/>
    <col min="5910" max="5910" width="16.28515625" bestFit="1" customWidth="1"/>
    <col min="5911" max="5911" width="13" customWidth="1"/>
    <col min="5912" max="5912" width="12.42578125" bestFit="1" customWidth="1"/>
    <col min="5913" max="5913" width="13" customWidth="1"/>
    <col min="5914" max="5914" width="12.28515625" bestFit="1" customWidth="1"/>
    <col min="5915" max="5915" width="12.28515625" customWidth="1"/>
    <col min="5916" max="5916" width="12.28515625" bestFit="1" customWidth="1"/>
    <col min="5917" max="5918" width="13.5703125" bestFit="1" customWidth="1"/>
    <col min="5919" max="5919" width="14" customWidth="1"/>
    <col min="5920" max="5920" width="80" customWidth="1"/>
    <col min="5921" max="5921" width="12.42578125" bestFit="1" customWidth="1"/>
    <col min="5922" max="5922" width="15.42578125" bestFit="1" customWidth="1"/>
    <col min="5923" max="5923" width="12.42578125" bestFit="1" customWidth="1"/>
    <col min="5924" max="5924" width="13.42578125" bestFit="1" customWidth="1"/>
    <col min="5925" max="5925" width="12.5703125" bestFit="1" customWidth="1"/>
    <col min="6145" max="6145" width="74.5703125" customWidth="1"/>
    <col min="6146" max="6146" width="15.42578125" customWidth="1"/>
    <col min="6147" max="6148" width="14.28515625" customWidth="1"/>
    <col min="6149" max="6149" width="15.7109375" customWidth="1"/>
    <col min="6150" max="6150" width="16.42578125" customWidth="1"/>
    <col min="6151" max="6151" width="16.5703125" customWidth="1"/>
    <col min="6152" max="6152" width="13.7109375" customWidth="1"/>
    <col min="6153" max="6153" width="12.28515625" customWidth="1"/>
    <col min="6154" max="6154" width="13.5703125" customWidth="1"/>
    <col min="6155" max="6156" width="12.42578125" bestFit="1" customWidth="1"/>
    <col min="6157" max="6157" width="14.5703125" bestFit="1" customWidth="1"/>
    <col min="6158" max="6158" width="15" customWidth="1"/>
    <col min="6159" max="6163" width="12.42578125" bestFit="1" customWidth="1"/>
    <col min="6164" max="6164" width="12.7109375" bestFit="1" customWidth="1"/>
    <col min="6165" max="6165" width="12.42578125" bestFit="1" customWidth="1"/>
    <col min="6166" max="6166" width="16.28515625" bestFit="1" customWidth="1"/>
    <col min="6167" max="6167" width="13" customWidth="1"/>
    <col min="6168" max="6168" width="12.42578125" bestFit="1" customWidth="1"/>
    <col min="6169" max="6169" width="13" customWidth="1"/>
    <col min="6170" max="6170" width="12.28515625" bestFit="1" customWidth="1"/>
    <col min="6171" max="6171" width="12.28515625" customWidth="1"/>
    <col min="6172" max="6172" width="12.28515625" bestFit="1" customWidth="1"/>
    <col min="6173" max="6174" width="13.5703125" bestFit="1" customWidth="1"/>
    <col min="6175" max="6175" width="14" customWidth="1"/>
    <col min="6176" max="6176" width="80" customWidth="1"/>
    <col min="6177" max="6177" width="12.42578125" bestFit="1" customWidth="1"/>
    <col min="6178" max="6178" width="15.42578125" bestFit="1" customWidth="1"/>
    <col min="6179" max="6179" width="12.42578125" bestFit="1" customWidth="1"/>
    <col min="6180" max="6180" width="13.42578125" bestFit="1" customWidth="1"/>
    <col min="6181" max="6181" width="12.5703125" bestFit="1" customWidth="1"/>
    <col min="6401" max="6401" width="74.5703125" customWidth="1"/>
    <col min="6402" max="6402" width="15.42578125" customWidth="1"/>
    <col min="6403" max="6404" width="14.28515625" customWidth="1"/>
    <col min="6405" max="6405" width="15.7109375" customWidth="1"/>
    <col min="6406" max="6406" width="16.42578125" customWidth="1"/>
    <col min="6407" max="6407" width="16.5703125" customWidth="1"/>
    <col min="6408" max="6408" width="13.7109375" customWidth="1"/>
    <col min="6409" max="6409" width="12.28515625" customWidth="1"/>
    <col min="6410" max="6410" width="13.5703125" customWidth="1"/>
    <col min="6411" max="6412" width="12.42578125" bestFit="1" customWidth="1"/>
    <col min="6413" max="6413" width="14.5703125" bestFit="1" customWidth="1"/>
    <col min="6414" max="6414" width="15" customWidth="1"/>
    <col min="6415" max="6419" width="12.42578125" bestFit="1" customWidth="1"/>
    <col min="6420" max="6420" width="12.7109375" bestFit="1" customWidth="1"/>
    <col min="6421" max="6421" width="12.42578125" bestFit="1" customWidth="1"/>
    <col min="6422" max="6422" width="16.28515625" bestFit="1" customWidth="1"/>
    <col min="6423" max="6423" width="13" customWidth="1"/>
    <col min="6424" max="6424" width="12.42578125" bestFit="1" customWidth="1"/>
    <col min="6425" max="6425" width="13" customWidth="1"/>
    <col min="6426" max="6426" width="12.28515625" bestFit="1" customWidth="1"/>
    <col min="6427" max="6427" width="12.28515625" customWidth="1"/>
    <col min="6428" max="6428" width="12.28515625" bestFit="1" customWidth="1"/>
    <col min="6429" max="6430" width="13.5703125" bestFit="1" customWidth="1"/>
    <col min="6431" max="6431" width="14" customWidth="1"/>
    <col min="6432" max="6432" width="80" customWidth="1"/>
    <col min="6433" max="6433" width="12.42578125" bestFit="1" customWidth="1"/>
    <col min="6434" max="6434" width="15.42578125" bestFit="1" customWidth="1"/>
    <col min="6435" max="6435" width="12.42578125" bestFit="1" customWidth="1"/>
    <col min="6436" max="6436" width="13.42578125" bestFit="1" customWidth="1"/>
    <col min="6437" max="6437" width="12.5703125" bestFit="1" customWidth="1"/>
    <col min="6657" max="6657" width="74.5703125" customWidth="1"/>
    <col min="6658" max="6658" width="15.42578125" customWidth="1"/>
    <col min="6659" max="6660" width="14.28515625" customWidth="1"/>
    <col min="6661" max="6661" width="15.7109375" customWidth="1"/>
    <col min="6662" max="6662" width="16.42578125" customWidth="1"/>
    <col min="6663" max="6663" width="16.5703125" customWidth="1"/>
    <col min="6664" max="6664" width="13.7109375" customWidth="1"/>
    <col min="6665" max="6665" width="12.28515625" customWidth="1"/>
    <col min="6666" max="6666" width="13.5703125" customWidth="1"/>
    <col min="6667" max="6668" width="12.42578125" bestFit="1" customWidth="1"/>
    <col min="6669" max="6669" width="14.5703125" bestFit="1" customWidth="1"/>
    <col min="6670" max="6670" width="15" customWidth="1"/>
    <col min="6671" max="6675" width="12.42578125" bestFit="1" customWidth="1"/>
    <col min="6676" max="6676" width="12.7109375" bestFit="1" customWidth="1"/>
    <col min="6677" max="6677" width="12.42578125" bestFit="1" customWidth="1"/>
    <col min="6678" max="6678" width="16.28515625" bestFit="1" customWidth="1"/>
    <col min="6679" max="6679" width="13" customWidth="1"/>
    <col min="6680" max="6680" width="12.42578125" bestFit="1" customWidth="1"/>
    <col min="6681" max="6681" width="13" customWidth="1"/>
    <col min="6682" max="6682" width="12.28515625" bestFit="1" customWidth="1"/>
    <col min="6683" max="6683" width="12.28515625" customWidth="1"/>
    <col min="6684" max="6684" width="12.28515625" bestFit="1" customWidth="1"/>
    <col min="6685" max="6686" width="13.5703125" bestFit="1" customWidth="1"/>
    <col min="6687" max="6687" width="14" customWidth="1"/>
    <col min="6688" max="6688" width="80" customWidth="1"/>
    <col min="6689" max="6689" width="12.42578125" bestFit="1" customWidth="1"/>
    <col min="6690" max="6690" width="15.42578125" bestFit="1" customWidth="1"/>
    <col min="6691" max="6691" width="12.42578125" bestFit="1" customWidth="1"/>
    <col min="6692" max="6692" width="13.42578125" bestFit="1" customWidth="1"/>
    <col min="6693" max="6693" width="12.5703125" bestFit="1" customWidth="1"/>
    <col min="6913" max="6913" width="74.5703125" customWidth="1"/>
    <col min="6914" max="6914" width="15.42578125" customWidth="1"/>
    <col min="6915" max="6916" width="14.28515625" customWidth="1"/>
    <col min="6917" max="6917" width="15.7109375" customWidth="1"/>
    <col min="6918" max="6918" width="16.42578125" customWidth="1"/>
    <col min="6919" max="6919" width="16.5703125" customWidth="1"/>
    <col min="6920" max="6920" width="13.7109375" customWidth="1"/>
    <col min="6921" max="6921" width="12.28515625" customWidth="1"/>
    <col min="6922" max="6922" width="13.5703125" customWidth="1"/>
    <col min="6923" max="6924" width="12.42578125" bestFit="1" customWidth="1"/>
    <col min="6925" max="6925" width="14.5703125" bestFit="1" customWidth="1"/>
    <col min="6926" max="6926" width="15" customWidth="1"/>
    <col min="6927" max="6931" width="12.42578125" bestFit="1" customWidth="1"/>
    <col min="6932" max="6932" width="12.7109375" bestFit="1" customWidth="1"/>
    <col min="6933" max="6933" width="12.42578125" bestFit="1" customWidth="1"/>
    <col min="6934" max="6934" width="16.28515625" bestFit="1" customWidth="1"/>
    <col min="6935" max="6935" width="13" customWidth="1"/>
    <col min="6936" max="6936" width="12.42578125" bestFit="1" customWidth="1"/>
    <col min="6937" max="6937" width="13" customWidth="1"/>
    <col min="6938" max="6938" width="12.28515625" bestFit="1" customWidth="1"/>
    <col min="6939" max="6939" width="12.28515625" customWidth="1"/>
    <col min="6940" max="6940" width="12.28515625" bestFit="1" customWidth="1"/>
    <col min="6941" max="6942" width="13.5703125" bestFit="1" customWidth="1"/>
    <col min="6943" max="6943" width="14" customWidth="1"/>
    <col min="6944" max="6944" width="80" customWidth="1"/>
    <col min="6945" max="6945" width="12.42578125" bestFit="1" customWidth="1"/>
    <col min="6946" max="6946" width="15.42578125" bestFit="1" customWidth="1"/>
    <col min="6947" max="6947" width="12.42578125" bestFit="1" customWidth="1"/>
    <col min="6948" max="6948" width="13.42578125" bestFit="1" customWidth="1"/>
    <col min="6949" max="6949" width="12.5703125" bestFit="1" customWidth="1"/>
    <col min="7169" max="7169" width="74.5703125" customWidth="1"/>
    <col min="7170" max="7170" width="15.42578125" customWidth="1"/>
    <col min="7171" max="7172" width="14.28515625" customWidth="1"/>
    <col min="7173" max="7173" width="15.7109375" customWidth="1"/>
    <col min="7174" max="7174" width="16.42578125" customWidth="1"/>
    <col min="7175" max="7175" width="16.5703125" customWidth="1"/>
    <col min="7176" max="7176" width="13.7109375" customWidth="1"/>
    <col min="7177" max="7177" width="12.28515625" customWidth="1"/>
    <col min="7178" max="7178" width="13.5703125" customWidth="1"/>
    <col min="7179" max="7180" width="12.42578125" bestFit="1" customWidth="1"/>
    <col min="7181" max="7181" width="14.5703125" bestFit="1" customWidth="1"/>
    <col min="7182" max="7182" width="15" customWidth="1"/>
    <col min="7183" max="7187" width="12.42578125" bestFit="1" customWidth="1"/>
    <col min="7188" max="7188" width="12.7109375" bestFit="1" customWidth="1"/>
    <col min="7189" max="7189" width="12.42578125" bestFit="1" customWidth="1"/>
    <col min="7190" max="7190" width="16.28515625" bestFit="1" customWidth="1"/>
    <col min="7191" max="7191" width="13" customWidth="1"/>
    <col min="7192" max="7192" width="12.42578125" bestFit="1" customWidth="1"/>
    <col min="7193" max="7193" width="13" customWidth="1"/>
    <col min="7194" max="7194" width="12.28515625" bestFit="1" customWidth="1"/>
    <col min="7195" max="7195" width="12.28515625" customWidth="1"/>
    <col min="7196" max="7196" width="12.28515625" bestFit="1" customWidth="1"/>
    <col min="7197" max="7198" width="13.5703125" bestFit="1" customWidth="1"/>
    <col min="7199" max="7199" width="14" customWidth="1"/>
    <col min="7200" max="7200" width="80" customWidth="1"/>
    <col min="7201" max="7201" width="12.42578125" bestFit="1" customWidth="1"/>
    <col min="7202" max="7202" width="15.42578125" bestFit="1" customWidth="1"/>
    <col min="7203" max="7203" width="12.42578125" bestFit="1" customWidth="1"/>
    <col min="7204" max="7204" width="13.42578125" bestFit="1" customWidth="1"/>
    <col min="7205" max="7205" width="12.5703125" bestFit="1" customWidth="1"/>
    <col min="7425" max="7425" width="74.5703125" customWidth="1"/>
    <col min="7426" max="7426" width="15.42578125" customWidth="1"/>
    <col min="7427" max="7428" width="14.28515625" customWidth="1"/>
    <col min="7429" max="7429" width="15.7109375" customWidth="1"/>
    <col min="7430" max="7430" width="16.42578125" customWidth="1"/>
    <col min="7431" max="7431" width="16.5703125" customWidth="1"/>
    <col min="7432" max="7432" width="13.7109375" customWidth="1"/>
    <col min="7433" max="7433" width="12.28515625" customWidth="1"/>
    <col min="7434" max="7434" width="13.5703125" customWidth="1"/>
    <col min="7435" max="7436" width="12.42578125" bestFit="1" customWidth="1"/>
    <col min="7437" max="7437" width="14.5703125" bestFit="1" customWidth="1"/>
    <col min="7438" max="7438" width="15" customWidth="1"/>
    <col min="7439" max="7443" width="12.42578125" bestFit="1" customWidth="1"/>
    <col min="7444" max="7444" width="12.7109375" bestFit="1" customWidth="1"/>
    <col min="7445" max="7445" width="12.42578125" bestFit="1" customWidth="1"/>
    <col min="7446" max="7446" width="16.28515625" bestFit="1" customWidth="1"/>
    <col min="7447" max="7447" width="13" customWidth="1"/>
    <col min="7448" max="7448" width="12.42578125" bestFit="1" customWidth="1"/>
    <col min="7449" max="7449" width="13" customWidth="1"/>
    <col min="7450" max="7450" width="12.28515625" bestFit="1" customWidth="1"/>
    <col min="7451" max="7451" width="12.28515625" customWidth="1"/>
    <col min="7452" max="7452" width="12.28515625" bestFit="1" customWidth="1"/>
    <col min="7453" max="7454" width="13.5703125" bestFit="1" customWidth="1"/>
    <col min="7455" max="7455" width="14" customWidth="1"/>
    <col min="7456" max="7456" width="80" customWidth="1"/>
    <col min="7457" max="7457" width="12.42578125" bestFit="1" customWidth="1"/>
    <col min="7458" max="7458" width="15.42578125" bestFit="1" customWidth="1"/>
    <col min="7459" max="7459" width="12.42578125" bestFit="1" customWidth="1"/>
    <col min="7460" max="7460" width="13.42578125" bestFit="1" customWidth="1"/>
    <col min="7461" max="7461" width="12.5703125" bestFit="1" customWidth="1"/>
    <col min="7681" max="7681" width="74.5703125" customWidth="1"/>
    <col min="7682" max="7682" width="15.42578125" customWidth="1"/>
    <col min="7683" max="7684" width="14.28515625" customWidth="1"/>
    <col min="7685" max="7685" width="15.7109375" customWidth="1"/>
    <col min="7686" max="7686" width="16.42578125" customWidth="1"/>
    <col min="7687" max="7687" width="16.5703125" customWidth="1"/>
    <col min="7688" max="7688" width="13.7109375" customWidth="1"/>
    <col min="7689" max="7689" width="12.28515625" customWidth="1"/>
    <col min="7690" max="7690" width="13.5703125" customWidth="1"/>
    <col min="7691" max="7692" width="12.42578125" bestFit="1" customWidth="1"/>
    <col min="7693" max="7693" width="14.5703125" bestFit="1" customWidth="1"/>
    <col min="7694" max="7694" width="15" customWidth="1"/>
    <col min="7695" max="7699" width="12.42578125" bestFit="1" customWidth="1"/>
    <col min="7700" max="7700" width="12.7109375" bestFit="1" customWidth="1"/>
    <col min="7701" max="7701" width="12.42578125" bestFit="1" customWidth="1"/>
    <col min="7702" max="7702" width="16.28515625" bestFit="1" customWidth="1"/>
    <col min="7703" max="7703" width="13" customWidth="1"/>
    <col min="7704" max="7704" width="12.42578125" bestFit="1" customWidth="1"/>
    <col min="7705" max="7705" width="13" customWidth="1"/>
    <col min="7706" max="7706" width="12.28515625" bestFit="1" customWidth="1"/>
    <col min="7707" max="7707" width="12.28515625" customWidth="1"/>
    <col min="7708" max="7708" width="12.28515625" bestFit="1" customWidth="1"/>
    <col min="7709" max="7710" width="13.5703125" bestFit="1" customWidth="1"/>
    <col min="7711" max="7711" width="14" customWidth="1"/>
    <col min="7712" max="7712" width="80" customWidth="1"/>
    <col min="7713" max="7713" width="12.42578125" bestFit="1" customWidth="1"/>
    <col min="7714" max="7714" width="15.42578125" bestFit="1" customWidth="1"/>
    <col min="7715" max="7715" width="12.42578125" bestFit="1" customWidth="1"/>
    <col min="7716" max="7716" width="13.42578125" bestFit="1" customWidth="1"/>
    <col min="7717" max="7717" width="12.5703125" bestFit="1" customWidth="1"/>
    <col min="7937" max="7937" width="74.5703125" customWidth="1"/>
    <col min="7938" max="7938" width="15.42578125" customWidth="1"/>
    <col min="7939" max="7940" width="14.28515625" customWidth="1"/>
    <col min="7941" max="7941" width="15.7109375" customWidth="1"/>
    <col min="7942" max="7942" width="16.42578125" customWidth="1"/>
    <col min="7943" max="7943" width="16.5703125" customWidth="1"/>
    <col min="7944" max="7944" width="13.7109375" customWidth="1"/>
    <col min="7945" max="7945" width="12.28515625" customWidth="1"/>
    <col min="7946" max="7946" width="13.5703125" customWidth="1"/>
    <col min="7947" max="7948" width="12.42578125" bestFit="1" customWidth="1"/>
    <col min="7949" max="7949" width="14.5703125" bestFit="1" customWidth="1"/>
    <col min="7950" max="7950" width="15" customWidth="1"/>
    <col min="7951" max="7955" width="12.42578125" bestFit="1" customWidth="1"/>
    <col min="7956" max="7956" width="12.7109375" bestFit="1" customWidth="1"/>
    <col min="7957" max="7957" width="12.42578125" bestFit="1" customWidth="1"/>
    <col min="7958" max="7958" width="16.28515625" bestFit="1" customWidth="1"/>
    <col min="7959" max="7959" width="13" customWidth="1"/>
    <col min="7960" max="7960" width="12.42578125" bestFit="1" customWidth="1"/>
    <col min="7961" max="7961" width="13" customWidth="1"/>
    <col min="7962" max="7962" width="12.28515625" bestFit="1" customWidth="1"/>
    <col min="7963" max="7963" width="12.28515625" customWidth="1"/>
    <col min="7964" max="7964" width="12.28515625" bestFit="1" customWidth="1"/>
    <col min="7965" max="7966" width="13.5703125" bestFit="1" customWidth="1"/>
    <col min="7967" max="7967" width="14" customWidth="1"/>
    <col min="7968" max="7968" width="80" customWidth="1"/>
    <col min="7969" max="7969" width="12.42578125" bestFit="1" customWidth="1"/>
    <col min="7970" max="7970" width="15.42578125" bestFit="1" customWidth="1"/>
    <col min="7971" max="7971" width="12.42578125" bestFit="1" customWidth="1"/>
    <col min="7972" max="7972" width="13.42578125" bestFit="1" customWidth="1"/>
    <col min="7973" max="7973" width="12.5703125" bestFit="1" customWidth="1"/>
    <col min="8193" max="8193" width="74.5703125" customWidth="1"/>
    <col min="8194" max="8194" width="15.42578125" customWidth="1"/>
    <col min="8195" max="8196" width="14.28515625" customWidth="1"/>
    <col min="8197" max="8197" width="15.7109375" customWidth="1"/>
    <col min="8198" max="8198" width="16.42578125" customWidth="1"/>
    <col min="8199" max="8199" width="16.5703125" customWidth="1"/>
    <col min="8200" max="8200" width="13.7109375" customWidth="1"/>
    <col min="8201" max="8201" width="12.28515625" customWidth="1"/>
    <col min="8202" max="8202" width="13.5703125" customWidth="1"/>
    <col min="8203" max="8204" width="12.42578125" bestFit="1" customWidth="1"/>
    <col min="8205" max="8205" width="14.5703125" bestFit="1" customWidth="1"/>
    <col min="8206" max="8206" width="15" customWidth="1"/>
    <col min="8207" max="8211" width="12.42578125" bestFit="1" customWidth="1"/>
    <col min="8212" max="8212" width="12.7109375" bestFit="1" customWidth="1"/>
    <col min="8213" max="8213" width="12.42578125" bestFit="1" customWidth="1"/>
    <col min="8214" max="8214" width="16.28515625" bestFit="1" customWidth="1"/>
    <col min="8215" max="8215" width="13" customWidth="1"/>
    <col min="8216" max="8216" width="12.42578125" bestFit="1" customWidth="1"/>
    <col min="8217" max="8217" width="13" customWidth="1"/>
    <col min="8218" max="8218" width="12.28515625" bestFit="1" customWidth="1"/>
    <col min="8219" max="8219" width="12.28515625" customWidth="1"/>
    <col min="8220" max="8220" width="12.28515625" bestFit="1" customWidth="1"/>
    <col min="8221" max="8222" width="13.5703125" bestFit="1" customWidth="1"/>
    <col min="8223" max="8223" width="14" customWidth="1"/>
    <col min="8224" max="8224" width="80" customWidth="1"/>
    <col min="8225" max="8225" width="12.42578125" bestFit="1" customWidth="1"/>
    <col min="8226" max="8226" width="15.42578125" bestFit="1" customWidth="1"/>
    <col min="8227" max="8227" width="12.42578125" bestFit="1" customWidth="1"/>
    <col min="8228" max="8228" width="13.42578125" bestFit="1" customWidth="1"/>
    <col min="8229" max="8229" width="12.5703125" bestFit="1" customWidth="1"/>
    <col min="8449" max="8449" width="74.5703125" customWidth="1"/>
    <col min="8450" max="8450" width="15.42578125" customWidth="1"/>
    <col min="8451" max="8452" width="14.28515625" customWidth="1"/>
    <col min="8453" max="8453" width="15.7109375" customWidth="1"/>
    <col min="8454" max="8454" width="16.42578125" customWidth="1"/>
    <col min="8455" max="8455" width="16.5703125" customWidth="1"/>
    <col min="8456" max="8456" width="13.7109375" customWidth="1"/>
    <col min="8457" max="8457" width="12.28515625" customWidth="1"/>
    <col min="8458" max="8458" width="13.5703125" customWidth="1"/>
    <col min="8459" max="8460" width="12.42578125" bestFit="1" customWidth="1"/>
    <col min="8461" max="8461" width="14.5703125" bestFit="1" customWidth="1"/>
    <col min="8462" max="8462" width="15" customWidth="1"/>
    <col min="8463" max="8467" width="12.42578125" bestFit="1" customWidth="1"/>
    <col min="8468" max="8468" width="12.7109375" bestFit="1" customWidth="1"/>
    <col min="8469" max="8469" width="12.42578125" bestFit="1" customWidth="1"/>
    <col min="8470" max="8470" width="16.28515625" bestFit="1" customWidth="1"/>
    <col min="8471" max="8471" width="13" customWidth="1"/>
    <col min="8472" max="8472" width="12.42578125" bestFit="1" customWidth="1"/>
    <col min="8473" max="8473" width="13" customWidth="1"/>
    <col min="8474" max="8474" width="12.28515625" bestFit="1" customWidth="1"/>
    <col min="8475" max="8475" width="12.28515625" customWidth="1"/>
    <col min="8476" max="8476" width="12.28515625" bestFit="1" customWidth="1"/>
    <col min="8477" max="8478" width="13.5703125" bestFit="1" customWidth="1"/>
    <col min="8479" max="8479" width="14" customWidth="1"/>
    <col min="8480" max="8480" width="80" customWidth="1"/>
    <col min="8481" max="8481" width="12.42578125" bestFit="1" customWidth="1"/>
    <col min="8482" max="8482" width="15.42578125" bestFit="1" customWidth="1"/>
    <col min="8483" max="8483" width="12.42578125" bestFit="1" customWidth="1"/>
    <col min="8484" max="8484" width="13.42578125" bestFit="1" customWidth="1"/>
    <col min="8485" max="8485" width="12.5703125" bestFit="1" customWidth="1"/>
    <col min="8705" max="8705" width="74.5703125" customWidth="1"/>
    <col min="8706" max="8706" width="15.42578125" customWidth="1"/>
    <col min="8707" max="8708" width="14.28515625" customWidth="1"/>
    <col min="8709" max="8709" width="15.7109375" customWidth="1"/>
    <col min="8710" max="8710" width="16.42578125" customWidth="1"/>
    <col min="8711" max="8711" width="16.5703125" customWidth="1"/>
    <col min="8712" max="8712" width="13.7109375" customWidth="1"/>
    <col min="8713" max="8713" width="12.28515625" customWidth="1"/>
    <col min="8714" max="8714" width="13.5703125" customWidth="1"/>
    <col min="8715" max="8716" width="12.42578125" bestFit="1" customWidth="1"/>
    <col min="8717" max="8717" width="14.5703125" bestFit="1" customWidth="1"/>
    <col min="8718" max="8718" width="15" customWidth="1"/>
    <col min="8719" max="8723" width="12.42578125" bestFit="1" customWidth="1"/>
    <col min="8724" max="8724" width="12.7109375" bestFit="1" customWidth="1"/>
    <col min="8725" max="8725" width="12.42578125" bestFit="1" customWidth="1"/>
    <col min="8726" max="8726" width="16.28515625" bestFit="1" customWidth="1"/>
    <col min="8727" max="8727" width="13" customWidth="1"/>
    <col min="8728" max="8728" width="12.42578125" bestFit="1" customWidth="1"/>
    <col min="8729" max="8729" width="13" customWidth="1"/>
    <col min="8730" max="8730" width="12.28515625" bestFit="1" customWidth="1"/>
    <col min="8731" max="8731" width="12.28515625" customWidth="1"/>
    <col min="8732" max="8732" width="12.28515625" bestFit="1" customWidth="1"/>
    <col min="8733" max="8734" width="13.5703125" bestFit="1" customWidth="1"/>
    <col min="8735" max="8735" width="14" customWidth="1"/>
    <col min="8736" max="8736" width="80" customWidth="1"/>
    <col min="8737" max="8737" width="12.42578125" bestFit="1" customWidth="1"/>
    <col min="8738" max="8738" width="15.42578125" bestFit="1" customWidth="1"/>
    <col min="8739" max="8739" width="12.42578125" bestFit="1" customWidth="1"/>
    <col min="8740" max="8740" width="13.42578125" bestFit="1" customWidth="1"/>
    <col min="8741" max="8741" width="12.5703125" bestFit="1" customWidth="1"/>
    <col min="8961" max="8961" width="74.5703125" customWidth="1"/>
    <col min="8962" max="8962" width="15.42578125" customWidth="1"/>
    <col min="8963" max="8964" width="14.28515625" customWidth="1"/>
    <col min="8965" max="8965" width="15.7109375" customWidth="1"/>
    <col min="8966" max="8966" width="16.42578125" customWidth="1"/>
    <col min="8967" max="8967" width="16.5703125" customWidth="1"/>
    <col min="8968" max="8968" width="13.7109375" customWidth="1"/>
    <col min="8969" max="8969" width="12.28515625" customWidth="1"/>
    <col min="8970" max="8970" width="13.5703125" customWidth="1"/>
    <col min="8971" max="8972" width="12.42578125" bestFit="1" customWidth="1"/>
    <col min="8973" max="8973" width="14.5703125" bestFit="1" customWidth="1"/>
    <col min="8974" max="8974" width="15" customWidth="1"/>
    <col min="8975" max="8979" width="12.42578125" bestFit="1" customWidth="1"/>
    <col min="8980" max="8980" width="12.7109375" bestFit="1" customWidth="1"/>
    <col min="8981" max="8981" width="12.42578125" bestFit="1" customWidth="1"/>
    <col min="8982" max="8982" width="16.28515625" bestFit="1" customWidth="1"/>
    <col min="8983" max="8983" width="13" customWidth="1"/>
    <col min="8984" max="8984" width="12.42578125" bestFit="1" customWidth="1"/>
    <col min="8985" max="8985" width="13" customWidth="1"/>
    <col min="8986" max="8986" width="12.28515625" bestFit="1" customWidth="1"/>
    <col min="8987" max="8987" width="12.28515625" customWidth="1"/>
    <col min="8988" max="8988" width="12.28515625" bestFit="1" customWidth="1"/>
    <col min="8989" max="8990" width="13.5703125" bestFit="1" customWidth="1"/>
    <col min="8991" max="8991" width="14" customWidth="1"/>
    <col min="8992" max="8992" width="80" customWidth="1"/>
    <col min="8993" max="8993" width="12.42578125" bestFit="1" customWidth="1"/>
    <col min="8994" max="8994" width="15.42578125" bestFit="1" customWidth="1"/>
    <col min="8995" max="8995" width="12.42578125" bestFit="1" customWidth="1"/>
    <col min="8996" max="8996" width="13.42578125" bestFit="1" customWidth="1"/>
    <col min="8997" max="8997" width="12.5703125" bestFit="1" customWidth="1"/>
    <col min="9217" max="9217" width="74.5703125" customWidth="1"/>
    <col min="9218" max="9218" width="15.42578125" customWidth="1"/>
    <col min="9219" max="9220" width="14.28515625" customWidth="1"/>
    <col min="9221" max="9221" width="15.7109375" customWidth="1"/>
    <col min="9222" max="9222" width="16.42578125" customWidth="1"/>
    <col min="9223" max="9223" width="16.5703125" customWidth="1"/>
    <col min="9224" max="9224" width="13.7109375" customWidth="1"/>
    <col min="9225" max="9225" width="12.28515625" customWidth="1"/>
    <col min="9226" max="9226" width="13.5703125" customWidth="1"/>
    <col min="9227" max="9228" width="12.42578125" bestFit="1" customWidth="1"/>
    <col min="9229" max="9229" width="14.5703125" bestFit="1" customWidth="1"/>
    <col min="9230" max="9230" width="15" customWidth="1"/>
    <col min="9231" max="9235" width="12.42578125" bestFit="1" customWidth="1"/>
    <col min="9236" max="9236" width="12.7109375" bestFit="1" customWidth="1"/>
    <col min="9237" max="9237" width="12.42578125" bestFit="1" customWidth="1"/>
    <col min="9238" max="9238" width="16.28515625" bestFit="1" customWidth="1"/>
    <col min="9239" max="9239" width="13" customWidth="1"/>
    <col min="9240" max="9240" width="12.42578125" bestFit="1" customWidth="1"/>
    <col min="9241" max="9241" width="13" customWidth="1"/>
    <col min="9242" max="9242" width="12.28515625" bestFit="1" customWidth="1"/>
    <col min="9243" max="9243" width="12.28515625" customWidth="1"/>
    <col min="9244" max="9244" width="12.28515625" bestFit="1" customWidth="1"/>
    <col min="9245" max="9246" width="13.5703125" bestFit="1" customWidth="1"/>
    <col min="9247" max="9247" width="14" customWidth="1"/>
    <col min="9248" max="9248" width="80" customWidth="1"/>
    <col min="9249" max="9249" width="12.42578125" bestFit="1" customWidth="1"/>
    <col min="9250" max="9250" width="15.42578125" bestFit="1" customWidth="1"/>
    <col min="9251" max="9251" width="12.42578125" bestFit="1" customWidth="1"/>
    <col min="9252" max="9252" width="13.42578125" bestFit="1" customWidth="1"/>
    <col min="9253" max="9253" width="12.5703125" bestFit="1" customWidth="1"/>
    <col min="9473" max="9473" width="74.5703125" customWidth="1"/>
    <col min="9474" max="9474" width="15.42578125" customWidth="1"/>
    <col min="9475" max="9476" width="14.28515625" customWidth="1"/>
    <col min="9477" max="9477" width="15.7109375" customWidth="1"/>
    <col min="9478" max="9478" width="16.42578125" customWidth="1"/>
    <col min="9479" max="9479" width="16.5703125" customWidth="1"/>
    <col min="9480" max="9480" width="13.7109375" customWidth="1"/>
    <col min="9481" max="9481" width="12.28515625" customWidth="1"/>
    <col min="9482" max="9482" width="13.5703125" customWidth="1"/>
    <col min="9483" max="9484" width="12.42578125" bestFit="1" customWidth="1"/>
    <col min="9485" max="9485" width="14.5703125" bestFit="1" customWidth="1"/>
    <col min="9486" max="9486" width="15" customWidth="1"/>
    <col min="9487" max="9491" width="12.42578125" bestFit="1" customWidth="1"/>
    <col min="9492" max="9492" width="12.7109375" bestFit="1" customWidth="1"/>
    <col min="9493" max="9493" width="12.42578125" bestFit="1" customWidth="1"/>
    <col min="9494" max="9494" width="16.28515625" bestFit="1" customWidth="1"/>
    <col min="9495" max="9495" width="13" customWidth="1"/>
    <col min="9496" max="9496" width="12.42578125" bestFit="1" customWidth="1"/>
    <col min="9497" max="9497" width="13" customWidth="1"/>
    <col min="9498" max="9498" width="12.28515625" bestFit="1" customWidth="1"/>
    <col min="9499" max="9499" width="12.28515625" customWidth="1"/>
    <col min="9500" max="9500" width="12.28515625" bestFit="1" customWidth="1"/>
    <col min="9501" max="9502" width="13.5703125" bestFit="1" customWidth="1"/>
    <col min="9503" max="9503" width="14" customWidth="1"/>
    <col min="9504" max="9504" width="80" customWidth="1"/>
    <col min="9505" max="9505" width="12.42578125" bestFit="1" customWidth="1"/>
    <col min="9506" max="9506" width="15.42578125" bestFit="1" customWidth="1"/>
    <col min="9507" max="9507" width="12.42578125" bestFit="1" customWidth="1"/>
    <col min="9508" max="9508" width="13.42578125" bestFit="1" customWidth="1"/>
    <col min="9509" max="9509" width="12.5703125" bestFit="1" customWidth="1"/>
    <col min="9729" max="9729" width="74.5703125" customWidth="1"/>
    <col min="9730" max="9730" width="15.42578125" customWidth="1"/>
    <col min="9731" max="9732" width="14.28515625" customWidth="1"/>
    <col min="9733" max="9733" width="15.7109375" customWidth="1"/>
    <col min="9734" max="9734" width="16.42578125" customWidth="1"/>
    <col min="9735" max="9735" width="16.5703125" customWidth="1"/>
    <col min="9736" max="9736" width="13.7109375" customWidth="1"/>
    <col min="9737" max="9737" width="12.28515625" customWidth="1"/>
    <col min="9738" max="9738" width="13.5703125" customWidth="1"/>
    <col min="9739" max="9740" width="12.42578125" bestFit="1" customWidth="1"/>
    <col min="9741" max="9741" width="14.5703125" bestFit="1" customWidth="1"/>
    <col min="9742" max="9742" width="15" customWidth="1"/>
    <col min="9743" max="9747" width="12.42578125" bestFit="1" customWidth="1"/>
    <col min="9748" max="9748" width="12.7109375" bestFit="1" customWidth="1"/>
    <col min="9749" max="9749" width="12.42578125" bestFit="1" customWidth="1"/>
    <col min="9750" max="9750" width="16.28515625" bestFit="1" customWidth="1"/>
    <col min="9751" max="9751" width="13" customWidth="1"/>
    <col min="9752" max="9752" width="12.42578125" bestFit="1" customWidth="1"/>
    <col min="9753" max="9753" width="13" customWidth="1"/>
    <col min="9754" max="9754" width="12.28515625" bestFit="1" customWidth="1"/>
    <col min="9755" max="9755" width="12.28515625" customWidth="1"/>
    <col min="9756" max="9756" width="12.28515625" bestFit="1" customWidth="1"/>
    <col min="9757" max="9758" width="13.5703125" bestFit="1" customWidth="1"/>
    <col min="9759" max="9759" width="14" customWidth="1"/>
    <col min="9760" max="9760" width="80" customWidth="1"/>
    <col min="9761" max="9761" width="12.42578125" bestFit="1" customWidth="1"/>
    <col min="9762" max="9762" width="15.42578125" bestFit="1" customWidth="1"/>
    <col min="9763" max="9763" width="12.42578125" bestFit="1" customWidth="1"/>
    <col min="9764" max="9764" width="13.42578125" bestFit="1" customWidth="1"/>
    <col min="9765" max="9765" width="12.5703125" bestFit="1" customWidth="1"/>
    <col min="9985" max="9985" width="74.5703125" customWidth="1"/>
    <col min="9986" max="9986" width="15.42578125" customWidth="1"/>
    <col min="9987" max="9988" width="14.28515625" customWidth="1"/>
    <col min="9989" max="9989" width="15.7109375" customWidth="1"/>
    <col min="9990" max="9990" width="16.42578125" customWidth="1"/>
    <col min="9991" max="9991" width="16.5703125" customWidth="1"/>
    <col min="9992" max="9992" width="13.7109375" customWidth="1"/>
    <col min="9993" max="9993" width="12.28515625" customWidth="1"/>
    <col min="9994" max="9994" width="13.5703125" customWidth="1"/>
    <col min="9995" max="9996" width="12.42578125" bestFit="1" customWidth="1"/>
    <col min="9997" max="9997" width="14.5703125" bestFit="1" customWidth="1"/>
    <col min="9998" max="9998" width="15" customWidth="1"/>
    <col min="9999" max="10003" width="12.42578125" bestFit="1" customWidth="1"/>
    <col min="10004" max="10004" width="12.7109375" bestFit="1" customWidth="1"/>
    <col min="10005" max="10005" width="12.42578125" bestFit="1" customWidth="1"/>
    <col min="10006" max="10006" width="16.28515625" bestFit="1" customWidth="1"/>
    <col min="10007" max="10007" width="13" customWidth="1"/>
    <col min="10008" max="10008" width="12.42578125" bestFit="1" customWidth="1"/>
    <col min="10009" max="10009" width="13" customWidth="1"/>
    <col min="10010" max="10010" width="12.28515625" bestFit="1" customWidth="1"/>
    <col min="10011" max="10011" width="12.28515625" customWidth="1"/>
    <col min="10012" max="10012" width="12.28515625" bestFit="1" customWidth="1"/>
    <col min="10013" max="10014" width="13.5703125" bestFit="1" customWidth="1"/>
    <col min="10015" max="10015" width="14" customWidth="1"/>
    <col min="10016" max="10016" width="80" customWidth="1"/>
    <col min="10017" max="10017" width="12.42578125" bestFit="1" customWidth="1"/>
    <col min="10018" max="10018" width="15.42578125" bestFit="1" customWidth="1"/>
    <col min="10019" max="10019" width="12.42578125" bestFit="1" customWidth="1"/>
    <col min="10020" max="10020" width="13.42578125" bestFit="1" customWidth="1"/>
    <col min="10021" max="10021" width="12.5703125" bestFit="1" customWidth="1"/>
    <col min="10241" max="10241" width="74.5703125" customWidth="1"/>
    <col min="10242" max="10242" width="15.42578125" customWidth="1"/>
    <col min="10243" max="10244" width="14.28515625" customWidth="1"/>
    <col min="10245" max="10245" width="15.7109375" customWidth="1"/>
    <col min="10246" max="10246" width="16.42578125" customWidth="1"/>
    <col min="10247" max="10247" width="16.5703125" customWidth="1"/>
    <col min="10248" max="10248" width="13.7109375" customWidth="1"/>
    <col min="10249" max="10249" width="12.28515625" customWidth="1"/>
    <col min="10250" max="10250" width="13.5703125" customWidth="1"/>
    <col min="10251" max="10252" width="12.42578125" bestFit="1" customWidth="1"/>
    <col min="10253" max="10253" width="14.5703125" bestFit="1" customWidth="1"/>
    <col min="10254" max="10254" width="15" customWidth="1"/>
    <col min="10255" max="10259" width="12.42578125" bestFit="1" customWidth="1"/>
    <col min="10260" max="10260" width="12.7109375" bestFit="1" customWidth="1"/>
    <col min="10261" max="10261" width="12.42578125" bestFit="1" customWidth="1"/>
    <col min="10262" max="10262" width="16.28515625" bestFit="1" customWidth="1"/>
    <col min="10263" max="10263" width="13" customWidth="1"/>
    <col min="10264" max="10264" width="12.42578125" bestFit="1" customWidth="1"/>
    <col min="10265" max="10265" width="13" customWidth="1"/>
    <col min="10266" max="10266" width="12.28515625" bestFit="1" customWidth="1"/>
    <col min="10267" max="10267" width="12.28515625" customWidth="1"/>
    <col min="10268" max="10268" width="12.28515625" bestFit="1" customWidth="1"/>
    <col min="10269" max="10270" width="13.5703125" bestFit="1" customWidth="1"/>
    <col min="10271" max="10271" width="14" customWidth="1"/>
    <col min="10272" max="10272" width="80" customWidth="1"/>
    <col min="10273" max="10273" width="12.42578125" bestFit="1" customWidth="1"/>
    <col min="10274" max="10274" width="15.42578125" bestFit="1" customWidth="1"/>
    <col min="10275" max="10275" width="12.42578125" bestFit="1" customWidth="1"/>
    <col min="10276" max="10276" width="13.42578125" bestFit="1" customWidth="1"/>
    <col min="10277" max="10277" width="12.5703125" bestFit="1" customWidth="1"/>
    <col min="10497" max="10497" width="74.5703125" customWidth="1"/>
    <col min="10498" max="10498" width="15.42578125" customWidth="1"/>
    <col min="10499" max="10500" width="14.28515625" customWidth="1"/>
    <col min="10501" max="10501" width="15.7109375" customWidth="1"/>
    <col min="10502" max="10502" width="16.42578125" customWidth="1"/>
    <col min="10503" max="10503" width="16.5703125" customWidth="1"/>
    <col min="10504" max="10504" width="13.7109375" customWidth="1"/>
    <col min="10505" max="10505" width="12.28515625" customWidth="1"/>
    <col min="10506" max="10506" width="13.5703125" customWidth="1"/>
    <col min="10507" max="10508" width="12.42578125" bestFit="1" customWidth="1"/>
    <col min="10509" max="10509" width="14.5703125" bestFit="1" customWidth="1"/>
    <col min="10510" max="10510" width="15" customWidth="1"/>
    <col min="10511" max="10515" width="12.42578125" bestFit="1" customWidth="1"/>
    <col min="10516" max="10516" width="12.7109375" bestFit="1" customWidth="1"/>
    <col min="10517" max="10517" width="12.42578125" bestFit="1" customWidth="1"/>
    <col min="10518" max="10518" width="16.28515625" bestFit="1" customWidth="1"/>
    <col min="10519" max="10519" width="13" customWidth="1"/>
    <col min="10520" max="10520" width="12.42578125" bestFit="1" customWidth="1"/>
    <col min="10521" max="10521" width="13" customWidth="1"/>
    <col min="10522" max="10522" width="12.28515625" bestFit="1" customWidth="1"/>
    <col min="10523" max="10523" width="12.28515625" customWidth="1"/>
    <col min="10524" max="10524" width="12.28515625" bestFit="1" customWidth="1"/>
    <col min="10525" max="10526" width="13.5703125" bestFit="1" customWidth="1"/>
    <col min="10527" max="10527" width="14" customWidth="1"/>
    <col min="10528" max="10528" width="80" customWidth="1"/>
    <col min="10529" max="10529" width="12.42578125" bestFit="1" customWidth="1"/>
    <col min="10530" max="10530" width="15.42578125" bestFit="1" customWidth="1"/>
    <col min="10531" max="10531" width="12.42578125" bestFit="1" customWidth="1"/>
    <col min="10532" max="10532" width="13.42578125" bestFit="1" customWidth="1"/>
    <col min="10533" max="10533" width="12.5703125" bestFit="1" customWidth="1"/>
    <col min="10753" max="10753" width="74.5703125" customWidth="1"/>
    <col min="10754" max="10754" width="15.42578125" customWidth="1"/>
    <col min="10755" max="10756" width="14.28515625" customWidth="1"/>
    <col min="10757" max="10757" width="15.7109375" customWidth="1"/>
    <col min="10758" max="10758" width="16.42578125" customWidth="1"/>
    <col min="10759" max="10759" width="16.5703125" customWidth="1"/>
    <col min="10760" max="10760" width="13.7109375" customWidth="1"/>
    <col min="10761" max="10761" width="12.28515625" customWidth="1"/>
    <col min="10762" max="10762" width="13.5703125" customWidth="1"/>
    <col min="10763" max="10764" width="12.42578125" bestFit="1" customWidth="1"/>
    <col min="10765" max="10765" width="14.5703125" bestFit="1" customWidth="1"/>
    <col min="10766" max="10766" width="15" customWidth="1"/>
    <col min="10767" max="10771" width="12.42578125" bestFit="1" customWidth="1"/>
    <col min="10772" max="10772" width="12.7109375" bestFit="1" customWidth="1"/>
    <col min="10773" max="10773" width="12.42578125" bestFit="1" customWidth="1"/>
    <col min="10774" max="10774" width="16.28515625" bestFit="1" customWidth="1"/>
    <col min="10775" max="10775" width="13" customWidth="1"/>
    <col min="10776" max="10776" width="12.42578125" bestFit="1" customWidth="1"/>
    <col min="10777" max="10777" width="13" customWidth="1"/>
    <col min="10778" max="10778" width="12.28515625" bestFit="1" customWidth="1"/>
    <col min="10779" max="10779" width="12.28515625" customWidth="1"/>
    <col min="10780" max="10780" width="12.28515625" bestFit="1" customWidth="1"/>
    <col min="10781" max="10782" width="13.5703125" bestFit="1" customWidth="1"/>
    <col min="10783" max="10783" width="14" customWidth="1"/>
    <col min="10784" max="10784" width="80" customWidth="1"/>
    <col min="10785" max="10785" width="12.42578125" bestFit="1" customWidth="1"/>
    <col min="10786" max="10786" width="15.42578125" bestFit="1" customWidth="1"/>
    <col min="10787" max="10787" width="12.42578125" bestFit="1" customWidth="1"/>
    <col min="10788" max="10788" width="13.42578125" bestFit="1" customWidth="1"/>
    <col min="10789" max="10789" width="12.5703125" bestFit="1" customWidth="1"/>
    <col min="11009" max="11009" width="74.5703125" customWidth="1"/>
    <col min="11010" max="11010" width="15.42578125" customWidth="1"/>
    <col min="11011" max="11012" width="14.28515625" customWidth="1"/>
    <col min="11013" max="11013" width="15.7109375" customWidth="1"/>
    <col min="11014" max="11014" width="16.42578125" customWidth="1"/>
    <col min="11015" max="11015" width="16.5703125" customWidth="1"/>
    <col min="11016" max="11016" width="13.7109375" customWidth="1"/>
    <col min="11017" max="11017" width="12.28515625" customWidth="1"/>
    <col min="11018" max="11018" width="13.5703125" customWidth="1"/>
    <col min="11019" max="11020" width="12.42578125" bestFit="1" customWidth="1"/>
    <col min="11021" max="11021" width="14.5703125" bestFit="1" customWidth="1"/>
    <col min="11022" max="11022" width="15" customWidth="1"/>
    <col min="11023" max="11027" width="12.42578125" bestFit="1" customWidth="1"/>
    <col min="11028" max="11028" width="12.7109375" bestFit="1" customWidth="1"/>
    <col min="11029" max="11029" width="12.42578125" bestFit="1" customWidth="1"/>
    <col min="11030" max="11030" width="16.28515625" bestFit="1" customWidth="1"/>
    <col min="11031" max="11031" width="13" customWidth="1"/>
    <col min="11032" max="11032" width="12.42578125" bestFit="1" customWidth="1"/>
    <col min="11033" max="11033" width="13" customWidth="1"/>
    <col min="11034" max="11034" width="12.28515625" bestFit="1" customWidth="1"/>
    <col min="11035" max="11035" width="12.28515625" customWidth="1"/>
    <col min="11036" max="11036" width="12.28515625" bestFit="1" customWidth="1"/>
    <col min="11037" max="11038" width="13.5703125" bestFit="1" customWidth="1"/>
    <col min="11039" max="11039" width="14" customWidth="1"/>
    <col min="11040" max="11040" width="80" customWidth="1"/>
    <col min="11041" max="11041" width="12.42578125" bestFit="1" customWidth="1"/>
    <col min="11042" max="11042" width="15.42578125" bestFit="1" customWidth="1"/>
    <col min="11043" max="11043" width="12.42578125" bestFit="1" customWidth="1"/>
    <col min="11044" max="11044" width="13.42578125" bestFit="1" customWidth="1"/>
    <col min="11045" max="11045" width="12.5703125" bestFit="1" customWidth="1"/>
    <col min="11265" max="11265" width="74.5703125" customWidth="1"/>
    <col min="11266" max="11266" width="15.42578125" customWidth="1"/>
    <col min="11267" max="11268" width="14.28515625" customWidth="1"/>
    <col min="11269" max="11269" width="15.7109375" customWidth="1"/>
    <col min="11270" max="11270" width="16.42578125" customWidth="1"/>
    <col min="11271" max="11271" width="16.5703125" customWidth="1"/>
    <col min="11272" max="11272" width="13.7109375" customWidth="1"/>
    <col min="11273" max="11273" width="12.28515625" customWidth="1"/>
    <col min="11274" max="11274" width="13.5703125" customWidth="1"/>
    <col min="11275" max="11276" width="12.42578125" bestFit="1" customWidth="1"/>
    <col min="11277" max="11277" width="14.5703125" bestFit="1" customWidth="1"/>
    <col min="11278" max="11278" width="15" customWidth="1"/>
    <col min="11279" max="11283" width="12.42578125" bestFit="1" customWidth="1"/>
    <col min="11284" max="11284" width="12.7109375" bestFit="1" customWidth="1"/>
    <col min="11285" max="11285" width="12.42578125" bestFit="1" customWidth="1"/>
    <col min="11286" max="11286" width="16.28515625" bestFit="1" customWidth="1"/>
    <col min="11287" max="11287" width="13" customWidth="1"/>
    <col min="11288" max="11288" width="12.42578125" bestFit="1" customWidth="1"/>
    <col min="11289" max="11289" width="13" customWidth="1"/>
    <col min="11290" max="11290" width="12.28515625" bestFit="1" customWidth="1"/>
    <col min="11291" max="11291" width="12.28515625" customWidth="1"/>
    <col min="11292" max="11292" width="12.28515625" bestFit="1" customWidth="1"/>
    <col min="11293" max="11294" width="13.5703125" bestFit="1" customWidth="1"/>
    <col min="11295" max="11295" width="14" customWidth="1"/>
    <col min="11296" max="11296" width="80" customWidth="1"/>
    <col min="11297" max="11297" width="12.42578125" bestFit="1" customWidth="1"/>
    <col min="11298" max="11298" width="15.42578125" bestFit="1" customWidth="1"/>
    <col min="11299" max="11299" width="12.42578125" bestFit="1" customWidth="1"/>
    <col min="11300" max="11300" width="13.42578125" bestFit="1" customWidth="1"/>
    <col min="11301" max="11301" width="12.5703125" bestFit="1" customWidth="1"/>
    <col min="11521" max="11521" width="74.5703125" customWidth="1"/>
    <col min="11522" max="11522" width="15.42578125" customWidth="1"/>
    <col min="11523" max="11524" width="14.28515625" customWidth="1"/>
    <col min="11525" max="11525" width="15.7109375" customWidth="1"/>
    <col min="11526" max="11526" width="16.42578125" customWidth="1"/>
    <col min="11527" max="11527" width="16.5703125" customWidth="1"/>
    <col min="11528" max="11528" width="13.7109375" customWidth="1"/>
    <col min="11529" max="11529" width="12.28515625" customWidth="1"/>
    <col min="11530" max="11530" width="13.5703125" customWidth="1"/>
    <col min="11531" max="11532" width="12.42578125" bestFit="1" customWidth="1"/>
    <col min="11533" max="11533" width="14.5703125" bestFit="1" customWidth="1"/>
    <col min="11534" max="11534" width="15" customWidth="1"/>
    <col min="11535" max="11539" width="12.42578125" bestFit="1" customWidth="1"/>
    <col min="11540" max="11540" width="12.7109375" bestFit="1" customWidth="1"/>
    <col min="11541" max="11541" width="12.42578125" bestFit="1" customWidth="1"/>
    <col min="11542" max="11542" width="16.28515625" bestFit="1" customWidth="1"/>
    <col min="11543" max="11543" width="13" customWidth="1"/>
    <col min="11544" max="11544" width="12.42578125" bestFit="1" customWidth="1"/>
    <col min="11545" max="11545" width="13" customWidth="1"/>
    <col min="11546" max="11546" width="12.28515625" bestFit="1" customWidth="1"/>
    <col min="11547" max="11547" width="12.28515625" customWidth="1"/>
    <col min="11548" max="11548" width="12.28515625" bestFit="1" customWidth="1"/>
    <col min="11549" max="11550" width="13.5703125" bestFit="1" customWidth="1"/>
    <col min="11551" max="11551" width="14" customWidth="1"/>
    <col min="11552" max="11552" width="80" customWidth="1"/>
    <col min="11553" max="11553" width="12.42578125" bestFit="1" customWidth="1"/>
    <col min="11554" max="11554" width="15.42578125" bestFit="1" customWidth="1"/>
    <col min="11555" max="11555" width="12.42578125" bestFit="1" customWidth="1"/>
    <col min="11556" max="11556" width="13.42578125" bestFit="1" customWidth="1"/>
    <col min="11557" max="11557" width="12.5703125" bestFit="1" customWidth="1"/>
    <col min="11777" max="11777" width="74.5703125" customWidth="1"/>
    <col min="11778" max="11778" width="15.42578125" customWidth="1"/>
    <col min="11779" max="11780" width="14.28515625" customWidth="1"/>
    <col min="11781" max="11781" width="15.7109375" customWidth="1"/>
    <col min="11782" max="11782" width="16.42578125" customWidth="1"/>
    <col min="11783" max="11783" width="16.5703125" customWidth="1"/>
    <col min="11784" max="11784" width="13.7109375" customWidth="1"/>
    <col min="11785" max="11785" width="12.28515625" customWidth="1"/>
    <col min="11786" max="11786" width="13.5703125" customWidth="1"/>
    <col min="11787" max="11788" width="12.42578125" bestFit="1" customWidth="1"/>
    <col min="11789" max="11789" width="14.5703125" bestFit="1" customWidth="1"/>
    <col min="11790" max="11790" width="15" customWidth="1"/>
    <col min="11791" max="11795" width="12.42578125" bestFit="1" customWidth="1"/>
    <col min="11796" max="11796" width="12.7109375" bestFit="1" customWidth="1"/>
    <col min="11797" max="11797" width="12.42578125" bestFit="1" customWidth="1"/>
    <col min="11798" max="11798" width="16.28515625" bestFit="1" customWidth="1"/>
    <col min="11799" max="11799" width="13" customWidth="1"/>
    <col min="11800" max="11800" width="12.42578125" bestFit="1" customWidth="1"/>
    <col min="11801" max="11801" width="13" customWidth="1"/>
    <col min="11802" max="11802" width="12.28515625" bestFit="1" customWidth="1"/>
    <col min="11803" max="11803" width="12.28515625" customWidth="1"/>
    <col min="11804" max="11804" width="12.28515625" bestFit="1" customWidth="1"/>
    <col min="11805" max="11806" width="13.5703125" bestFit="1" customWidth="1"/>
    <col min="11807" max="11807" width="14" customWidth="1"/>
    <col min="11808" max="11808" width="80" customWidth="1"/>
    <col min="11809" max="11809" width="12.42578125" bestFit="1" customWidth="1"/>
    <col min="11810" max="11810" width="15.42578125" bestFit="1" customWidth="1"/>
    <col min="11811" max="11811" width="12.42578125" bestFit="1" customWidth="1"/>
    <col min="11812" max="11812" width="13.42578125" bestFit="1" customWidth="1"/>
    <col min="11813" max="11813" width="12.5703125" bestFit="1" customWidth="1"/>
    <col min="12033" max="12033" width="74.5703125" customWidth="1"/>
    <col min="12034" max="12034" width="15.42578125" customWidth="1"/>
    <col min="12035" max="12036" width="14.28515625" customWidth="1"/>
    <col min="12037" max="12037" width="15.7109375" customWidth="1"/>
    <col min="12038" max="12038" width="16.42578125" customWidth="1"/>
    <col min="12039" max="12039" width="16.5703125" customWidth="1"/>
    <col min="12040" max="12040" width="13.7109375" customWidth="1"/>
    <col min="12041" max="12041" width="12.28515625" customWidth="1"/>
    <col min="12042" max="12042" width="13.5703125" customWidth="1"/>
    <col min="12043" max="12044" width="12.42578125" bestFit="1" customWidth="1"/>
    <col min="12045" max="12045" width="14.5703125" bestFit="1" customWidth="1"/>
    <col min="12046" max="12046" width="15" customWidth="1"/>
    <col min="12047" max="12051" width="12.42578125" bestFit="1" customWidth="1"/>
    <col min="12052" max="12052" width="12.7109375" bestFit="1" customWidth="1"/>
    <col min="12053" max="12053" width="12.42578125" bestFit="1" customWidth="1"/>
    <col min="12054" max="12054" width="16.28515625" bestFit="1" customWidth="1"/>
    <col min="12055" max="12055" width="13" customWidth="1"/>
    <col min="12056" max="12056" width="12.42578125" bestFit="1" customWidth="1"/>
    <col min="12057" max="12057" width="13" customWidth="1"/>
    <col min="12058" max="12058" width="12.28515625" bestFit="1" customWidth="1"/>
    <col min="12059" max="12059" width="12.28515625" customWidth="1"/>
    <col min="12060" max="12060" width="12.28515625" bestFit="1" customWidth="1"/>
    <col min="12061" max="12062" width="13.5703125" bestFit="1" customWidth="1"/>
    <col min="12063" max="12063" width="14" customWidth="1"/>
    <col min="12064" max="12064" width="80" customWidth="1"/>
    <col min="12065" max="12065" width="12.42578125" bestFit="1" customWidth="1"/>
    <col min="12066" max="12066" width="15.42578125" bestFit="1" customWidth="1"/>
    <col min="12067" max="12067" width="12.42578125" bestFit="1" customWidth="1"/>
    <col min="12068" max="12068" width="13.42578125" bestFit="1" customWidth="1"/>
    <col min="12069" max="12069" width="12.5703125" bestFit="1" customWidth="1"/>
    <col min="12289" max="12289" width="74.5703125" customWidth="1"/>
    <col min="12290" max="12290" width="15.42578125" customWidth="1"/>
    <col min="12291" max="12292" width="14.28515625" customWidth="1"/>
    <col min="12293" max="12293" width="15.7109375" customWidth="1"/>
    <col min="12294" max="12294" width="16.42578125" customWidth="1"/>
    <col min="12295" max="12295" width="16.5703125" customWidth="1"/>
    <col min="12296" max="12296" width="13.7109375" customWidth="1"/>
    <col min="12297" max="12297" width="12.28515625" customWidth="1"/>
    <col min="12298" max="12298" width="13.5703125" customWidth="1"/>
    <col min="12299" max="12300" width="12.42578125" bestFit="1" customWidth="1"/>
    <col min="12301" max="12301" width="14.5703125" bestFit="1" customWidth="1"/>
    <col min="12302" max="12302" width="15" customWidth="1"/>
    <col min="12303" max="12307" width="12.42578125" bestFit="1" customWidth="1"/>
    <col min="12308" max="12308" width="12.7109375" bestFit="1" customWidth="1"/>
    <col min="12309" max="12309" width="12.42578125" bestFit="1" customWidth="1"/>
    <col min="12310" max="12310" width="16.28515625" bestFit="1" customWidth="1"/>
    <col min="12311" max="12311" width="13" customWidth="1"/>
    <col min="12312" max="12312" width="12.42578125" bestFit="1" customWidth="1"/>
    <col min="12313" max="12313" width="13" customWidth="1"/>
    <col min="12314" max="12314" width="12.28515625" bestFit="1" customWidth="1"/>
    <col min="12315" max="12315" width="12.28515625" customWidth="1"/>
    <col min="12316" max="12316" width="12.28515625" bestFit="1" customWidth="1"/>
    <col min="12317" max="12318" width="13.5703125" bestFit="1" customWidth="1"/>
    <col min="12319" max="12319" width="14" customWidth="1"/>
    <col min="12320" max="12320" width="80" customWidth="1"/>
    <col min="12321" max="12321" width="12.42578125" bestFit="1" customWidth="1"/>
    <col min="12322" max="12322" width="15.42578125" bestFit="1" customWidth="1"/>
    <col min="12323" max="12323" width="12.42578125" bestFit="1" customWidth="1"/>
    <col min="12324" max="12324" width="13.42578125" bestFit="1" customWidth="1"/>
    <col min="12325" max="12325" width="12.5703125" bestFit="1" customWidth="1"/>
    <col min="12545" max="12545" width="74.5703125" customWidth="1"/>
    <col min="12546" max="12546" width="15.42578125" customWidth="1"/>
    <col min="12547" max="12548" width="14.28515625" customWidth="1"/>
    <col min="12549" max="12549" width="15.7109375" customWidth="1"/>
    <col min="12550" max="12550" width="16.42578125" customWidth="1"/>
    <col min="12551" max="12551" width="16.5703125" customWidth="1"/>
    <col min="12552" max="12552" width="13.7109375" customWidth="1"/>
    <col min="12553" max="12553" width="12.28515625" customWidth="1"/>
    <col min="12554" max="12554" width="13.5703125" customWidth="1"/>
    <col min="12555" max="12556" width="12.42578125" bestFit="1" customWidth="1"/>
    <col min="12557" max="12557" width="14.5703125" bestFit="1" customWidth="1"/>
    <col min="12558" max="12558" width="15" customWidth="1"/>
    <col min="12559" max="12563" width="12.42578125" bestFit="1" customWidth="1"/>
    <col min="12564" max="12564" width="12.7109375" bestFit="1" customWidth="1"/>
    <col min="12565" max="12565" width="12.42578125" bestFit="1" customWidth="1"/>
    <col min="12566" max="12566" width="16.28515625" bestFit="1" customWidth="1"/>
    <col min="12567" max="12567" width="13" customWidth="1"/>
    <col min="12568" max="12568" width="12.42578125" bestFit="1" customWidth="1"/>
    <col min="12569" max="12569" width="13" customWidth="1"/>
    <col min="12570" max="12570" width="12.28515625" bestFit="1" customWidth="1"/>
    <col min="12571" max="12571" width="12.28515625" customWidth="1"/>
    <col min="12572" max="12572" width="12.28515625" bestFit="1" customWidth="1"/>
    <col min="12573" max="12574" width="13.5703125" bestFit="1" customWidth="1"/>
    <col min="12575" max="12575" width="14" customWidth="1"/>
    <col min="12576" max="12576" width="80" customWidth="1"/>
    <col min="12577" max="12577" width="12.42578125" bestFit="1" customWidth="1"/>
    <col min="12578" max="12578" width="15.42578125" bestFit="1" customWidth="1"/>
    <col min="12579" max="12579" width="12.42578125" bestFit="1" customWidth="1"/>
    <col min="12580" max="12580" width="13.42578125" bestFit="1" customWidth="1"/>
    <col min="12581" max="12581" width="12.5703125" bestFit="1" customWidth="1"/>
    <col min="12801" max="12801" width="74.5703125" customWidth="1"/>
    <col min="12802" max="12802" width="15.42578125" customWidth="1"/>
    <col min="12803" max="12804" width="14.28515625" customWidth="1"/>
    <col min="12805" max="12805" width="15.7109375" customWidth="1"/>
    <col min="12806" max="12806" width="16.42578125" customWidth="1"/>
    <col min="12807" max="12807" width="16.5703125" customWidth="1"/>
    <col min="12808" max="12808" width="13.7109375" customWidth="1"/>
    <col min="12809" max="12809" width="12.28515625" customWidth="1"/>
    <col min="12810" max="12810" width="13.5703125" customWidth="1"/>
    <col min="12811" max="12812" width="12.42578125" bestFit="1" customWidth="1"/>
    <col min="12813" max="12813" width="14.5703125" bestFit="1" customWidth="1"/>
    <col min="12814" max="12814" width="15" customWidth="1"/>
    <col min="12815" max="12819" width="12.42578125" bestFit="1" customWidth="1"/>
    <col min="12820" max="12820" width="12.7109375" bestFit="1" customWidth="1"/>
    <col min="12821" max="12821" width="12.42578125" bestFit="1" customWidth="1"/>
    <col min="12822" max="12822" width="16.28515625" bestFit="1" customWidth="1"/>
    <col min="12823" max="12823" width="13" customWidth="1"/>
    <col min="12824" max="12824" width="12.42578125" bestFit="1" customWidth="1"/>
    <col min="12825" max="12825" width="13" customWidth="1"/>
    <col min="12826" max="12826" width="12.28515625" bestFit="1" customWidth="1"/>
    <col min="12827" max="12827" width="12.28515625" customWidth="1"/>
    <col min="12828" max="12828" width="12.28515625" bestFit="1" customWidth="1"/>
    <col min="12829" max="12830" width="13.5703125" bestFit="1" customWidth="1"/>
    <col min="12831" max="12831" width="14" customWidth="1"/>
    <col min="12832" max="12832" width="80" customWidth="1"/>
    <col min="12833" max="12833" width="12.42578125" bestFit="1" customWidth="1"/>
    <col min="12834" max="12834" width="15.42578125" bestFit="1" customWidth="1"/>
    <col min="12835" max="12835" width="12.42578125" bestFit="1" customWidth="1"/>
    <col min="12836" max="12836" width="13.42578125" bestFit="1" customWidth="1"/>
    <col min="12837" max="12837" width="12.5703125" bestFit="1" customWidth="1"/>
    <col min="13057" max="13057" width="74.5703125" customWidth="1"/>
    <col min="13058" max="13058" width="15.42578125" customWidth="1"/>
    <col min="13059" max="13060" width="14.28515625" customWidth="1"/>
    <col min="13061" max="13061" width="15.7109375" customWidth="1"/>
    <col min="13062" max="13062" width="16.42578125" customWidth="1"/>
    <col min="13063" max="13063" width="16.5703125" customWidth="1"/>
    <col min="13064" max="13064" width="13.7109375" customWidth="1"/>
    <col min="13065" max="13065" width="12.28515625" customWidth="1"/>
    <col min="13066" max="13066" width="13.5703125" customWidth="1"/>
    <col min="13067" max="13068" width="12.42578125" bestFit="1" customWidth="1"/>
    <col min="13069" max="13069" width="14.5703125" bestFit="1" customWidth="1"/>
    <col min="13070" max="13070" width="15" customWidth="1"/>
    <col min="13071" max="13075" width="12.42578125" bestFit="1" customWidth="1"/>
    <col min="13076" max="13076" width="12.7109375" bestFit="1" customWidth="1"/>
    <col min="13077" max="13077" width="12.42578125" bestFit="1" customWidth="1"/>
    <col min="13078" max="13078" width="16.28515625" bestFit="1" customWidth="1"/>
    <col min="13079" max="13079" width="13" customWidth="1"/>
    <col min="13080" max="13080" width="12.42578125" bestFit="1" customWidth="1"/>
    <col min="13081" max="13081" width="13" customWidth="1"/>
    <col min="13082" max="13082" width="12.28515625" bestFit="1" customWidth="1"/>
    <col min="13083" max="13083" width="12.28515625" customWidth="1"/>
    <col min="13084" max="13084" width="12.28515625" bestFit="1" customWidth="1"/>
    <col min="13085" max="13086" width="13.5703125" bestFit="1" customWidth="1"/>
    <col min="13087" max="13087" width="14" customWidth="1"/>
    <col min="13088" max="13088" width="80" customWidth="1"/>
    <col min="13089" max="13089" width="12.42578125" bestFit="1" customWidth="1"/>
    <col min="13090" max="13090" width="15.42578125" bestFit="1" customWidth="1"/>
    <col min="13091" max="13091" width="12.42578125" bestFit="1" customWidth="1"/>
    <col min="13092" max="13092" width="13.42578125" bestFit="1" customWidth="1"/>
    <col min="13093" max="13093" width="12.5703125" bestFit="1" customWidth="1"/>
    <col min="13313" max="13313" width="74.5703125" customWidth="1"/>
    <col min="13314" max="13314" width="15.42578125" customWidth="1"/>
    <col min="13315" max="13316" width="14.28515625" customWidth="1"/>
    <col min="13317" max="13317" width="15.7109375" customWidth="1"/>
    <col min="13318" max="13318" width="16.42578125" customWidth="1"/>
    <col min="13319" max="13319" width="16.5703125" customWidth="1"/>
    <col min="13320" max="13320" width="13.7109375" customWidth="1"/>
    <col min="13321" max="13321" width="12.28515625" customWidth="1"/>
    <col min="13322" max="13322" width="13.5703125" customWidth="1"/>
    <col min="13323" max="13324" width="12.42578125" bestFit="1" customWidth="1"/>
    <col min="13325" max="13325" width="14.5703125" bestFit="1" customWidth="1"/>
    <col min="13326" max="13326" width="15" customWidth="1"/>
    <col min="13327" max="13331" width="12.42578125" bestFit="1" customWidth="1"/>
    <col min="13332" max="13332" width="12.7109375" bestFit="1" customWidth="1"/>
    <col min="13333" max="13333" width="12.42578125" bestFit="1" customWidth="1"/>
    <col min="13334" max="13334" width="16.28515625" bestFit="1" customWidth="1"/>
    <col min="13335" max="13335" width="13" customWidth="1"/>
    <col min="13336" max="13336" width="12.42578125" bestFit="1" customWidth="1"/>
    <col min="13337" max="13337" width="13" customWidth="1"/>
    <col min="13338" max="13338" width="12.28515625" bestFit="1" customWidth="1"/>
    <col min="13339" max="13339" width="12.28515625" customWidth="1"/>
    <col min="13340" max="13340" width="12.28515625" bestFit="1" customWidth="1"/>
    <col min="13341" max="13342" width="13.5703125" bestFit="1" customWidth="1"/>
    <col min="13343" max="13343" width="14" customWidth="1"/>
    <col min="13344" max="13344" width="80" customWidth="1"/>
    <col min="13345" max="13345" width="12.42578125" bestFit="1" customWidth="1"/>
    <col min="13346" max="13346" width="15.42578125" bestFit="1" customWidth="1"/>
    <col min="13347" max="13347" width="12.42578125" bestFit="1" customWidth="1"/>
    <col min="13348" max="13348" width="13.42578125" bestFit="1" customWidth="1"/>
    <col min="13349" max="13349" width="12.5703125" bestFit="1" customWidth="1"/>
    <col min="13569" max="13569" width="74.5703125" customWidth="1"/>
    <col min="13570" max="13570" width="15.42578125" customWidth="1"/>
    <col min="13571" max="13572" width="14.28515625" customWidth="1"/>
    <col min="13573" max="13573" width="15.7109375" customWidth="1"/>
    <col min="13574" max="13574" width="16.42578125" customWidth="1"/>
    <col min="13575" max="13575" width="16.5703125" customWidth="1"/>
    <col min="13576" max="13576" width="13.7109375" customWidth="1"/>
    <col min="13577" max="13577" width="12.28515625" customWidth="1"/>
    <col min="13578" max="13578" width="13.5703125" customWidth="1"/>
    <col min="13579" max="13580" width="12.42578125" bestFit="1" customWidth="1"/>
    <col min="13581" max="13581" width="14.5703125" bestFit="1" customWidth="1"/>
    <col min="13582" max="13582" width="15" customWidth="1"/>
    <col min="13583" max="13587" width="12.42578125" bestFit="1" customWidth="1"/>
    <col min="13588" max="13588" width="12.7109375" bestFit="1" customWidth="1"/>
    <col min="13589" max="13589" width="12.42578125" bestFit="1" customWidth="1"/>
    <col min="13590" max="13590" width="16.28515625" bestFit="1" customWidth="1"/>
    <col min="13591" max="13591" width="13" customWidth="1"/>
    <col min="13592" max="13592" width="12.42578125" bestFit="1" customWidth="1"/>
    <col min="13593" max="13593" width="13" customWidth="1"/>
    <col min="13594" max="13594" width="12.28515625" bestFit="1" customWidth="1"/>
    <col min="13595" max="13595" width="12.28515625" customWidth="1"/>
    <col min="13596" max="13596" width="12.28515625" bestFit="1" customWidth="1"/>
    <col min="13597" max="13598" width="13.5703125" bestFit="1" customWidth="1"/>
    <col min="13599" max="13599" width="14" customWidth="1"/>
    <col min="13600" max="13600" width="80" customWidth="1"/>
    <col min="13601" max="13601" width="12.42578125" bestFit="1" customWidth="1"/>
    <col min="13602" max="13602" width="15.42578125" bestFit="1" customWidth="1"/>
    <col min="13603" max="13603" width="12.42578125" bestFit="1" customWidth="1"/>
    <col min="13604" max="13604" width="13.42578125" bestFit="1" customWidth="1"/>
    <col min="13605" max="13605" width="12.5703125" bestFit="1" customWidth="1"/>
    <col min="13825" max="13825" width="74.5703125" customWidth="1"/>
    <col min="13826" max="13826" width="15.42578125" customWidth="1"/>
    <col min="13827" max="13828" width="14.28515625" customWidth="1"/>
    <col min="13829" max="13829" width="15.7109375" customWidth="1"/>
    <col min="13830" max="13830" width="16.42578125" customWidth="1"/>
    <col min="13831" max="13831" width="16.5703125" customWidth="1"/>
    <col min="13832" max="13832" width="13.7109375" customWidth="1"/>
    <col min="13833" max="13833" width="12.28515625" customWidth="1"/>
    <col min="13834" max="13834" width="13.5703125" customWidth="1"/>
    <col min="13835" max="13836" width="12.42578125" bestFit="1" customWidth="1"/>
    <col min="13837" max="13837" width="14.5703125" bestFit="1" customWidth="1"/>
    <col min="13838" max="13838" width="15" customWidth="1"/>
    <col min="13839" max="13843" width="12.42578125" bestFit="1" customWidth="1"/>
    <col min="13844" max="13844" width="12.7109375" bestFit="1" customWidth="1"/>
    <col min="13845" max="13845" width="12.42578125" bestFit="1" customWidth="1"/>
    <col min="13846" max="13846" width="16.28515625" bestFit="1" customWidth="1"/>
    <col min="13847" max="13847" width="13" customWidth="1"/>
    <col min="13848" max="13848" width="12.42578125" bestFit="1" customWidth="1"/>
    <col min="13849" max="13849" width="13" customWidth="1"/>
    <col min="13850" max="13850" width="12.28515625" bestFit="1" customWidth="1"/>
    <col min="13851" max="13851" width="12.28515625" customWidth="1"/>
    <col min="13852" max="13852" width="12.28515625" bestFit="1" customWidth="1"/>
    <col min="13853" max="13854" width="13.5703125" bestFit="1" customWidth="1"/>
    <col min="13855" max="13855" width="14" customWidth="1"/>
    <col min="13856" max="13856" width="80" customWidth="1"/>
    <col min="13857" max="13857" width="12.42578125" bestFit="1" customWidth="1"/>
    <col min="13858" max="13858" width="15.42578125" bestFit="1" customWidth="1"/>
    <col min="13859" max="13859" width="12.42578125" bestFit="1" customWidth="1"/>
    <col min="13860" max="13860" width="13.42578125" bestFit="1" customWidth="1"/>
    <col min="13861" max="13861" width="12.5703125" bestFit="1" customWidth="1"/>
    <col min="14081" max="14081" width="74.5703125" customWidth="1"/>
    <col min="14082" max="14082" width="15.42578125" customWidth="1"/>
    <col min="14083" max="14084" width="14.28515625" customWidth="1"/>
    <col min="14085" max="14085" width="15.7109375" customWidth="1"/>
    <col min="14086" max="14086" width="16.42578125" customWidth="1"/>
    <col min="14087" max="14087" width="16.5703125" customWidth="1"/>
    <col min="14088" max="14088" width="13.7109375" customWidth="1"/>
    <col min="14089" max="14089" width="12.28515625" customWidth="1"/>
    <col min="14090" max="14090" width="13.5703125" customWidth="1"/>
    <col min="14091" max="14092" width="12.42578125" bestFit="1" customWidth="1"/>
    <col min="14093" max="14093" width="14.5703125" bestFit="1" customWidth="1"/>
    <col min="14094" max="14094" width="15" customWidth="1"/>
    <col min="14095" max="14099" width="12.42578125" bestFit="1" customWidth="1"/>
    <col min="14100" max="14100" width="12.7109375" bestFit="1" customWidth="1"/>
    <col min="14101" max="14101" width="12.42578125" bestFit="1" customWidth="1"/>
    <col min="14102" max="14102" width="16.28515625" bestFit="1" customWidth="1"/>
    <col min="14103" max="14103" width="13" customWidth="1"/>
    <col min="14104" max="14104" width="12.42578125" bestFit="1" customWidth="1"/>
    <col min="14105" max="14105" width="13" customWidth="1"/>
    <col min="14106" max="14106" width="12.28515625" bestFit="1" customWidth="1"/>
    <col min="14107" max="14107" width="12.28515625" customWidth="1"/>
    <col min="14108" max="14108" width="12.28515625" bestFit="1" customWidth="1"/>
    <col min="14109" max="14110" width="13.5703125" bestFit="1" customWidth="1"/>
    <col min="14111" max="14111" width="14" customWidth="1"/>
    <col min="14112" max="14112" width="80" customWidth="1"/>
    <col min="14113" max="14113" width="12.42578125" bestFit="1" customWidth="1"/>
    <col min="14114" max="14114" width="15.42578125" bestFit="1" customWidth="1"/>
    <col min="14115" max="14115" width="12.42578125" bestFit="1" customWidth="1"/>
    <col min="14116" max="14116" width="13.42578125" bestFit="1" customWidth="1"/>
    <col min="14117" max="14117" width="12.5703125" bestFit="1" customWidth="1"/>
    <col min="14337" max="14337" width="74.5703125" customWidth="1"/>
    <col min="14338" max="14338" width="15.42578125" customWidth="1"/>
    <col min="14339" max="14340" width="14.28515625" customWidth="1"/>
    <col min="14341" max="14341" width="15.7109375" customWidth="1"/>
    <col min="14342" max="14342" width="16.42578125" customWidth="1"/>
    <col min="14343" max="14343" width="16.5703125" customWidth="1"/>
    <col min="14344" max="14344" width="13.7109375" customWidth="1"/>
    <col min="14345" max="14345" width="12.28515625" customWidth="1"/>
    <col min="14346" max="14346" width="13.5703125" customWidth="1"/>
    <col min="14347" max="14348" width="12.42578125" bestFit="1" customWidth="1"/>
    <col min="14349" max="14349" width="14.5703125" bestFit="1" customWidth="1"/>
    <col min="14350" max="14350" width="15" customWidth="1"/>
    <col min="14351" max="14355" width="12.42578125" bestFit="1" customWidth="1"/>
    <col min="14356" max="14356" width="12.7109375" bestFit="1" customWidth="1"/>
    <col min="14357" max="14357" width="12.42578125" bestFit="1" customWidth="1"/>
    <col min="14358" max="14358" width="16.28515625" bestFit="1" customWidth="1"/>
    <col min="14359" max="14359" width="13" customWidth="1"/>
    <col min="14360" max="14360" width="12.42578125" bestFit="1" customWidth="1"/>
    <col min="14361" max="14361" width="13" customWidth="1"/>
    <col min="14362" max="14362" width="12.28515625" bestFit="1" customWidth="1"/>
    <col min="14363" max="14363" width="12.28515625" customWidth="1"/>
    <col min="14364" max="14364" width="12.28515625" bestFit="1" customWidth="1"/>
    <col min="14365" max="14366" width="13.5703125" bestFit="1" customWidth="1"/>
    <col min="14367" max="14367" width="14" customWidth="1"/>
    <col min="14368" max="14368" width="80" customWidth="1"/>
    <col min="14369" max="14369" width="12.42578125" bestFit="1" customWidth="1"/>
    <col min="14370" max="14370" width="15.42578125" bestFit="1" customWidth="1"/>
    <col min="14371" max="14371" width="12.42578125" bestFit="1" customWidth="1"/>
    <col min="14372" max="14372" width="13.42578125" bestFit="1" customWidth="1"/>
    <col min="14373" max="14373" width="12.5703125" bestFit="1" customWidth="1"/>
    <col min="14593" max="14593" width="74.5703125" customWidth="1"/>
    <col min="14594" max="14594" width="15.42578125" customWidth="1"/>
    <col min="14595" max="14596" width="14.28515625" customWidth="1"/>
    <col min="14597" max="14597" width="15.7109375" customWidth="1"/>
    <col min="14598" max="14598" width="16.42578125" customWidth="1"/>
    <col min="14599" max="14599" width="16.5703125" customWidth="1"/>
    <col min="14600" max="14600" width="13.7109375" customWidth="1"/>
    <col min="14601" max="14601" width="12.28515625" customWidth="1"/>
    <col min="14602" max="14602" width="13.5703125" customWidth="1"/>
    <col min="14603" max="14604" width="12.42578125" bestFit="1" customWidth="1"/>
    <col min="14605" max="14605" width="14.5703125" bestFit="1" customWidth="1"/>
    <col min="14606" max="14606" width="15" customWidth="1"/>
    <col min="14607" max="14611" width="12.42578125" bestFit="1" customWidth="1"/>
    <col min="14612" max="14612" width="12.7109375" bestFit="1" customWidth="1"/>
    <col min="14613" max="14613" width="12.42578125" bestFit="1" customWidth="1"/>
    <col min="14614" max="14614" width="16.28515625" bestFit="1" customWidth="1"/>
    <col min="14615" max="14615" width="13" customWidth="1"/>
    <col min="14616" max="14616" width="12.42578125" bestFit="1" customWidth="1"/>
    <col min="14617" max="14617" width="13" customWidth="1"/>
    <col min="14618" max="14618" width="12.28515625" bestFit="1" customWidth="1"/>
    <col min="14619" max="14619" width="12.28515625" customWidth="1"/>
    <col min="14620" max="14620" width="12.28515625" bestFit="1" customWidth="1"/>
    <col min="14621" max="14622" width="13.5703125" bestFit="1" customWidth="1"/>
    <col min="14623" max="14623" width="14" customWidth="1"/>
    <col min="14624" max="14624" width="80" customWidth="1"/>
    <col min="14625" max="14625" width="12.42578125" bestFit="1" customWidth="1"/>
    <col min="14626" max="14626" width="15.42578125" bestFit="1" customWidth="1"/>
    <col min="14627" max="14627" width="12.42578125" bestFit="1" customWidth="1"/>
    <col min="14628" max="14628" width="13.42578125" bestFit="1" customWidth="1"/>
    <col min="14629" max="14629" width="12.5703125" bestFit="1" customWidth="1"/>
    <col min="14849" max="14849" width="74.5703125" customWidth="1"/>
    <col min="14850" max="14850" width="15.42578125" customWidth="1"/>
    <col min="14851" max="14852" width="14.28515625" customWidth="1"/>
    <col min="14853" max="14853" width="15.7109375" customWidth="1"/>
    <col min="14854" max="14854" width="16.42578125" customWidth="1"/>
    <col min="14855" max="14855" width="16.5703125" customWidth="1"/>
    <col min="14856" max="14856" width="13.7109375" customWidth="1"/>
    <col min="14857" max="14857" width="12.28515625" customWidth="1"/>
    <col min="14858" max="14858" width="13.5703125" customWidth="1"/>
    <col min="14859" max="14860" width="12.42578125" bestFit="1" customWidth="1"/>
    <col min="14861" max="14861" width="14.5703125" bestFit="1" customWidth="1"/>
    <col min="14862" max="14862" width="15" customWidth="1"/>
    <col min="14863" max="14867" width="12.42578125" bestFit="1" customWidth="1"/>
    <col min="14868" max="14868" width="12.7109375" bestFit="1" customWidth="1"/>
    <col min="14869" max="14869" width="12.42578125" bestFit="1" customWidth="1"/>
    <col min="14870" max="14870" width="16.28515625" bestFit="1" customWidth="1"/>
    <col min="14871" max="14871" width="13" customWidth="1"/>
    <col min="14872" max="14872" width="12.42578125" bestFit="1" customWidth="1"/>
    <col min="14873" max="14873" width="13" customWidth="1"/>
    <col min="14874" max="14874" width="12.28515625" bestFit="1" customWidth="1"/>
    <col min="14875" max="14875" width="12.28515625" customWidth="1"/>
    <col min="14876" max="14876" width="12.28515625" bestFit="1" customWidth="1"/>
    <col min="14877" max="14878" width="13.5703125" bestFit="1" customWidth="1"/>
    <col min="14879" max="14879" width="14" customWidth="1"/>
    <col min="14880" max="14880" width="80" customWidth="1"/>
    <col min="14881" max="14881" width="12.42578125" bestFit="1" customWidth="1"/>
    <col min="14882" max="14882" width="15.42578125" bestFit="1" customWidth="1"/>
    <col min="14883" max="14883" width="12.42578125" bestFit="1" customWidth="1"/>
    <col min="14884" max="14884" width="13.42578125" bestFit="1" customWidth="1"/>
    <col min="14885" max="14885" width="12.5703125" bestFit="1" customWidth="1"/>
    <col min="15105" max="15105" width="74.5703125" customWidth="1"/>
    <col min="15106" max="15106" width="15.42578125" customWidth="1"/>
    <col min="15107" max="15108" width="14.28515625" customWidth="1"/>
    <col min="15109" max="15109" width="15.7109375" customWidth="1"/>
    <col min="15110" max="15110" width="16.42578125" customWidth="1"/>
    <col min="15111" max="15111" width="16.5703125" customWidth="1"/>
    <col min="15112" max="15112" width="13.7109375" customWidth="1"/>
    <col min="15113" max="15113" width="12.28515625" customWidth="1"/>
    <col min="15114" max="15114" width="13.5703125" customWidth="1"/>
    <col min="15115" max="15116" width="12.42578125" bestFit="1" customWidth="1"/>
    <col min="15117" max="15117" width="14.5703125" bestFit="1" customWidth="1"/>
    <col min="15118" max="15118" width="15" customWidth="1"/>
    <col min="15119" max="15123" width="12.42578125" bestFit="1" customWidth="1"/>
    <col min="15124" max="15124" width="12.7109375" bestFit="1" customWidth="1"/>
    <col min="15125" max="15125" width="12.42578125" bestFit="1" customWidth="1"/>
    <col min="15126" max="15126" width="16.28515625" bestFit="1" customWidth="1"/>
    <col min="15127" max="15127" width="13" customWidth="1"/>
    <col min="15128" max="15128" width="12.42578125" bestFit="1" customWidth="1"/>
    <col min="15129" max="15129" width="13" customWidth="1"/>
    <col min="15130" max="15130" width="12.28515625" bestFit="1" customWidth="1"/>
    <col min="15131" max="15131" width="12.28515625" customWidth="1"/>
    <col min="15132" max="15132" width="12.28515625" bestFit="1" customWidth="1"/>
    <col min="15133" max="15134" width="13.5703125" bestFit="1" customWidth="1"/>
    <col min="15135" max="15135" width="14" customWidth="1"/>
    <col min="15136" max="15136" width="80" customWidth="1"/>
    <col min="15137" max="15137" width="12.42578125" bestFit="1" customWidth="1"/>
    <col min="15138" max="15138" width="15.42578125" bestFit="1" customWidth="1"/>
    <col min="15139" max="15139" width="12.42578125" bestFit="1" customWidth="1"/>
    <col min="15140" max="15140" width="13.42578125" bestFit="1" customWidth="1"/>
    <col min="15141" max="15141" width="12.5703125" bestFit="1" customWidth="1"/>
    <col min="15361" max="15361" width="74.5703125" customWidth="1"/>
    <col min="15362" max="15362" width="15.42578125" customWidth="1"/>
    <col min="15363" max="15364" width="14.28515625" customWidth="1"/>
    <col min="15365" max="15365" width="15.7109375" customWidth="1"/>
    <col min="15366" max="15366" width="16.42578125" customWidth="1"/>
    <col min="15367" max="15367" width="16.5703125" customWidth="1"/>
    <col min="15368" max="15368" width="13.7109375" customWidth="1"/>
    <col min="15369" max="15369" width="12.28515625" customWidth="1"/>
    <col min="15370" max="15370" width="13.5703125" customWidth="1"/>
    <col min="15371" max="15372" width="12.42578125" bestFit="1" customWidth="1"/>
    <col min="15373" max="15373" width="14.5703125" bestFit="1" customWidth="1"/>
    <col min="15374" max="15374" width="15" customWidth="1"/>
    <col min="15375" max="15379" width="12.42578125" bestFit="1" customWidth="1"/>
    <col min="15380" max="15380" width="12.7109375" bestFit="1" customWidth="1"/>
    <col min="15381" max="15381" width="12.42578125" bestFit="1" customWidth="1"/>
    <col min="15382" max="15382" width="16.28515625" bestFit="1" customWidth="1"/>
    <col min="15383" max="15383" width="13" customWidth="1"/>
    <col min="15384" max="15384" width="12.42578125" bestFit="1" customWidth="1"/>
    <col min="15385" max="15385" width="13" customWidth="1"/>
    <col min="15386" max="15386" width="12.28515625" bestFit="1" customWidth="1"/>
    <col min="15387" max="15387" width="12.28515625" customWidth="1"/>
    <col min="15388" max="15388" width="12.28515625" bestFit="1" customWidth="1"/>
    <col min="15389" max="15390" width="13.5703125" bestFit="1" customWidth="1"/>
    <col min="15391" max="15391" width="14" customWidth="1"/>
    <col min="15392" max="15392" width="80" customWidth="1"/>
    <col min="15393" max="15393" width="12.42578125" bestFit="1" customWidth="1"/>
    <col min="15394" max="15394" width="15.42578125" bestFit="1" customWidth="1"/>
    <col min="15395" max="15395" width="12.42578125" bestFit="1" customWidth="1"/>
    <col min="15396" max="15396" width="13.42578125" bestFit="1" customWidth="1"/>
    <col min="15397" max="15397" width="12.5703125" bestFit="1" customWidth="1"/>
    <col min="15617" max="15617" width="74.5703125" customWidth="1"/>
    <col min="15618" max="15618" width="15.42578125" customWidth="1"/>
    <col min="15619" max="15620" width="14.28515625" customWidth="1"/>
    <col min="15621" max="15621" width="15.7109375" customWidth="1"/>
    <col min="15622" max="15622" width="16.42578125" customWidth="1"/>
    <col min="15623" max="15623" width="16.5703125" customWidth="1"/>
    <col min="15624" max="15624" width="13.7109375" customWidth="1"/>
    <col min="15625" max="15625" width="12.28515625" customWidth="1"/>
    <col min="15626" max="15626" width="13.5703125" customWidth="1"/>
    <col min="15627" max="15628" width="12.42578125" bestFit="1" customWidth="1"/>
    <col min="15629" max="15629" width="14.5703125" bestFit="1" customWidth="1"/>
    <col min="15630" max="15630" width="15" customWidth="1"/>
    <col min="15631" max="15635" width="12.42578125" bestFit="1" customWidth="1"/>
    <col min="15636" max="15636" width="12.7109375" bestFit="1" customWidth="1"/>
    <col min="15637" max="15637" width="12.42578125" bestFit="1" customWidth="1"/>
    <col min="15638" max="15638" width="16.28515625" bestFit="1" customWidth="1"/>
    <col min="15639" max="15639" width="13" customWidth="1"/>
    <col min="15640" max="15640" width="12.42578125" bestFit="1" customWidth="1"/>
    <col min="15641" max="15641" width="13" customWidth="1"/>
    <col min="15642" max="15642" width="12.28515625" bestFit="1" customWidth="1"/>
    <col min="15643" max="15643" width="12.28515625" customWidth="1"/>
    <col min="15644" max="15644" width="12.28515625" bestFit="1" customWidth="1"/>
    <col min="15645" max="15646" width="13.5703125" bestFit="1" customWidth="1"/>
    <col min="15647" max="15647" width="14" customWidth="1"/>
    <col min="15648" max="15648" width="80" customWidth="1"/>
    <col min="15649" max="15649" width="12.42578125" bestFit="1" customWidth="1"/>
    <col min="15650" max="15650" width="15.42578125" bestFit="1" customWidth="1"/>
    <col min="15651" max="15651" width="12.42578125" bestFit="1" customWidth="1"/>
    <col min="15652" max="15652" width="13.42578125" bestFit="1" customWidth="1"/>
    <col min="15653" max="15653" width="12.5703125" bestFit="1" customWidth="1"/>
    <col min="15873" max="15873" width="74.5703125" customWidth="1"/>
    <col min="15874" max="15874" width="15.42578125" customWidth="1"/>
    <col min="15875" max="15876" width="14.28515625" customWidth="1"/>
    <col min="15877" max="15877" width="15.7109375" customWidth="1"/>
    <col min="15878" max="15878" width="16.42578125" customWidth="1"/>
    <col min="15879" max="15879" width="16.5703125" customWidth="1"/>
    <col min="15880" max="15880" width="13.7109375" customWidth="1"/>
    <col min="15881" max="15881" width="12.28515625" customWidth="1"/>
    <col min="15882" max="15882" width="13.5703125" customWidth="1"/>
    <col min="15883" max="15884" width="12.42578125" bestFit="1" customWidth="1"/>
    <col min="15885" max="15885" width="14.5703125" bestFit="1" customWidth="1"/>
    <col min="15886" max="15886" width="15" customWidth="1"/>
    <col min="15887" max="15891" width="12.42578125" bestFit="1" customWidth="1"/>
    <col min="15892" max="15892" width="12.7109375" bestFit="1" customWidth="1"/>
    <col min="15893" max="15893" width="12.42578125" bestFit="1" customWidth="1"/>
    <col min="15894" max="15894" width="16.28515625" bestFit="1" customWidth="1"/>
    <col min="15895" max="15895" width="13" customWidth="1"/>
    <col min="15896" max="15896" width="12.42578125" bestFit="1" customWidth="1"/>
    <col min="15897" max="15897" width="13" customWidth="1"/>
    <col min="15898" max="15898" width="12.28515625" bestFit="1" customWidth="1"/>
    <col min="15899" max="15899" width="12.28515625" customWidth="1"/>
    <col min="15900" max="15900" width="12.28515625" bestFit="1" customWidth="1"/>
    <col min="15901" max="15902" width="13.5703125" bestFit="1" customWidth="1"/>
    <col min="15903" max="15903" width="14" customWidth="1"/>
    <col min="15904" max="15904" width="80" customWidth="1"/>
    <col min="15905" max="15905" width="12.42578125" bestFit="1" customWidth="1"/>
    <col min="15906" max="15906" width="15.42578125" bestFit="1" customWidth="1"/>
    <col min="15907" max="15907" width="12.42578125" bestFit="1" customWidth="1"/>
    <col min="15908" max="15908" width="13.42578125" bestFit="1" customWidth="1"/>
    <col min="15909" max="15909" width="12.5703125" bestFit="1" customWidth="1"/>
    <col min="16129" max="16129" width="74.5703125" customWidth="1"/>
    <col min="16130" max="16130" width="15.42578125" customWidth="1"/>
    <col min="16131" max="16132" width="14.28515625" customWidth="1"/>
    <col min="16133" max="16133" width="15.7109375" customWidth="1"/>
    <col min="16134" max="16134" width="16.42578125" customWidth="1"/>
    <col min="16135" max="16135" width="16.5703125" customWidth="1"/>
    <col min="16136" max="16136" width="13.7109375" customWidth="1"/>
    <col min="16137" max="16137" width="12.28515625" customWidth="1"/>
    <col min="16138" max="16138" width="13.5703125" customWidth="1"/>
    <col min="16139" max="16140" width="12.42578125" bestFit="1" customWidth="1"/>
    <col min="16141" max="16141" width="14.5703125" bestFit="1" customWidth="1"/>
    <col min="16142" max="16142" width="15" customWidth="1"/>
    <col min="16143" max="16147" width="12.42578125" bestFit="1" customWidth="1"/>
    <col min="16148" max="16148" width="12.7109375" bestFit="1" customWidth="1"/>
    <col min="16149" max="16149" width="12.42578125" bestFit="1" customWidth="1"/>
    <col min="16150" max="16150" width="16.28515625" bestFit="1" customWidth="1"/>
    <col min="16151" max="16151" width="13" customWidth="1"/>
    <col min="16152" max="16152" width="12.42578125" bestFit="1" customWidth="1"/>
    <col min="16153" max="16153" width="13" customWidth="1"/>
    <col min="16154" max="16154" width="12.28515625" bestFit="1" customWidth="1"/>
    <col min="16155" max="16155" width="12.28515625" customWidth="1"/>
    <col min="16156" max="16156" width="12.28515625" bestFit="1" customWidth="1"/>
    <col min="16157" max="16158" width="13.5703125" bestFit="1" customWidth="1"/>
    <col min="16159" max="16159" width="14" customWidth="1"/>
    <col min="16160" max="16160" width="80" customWidth="1"/>
    <col min="16161" max="16161" width="12.42578125" bestFit="1" customWidth="1"/>
    <col min="16162" max="16162" width="15.42578125" bestFit="1" customWidth="1"/>
    <col min="16163" max="16163" width="12.42578125" bestFit="1" customWidth="1"/>
    <col min="16164" max="16164" width="13.42578125" bestFit="1" customWidth="1"/>
    <col min="16165" max="16165" width="12.5703125" bestFit="1" customWidth="1"/>
  </cols>
  <sheetData>
    <row r="1" spans="1:36" s="6" customFormat="1" ht="45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4"/>
      <c r="AG1" s="5" t="s">
        <v>1</v>
      </c>
    </row>
    <row r="2" spans="1:36" s="8" customFormat="1" ht="33" customHeight="1" x14ac:dyDescent="0.3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3"/>
      <c r="AE2" s="3"/>
      <c r="AF2" s="3"/>
    </row>
    <row r="3" spans="1:36" s="8" customFormat="1" ht="27" customHeight="1" x14ac:dyDescent="0.25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/>
      <c r="H3" s="10" t="s">
        <v>9</v>
      </c>
      <c r="I3" s="10"/>
      <c r="J3" s="10" t="s">
        <v>10</v>
      </c>
      <c r="K3" s="10"/>
      <c r="L3" s="10" t="s">
        <v>11</v>
      </c>
      <c r="M3" s="10"/>
      <c r="N3" s="10" t="s">
        <v>12</v>
      </c>
      <c r="O3" s="10"/>
      <c r="P3" s="10" t="s">
        <v>13</v>
      </c>
      <c r="Q3" s="10"/>
      <c r="R3" s="10" t="s">
        <v>14</v>
      </c>
      <c r="S3" s="10"/>
      <c r="T3" s="10" t="s">
        <v>15</v>
      </c>
      <c r="U3" s="10"/>
      <c r="V3" s="10" t="s">
        <v>16</v>
      </c>
      <c r="W3" s="10"/>
      <c r="X3" s="10" t="s">
        <v>17</v>
      </c>
      <c r="Y3" s="10"/>
      <c r="Z3" s="10" t="s">
        <v>18</v>
      </c>
      <c r="AA3" s="10"/>
      <c r="AB3" s="10" t="s">
        <v>19</v>
      </c>
      <c r="AC3" s="10"/>
      <c r="AD3" s="10" t="s">
        <v>20</v>
      </c>
      <c r="AE3" s="10"/>
      <c r="AF3" s="11" t="s">
        <v>21</v>
      </c>
    </row>
    <row r="4" spans="1:36" s="6" customFormat="1" ht="27.75" customHeight="1" x14ac:dyDescent="0.25">
      <c r="A4" s="12"/>
      <c r="B4" s="10"/>
      <c r="C4" s="10"/>
      <c r="D4" s="10"/>
      <c r="E4" s="10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1"/>
      <c r="AG4" s="15" t="s">
        <v>22</v>
      </c>
      <c r="AH4" s="15" t="s">
        <v>23</v>
      </c>
      <c r="AI4" s="15" t="s">
        <v>24</v>
      </c>
      <c r="AJ4" s="15" t="s">
        <v>25</v>
      </c>
    </row>
    <row r="5" spans="1:36" s="6" customFormat="1" ht="39.75" customHeight="1" x14ac:dyDescent="0.25">
      <c r="A5" s="16"/>
      <c r="B5" s="17">
        <v>2020</v>
      </c>
      <c r="C5" s="18">
        <v>44136</v>
      </c>
      <c r="D5" s="18">
        <v>44136</v>
      </c>
      <c r="E5" s="18">
        <v>44136</v>
      </c>
      <c r="F5" s="17" t="s">
        <v>26</v>
      </c>
      <c r="G5" s="17" t="s">
        <v>27</v>
      </c>
      <c r="H5" s="17" t="s">
        <v>28</v>
      </c>
      <c r="I5" s="17" t="s">
        <v>29</v>
      </c>
      <c r="J5" s="17" t="s">
        <v>28</v>
      </c>
      <c r="K5" s="17" t="s">
        <v>29</v>
      </c>
      <c r="L5" s="17" t="s">
        <v>28</v>
      </c>
      <c r="M5" s="17" t="s">
        <v>29</v>
      </c>
      <c r="N5" s="17" t="s">
        <v>28</v>
      </c>
      <c r="O5" s="17" t="s">
        <v>29</v>
      </c>
      <c r="P5" s="17" t="s">
        <v>28</v>
      </c>
      <c r="Q5" s="17" t="s">
        <v>29</v>
      </c>
      <c r="R5" s="17" t="s">
        <v>28</v>
      </c>
      <c r="S5" s="17" t="s">
        <v>29</v>
      </c>
      <c r="T5" s="17" t="s">
        <v>28</v>
      </c>
      <c r="U5" s="17" t="s">
        <v>29</v>
      </c>
      <c r="V5" s="17" t="s">
        <v>28</v>
      </c>
      <c r="W5" s="17" t="s">
        <v>29</v>
      </c>
      <c r="X5" s="17" t="s">
        <v>28</v>
      </c>
      <c r="Y5" s="17" t="s">
        <v>29</v>
      </c>
      <c r="Z5" s="17" t="s">
        <v>28</v>
      </c>
      <c r="AA5" s="17" t="s">
        <v>29</v>
      </c>
      <c r="AB5" s="17" t="s">
        <v>28</v>
      </c>
      <c r="AC5" s="17" t="s">
        <v>29</v>
      </c>
      <c r="AD5" s="17" t="s">
        <v>28</v>
      </c>
      <c r="AE5" s="17" t="s">
        <v>29</v>
      </c>
      <c r="AF5" s="19"/>
      <c r="AG5" s="15"/>
      <c r="AH5" s="15"/>
      <c r="AI5" s="15"/>
      <c r="AJ5" s="15"/>
    </row>
    <row r="6" spans="1:36" s="6" customFormat="1" ht="34.5" customHeight="1" x14ac:dyDescent="0.2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2"/>
      <c r="AG6" s="23"/>
      <c r="AH6" s="23"/>
      <c r="AI6" s="23"/>
      <c r="AJ6" s="23">
        <f>C6-E6</f>
        <v>0</v>
      </c>
    </row>
    <row r="7" spans="1:36" s="6" customFormat="1" ht="42.75" customHeight="1" x14ac:dyDescent="0.25">
      <c r="A7" s="24" t="s">
        <v>31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6"/>
      <c r="AF7" s="27" t="s">
        <v>32</v>
      </c>
      <c r="AG7" s="23"/>
      <c r="AH7" s="23"/>
      <c r="AI7" s="23"/>
      <c r="AJ7" s="23">
        <f>C7-E7</f>
        <v>0</v>
      </c>
    </row>
    <row r="8" spans="1:36" s="6" customFormat="1" ht="18.75" x14ac:dyDescent="0.3">
      <c r="A8" s="28" t="s">
        <v>33</v>
      </c>
      <c r="B8" s="29">
        <f>B9+B10+B11+B13</f>
        <v>288.7</v>
      </c>
      <c r="C8" s="29">
        <f>C9+C10+C11+C13</f>
        <v>288.7</v>
      </c>
      <c r="D8" s="29">
        <f t="shared" ref="D8:E8" si="0">D9+D10+D11+D13</f>
        <v>288.7</v>
      </c>
      <c r="E8" s="29">
        <f t="shared" si="0"/>
        <v>288.7</v>
      </c>
      <c r="F8" s="29">
        <f>E8/B8*100</f>
        <v>100</v>
      </c>
      <c r="G8" s="30">
        <v>0</v>
      </c>
      <c r="H8" s="29">
        <f>H9+H10+H11+H13</f>
        <v>0</v>
      </c>
      <c r="I8" s="29">
        <f t="shared" ref="I8:AE8" si="1">I9+I10+I11+I13</f>
        <v>0</v>
      </c>
      <c r="J8" s="29">
        <f t="shared" si="1"/>
        <v>0</v>
      </c>
      <c r="K8" s="29">
        <f t="shared" si="1"/>
        <v>0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 t="shared" si="1"/>
        <v>28.1</v>
      </c>
      <c r="S8" s="29">
        <f t="shared" si="1"/>
        <v>0</v>
      </c>
      <c r="T8" s="29">
        <v>180.3</v>
      </c>
      <c r="U8" s="29">
        <f t="shared" si="1"/>
        <v>80.3</v>
      </c>
      <c r="V8" s="29">
        <f t="shared" si="1"/>
        <v>80.3</v>
      </c>
      <c r="W8" s="29">
        <f t="shared" si="1"/>
        <v>80.3</v>
      </c>
      <c r="X8" s="29">
        <v>0</v>
      </c>
      <c r="Y8" s="29">
        <f t="shared" si="1"/>
        <v>77.099999999999994</v>
      </c>
      <c r="Z8" s="29">
        <f t="shared" si="1"/>
        <v>0</v>
      </c>
      <c r="AA8" s="29">
        <f t="shared" si="1"/>
        <v>51</v>
      </c>
      <c r="AB8" s="29">
        <f t="shared" si="1"/>
        <v>0</v>
      </c>
      <c r="AC8" s="29">
        <f t="shared" si="1"/>
        <v>0</v>
      </c>
      <c r="AD8" s="29">
        <f t="shared" si="1"/>
        <v>0</v>
      </c>
      <c r="AE8" s="29">
        <f t="shared" si="1"/>
        <v>0</v>
      </c>
      <c r="AF8" s="31"/>
      <c r="AG8" s="23">
        <f>H8+J8+L8+N8+P8+R8+T8+V8+X8+Z8+AB8+AD8</f>
        <v>288.7</v>
      </c>
      <c r="AH8" s="23">
        <f>H8+J8+L8+N8+P8</f>
        <v>0</v>
      </c>
      <c r="AI8" s="23">
        <f t="shared" ref="AI8:AI104" si="2">I8+K8+M8+O8+Q8+S8+U8+W8+Y8+AA8+AC8+AE8</f>
        <v>288.7</v>
      </c>
      <c r="AJ8" s="32">
        <f t="shared" ref="AJ8:AJ77" si="3">E8-C8</f>
        <v>0</v>
      </c>
    </row>
    <row r="9" spans="1:36" s="6" customFormat="1" ht="24" customHeight="1" x14ac:dyDescent="0.3">
      <c r="A9" s="33" t="s">
        <v>34</v>
      </c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6"/>
      <c r="AG9" s="23">
        <f t="shared" ref="AG9:AG100" si="4">H9+J9+L9+N9+P9+R9+T9+V9+X9+Z9+AB9+AD9</f>
        <v>0</v>
      </c>
      <c r="AH9" s="23">
        <f t="shared" ref="AH9:AH75" si="5">H9+J9+L9+N9+P9</f>
        <v>0</v>
      </c>
      <c r="AI9" s="23">
        <f t="shared" si="2"/>
        <v>0</v>
      </c>
      <c r="AJ9" s="32">
        <f t="shared" si="3"/>
        <v>0</v>
      </c>
    </row>
    <row r="10" spans="1:36" s="38" customFormat="1" ht="18.75" x14ac:dyDescent="0.3">
      <c r="A10" s="37" t="s">
        <v>35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  <c r="AG10" s="32">
        <f t="shared" si="4"/>
        <v>0</v>
      </c>
      <c r="AH10" s="23">
        <f t="shared" si="5"/>
        <v>0</v>
      </c>
      <c r="AI10" s="32">
        <f t="shared" si="2"/>
        <v>0</v>
      </c>
      <c r="AJ10" s="32">
        <f t="shared" si="3"/>
        <v>0</v>
      </c>
    </row>
    <row r="11" spans="1:36" s="6" customFormat="1" ht="18.75" x14ac:dyDescent="0.3">
      <c r="A11" s="39" t="s">
        <v>36</v>
      </c>
      <c r="B11" s="34">
        <f>H11+J11+L11+N11+P11+R11+T11+V11+X11+Z11+AB11+AD11</f>
        <v>288.7</v>
      </c>
      <c r="C11" s="35">
        <f>H11+J11+L11+N11+P11+R11+T11+V11+X11</f>
        <v>288.7</v>
      </c>
      <c r="D11" s="35">
        <f>E11</f>
        <v>288.7</v>
      </c>
      <c r="E11" s="35">
        <f>I11+K11+M11+O11+Q11+S11+U11+W11+Y11+AA11+AC11+AE11</f>
        <v>288.7</v>
      </c>
      <c r="F11" s="35">
        <f>E11/B11*100</f>
        <v>100</v>
      </c>
      <c r="G11" s="40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28.1</v>
      </c>
      <c r="S11" s="35">
        <v>0</v>
      </c>
      <c r="T11" s="35">
        <v>180.3</v>
      </c>
      <c r="U11" s="35">
        <v>80.3</v>
      </c>
      <c r="V11" s="35">
        <v>80.3</v>
      </c>
      <c r="W11" s="35">
        <v>80.3</v>
      </c>
      <c r="X11" s="35">
        <v>0</v>
      </c>
      <c r="Y11" s="35">
        <v>77.099999999999994</v>
      </c>
      <c r="Z11" s="35">
        <v>0</v>
      </c>
      <c r="AA11" s="35">
        <v>51</v>
      </c>
      <c r="AB11" s="35">
        <v>0</v>
      </c>
      <c r="AC11" s="35">
        <v>0</v>
      </c>
      <c r="AD11" s="35">
        <v>0</v>
      </c>
      <c r="AE11" s="35">
        <v>0</v>
      </c>
      <c r="AF11" s="36"/>
      <c r="AG11" s="23">
        <f t="shared" si="4"/>
        <v>288.7</v>
      </c>
      <c r="AH11" s="23">
        <f t="shared" si="5"/>
        <v>0</v>
      </c>
      <c r="AI11" s="23">
        <f t="shared" si="2"/>
        <v>288.7</v>
      </c>
      <c r="AJ11" s="32">
        <f t="shared" si="3"/>
        <v>0</v>
      </c>
    </row>
    <row r="12" spans="1:36" s="6" customFormat="1" ht="18.75" x14ac:dyDescent="0.3">
      <c r="A12" s="33" t="s">
        <v>37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6"/>
      <c r="AG12" s="23"/>
      <c r="AH12" s="23">
        <f t="shared" si="5"/>
        <v>0</v>
      </c>
      <c r="AI12" s="23"/>
      <c r="AJ12" s="32">
        <f t="shared" si="3"/>
        <v>0</v>
      </c>
    </row>
    <row r="13" spans="1:36" s="6" customFormat="1" ht="18.75" x14ac:dyDescent="0.3">
      <c r="A13" s="33" t="s">
        <v>38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6"/>
      <c r="AG13" s="23">
        <f t="shared" si="4"/>
        <v>0</v>
      </c>
      <c r="AH13" s="23">
        <f t="shared" si="5"/>
        <v>0</v>
      </c>
      <c r="AI13" s="23">
        <f t="shared" si="2"/>
        <v>0</v>
      </c>
      <c r="AJ13" s="32">
        <f t="shared" si="3"/>
        <v>0</v>
      </c>
    </row>
    <row r="14" spans="1:36" s="6" customFormat="1" ht="54" customHeight="1" x14ac:dyDescent="0.25">
      <c r="A14" s="24" t="s">
        <v>39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6"/>
      <c r="AF14" s="41" t="s">
        <v>32</v>
      </c>
      <c r="AG14" s="23">
        <f t="shared" si="4"/>
        <v>0</v>
      </c>
      <c r="AH14" s="23">
        <f t="shared" si="5"/>
        <v>0</v>
      </c>
      <c r="AI14" s="23">
        <f t="shared" si="2"/>
        <v>0</v>
      </c>
      <c r="AJ14" s="32">
        <f t="shared" si="3"/>
        <v>0</v>
      </c>
    </row>
    <row r="15" spans="1:36" s="38" customFormat="1" ht="73.5" customHeight="1" x14ac:dyDescent="0.3">
      <c r="A15" s="28" t="s">
        <v>33</v>
      </c>
      <c r="B15" s="34">
        <f>B16+B17+B18+B20</f>
        <v>4847.5933000000005</v>
      </c>
      <c r="C15" s="34">
        <f t="shared" ref="C15:E15" si="6">C16+C17+C18+C20</f>
        <v>4054.2433000000005</v>
      </c>
      <c r="D15" s="34">
        <f t="shared" si="6"/>
        <v>3998.6803000000004</v>
      </c>
      <c r="E15" s="34">
        <f t="shared" si="6"/>
        <v>3998.6803000000004</v>
      </c>
      <c r="F15" s="35">
        <f>E15/B15*100</f>
        <v>82.487949226268626</v>
      </c>
      <c r="G15" s="35">
        <f>E15/C15*100</f>
        <v>98.629509975388004</v>
      </c>
      <c r="H15" s="34">
        <f t="shared" ref="H15:AE15" si="7">H16+H17+H18+H20</f>
        <v>428.65030000000002</v>
      </c>
      <c r="I15" s="34">
        <f t="shared" si="7"/>
        <v>428.65030000000002</v>
      </c>
      <c r="J15" s="34">
        <f t="shared" si="7"/>
        <v>444.40300000000002</v>
      </c>
      <c r="K15" s="34">
        <f t="shared" si="7"/>
        <v>396.67</v>
      </c>
      <c r="L15" s="34">
        <f t="shared" si="7"/>
        <v>404.5</v>
      </c>
      <c r="M15" s="34">
        <f t="shared" si="7"/>
        <v>396.67</v>
      </c>
      <c r="N15" s="34">
        <f t="shared" si="7"/>
        <v>396.67</v>
      </c>
      <c r="O15" s="34">
        <f t="shared" si="7"/>
        <v>396.67</v>
      </c>
      <c r="P15" s="34">
        <f t="shared" si="7"/>
        <v>396.67</v>
      </c>
      <c r="Q15" s="34">
        <f t="shared" si="7"/>
        <v>396.67</v>
      </c>
      <c r="R15" s="34">
        <f t="shared" si="7"/>
        <v>396.67</v>
      </c>
      <c r="S15" s="34">
        <f t="shared" si="7"/>
        <v>396.67</v>
      </c>
      <c r="T15" s="34">
        <f t="shared" si="7"/>
        <v>396.67</v>
      </c>
      <c r="U15" s="34">
        <f t="shared" si="7"/>
        <v>396.67</v>
      </c>
      <c r="V15" s="34">
        <f t="shared" si="7"/>
        <v>396.67</v>
      </c>
      <c r="W15" s="34">
        <f t="shared" si="7"/>
        <v>396.67</v>
      </c>
      <c r="X15" s="34">
        <f t="shared" si="7"/>
        <v>396.67</v>
      </c>
      <c r="Y15" s="34">
        <f t="shared" si="7"/>
        <v>396.67</v>
      </c>
      <c r="Z15" s="34">
        <f t="shared" si="7"/>
        <v>396.67</v>
      </c>
      <c r="AA15" s="34">
        <f t="shared" si="7"/>
        <v>396.67</v>
      </c>
      <c r="AB15" s="34">
        <f t="shared" si="7"/>
        <v>396.67</v>
      </c>
      <c r="AC15" s="34">
        <f t="shared" si="7"/>
        <v>0</v>
      </c>
      <c r="AD15" s="34">
        <f t="shared" si="7"/>
        <v>396.68</v>
      </c>
      <c r="AE15" s="34">
        <f t="shared" si="7"/>
        <v>0</v>
      </c>
      <c r="AF15" s="42" t="s">
        <v>40</v>
      </c>
      <c r="AG15" s="32">
        <f t="shared" si="4"/>
        <v>4847.5933000000005</v>
      </c>
      <c r="AH15" s="23">
        <f t="shared" si="5"/>
        <v>2070.8933000000002</v>
      </c>
      <c r="AI15" s="32">
        <f t="shared" si="2"/>
        <v>3998.6803000000004</v>
      </c>
      <c r="AJ15" s="32">
        <f t="shared" si="3"/>
        <v>-55.563000000000102</v>
      </c>
    </row>
    <row r="16" spans="1:36" s="38" customFormat="1" ht="18.75" x14ac:dyDescent="0.3">
      <c r="A16" s="33" t="s">
        <v>34</v>
      </c>
      <c r="B16" s="34"/>
      <c r="C16" s="35"/>
      <c r="D16" s="35"/>
      <c r="E16" s="35"/>
      <c r="F16" s="35"/>
      <c r="G16" s="35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4"/>
      <c r="AF16" s="45"/>
      <c r="AG16" s="32">
        <f t="shared" si="4"/>
        <v>0</v>
      </c>
      <c r="AH16" s="23">
        <f t="shared" si="5"/>
        <v>0</v>
      </c>
      <c r="AI16" s="32">
        <f t="shared" si="2"/>
        <v>0</v>
      </c>
      <c r="AJ16" s="32">
        <f t="shared" si="3"/>
        <v>0</v>
      </c>
    </row>
    <row r="17" spans="1:36" s="38" customFormat="1" ht="18.75" x14ac:dyDescent="0.3">
      <c r="A17" s="37" t="s">
        <v>35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G17" s="32">
        <f t="shared" si="4"/>
        <v>0</v>
      </c>
      <c r="AH17" s="23">
        <f t="shared" si="5"/>
        <v>0</v>
      </c>
      <c r="AI17" s="32">
        <f t="shared" si="2"/>
        <v>0</v>
      </c>
      <c r="AJ17" s="32">
        <f t="shared" si="3"/>
        <v>0</v>
      </c>
    </row>
    <row r="18" spans="1:36" s="38" customFormat="1" ht="18.75" x14ac:dyDescent="0.3">
      <c r="A18" s="39" t="s">
        <v>36</v>
      </c>
      <c r="B18" s="34">
        <f>H18+J18+L18+N18+P18+R18+T18+V18+X18+Z18+AB18+AD18</f>
        <v>4847.5933000000005</v>
      </c>
      <c r="C18" s="40">
        <f>H18+J18+L18+N18+P18+R18+T18+V18+X18+Z18</f>
        <v>4054.2433000000005</v>
      </c>
      <c r="D18" s="35">
        <f>E18</f>
        <v>3998.6803000000004</v>
      </c>
      <c r="E18" s="35">
        <f>I18+K18+M18+O18+Q18+S18+U18+W18+Y18+AA18+AC18+AE18</f>
        <v>3998.6803000000004</v>
      </c>
      <c r="F18" s="35">
        <f>E18/B18*100</f>
        <v>82.487949226268626</v>
      </c>
      <c r="G18" s="35">
        <f>E18/C18*100</f>
        <v>98.629509975388004</v>
      </c>
      <c r="H18" s="35">
        <v>428.65030000000002</v>
      </c>
      <c r="I18" s="35">
        <v>428.65030000000002</v>
      </c>
      <c r="J18" s="35">
        <v>444.40300000000002</v>
      </c>
      <c r="K18" s="35">
        <v>396.67</v>
      </c>
      <c r="L18" s="35">
        <v>404.5</v>
      </c>
      <c r="M18" s="35">
        <v>396.67</v>
      </c>
      <c r="N18" s="35">
        <v>396.67</v>
      </c>
      <c r="O18" s="35">
        <v>396.67</v>
      </c>
      <c r="P18" s="35">
        <v>396.67</v>
      </c>
      <c r="Q18" s="35">
        <v>396.67</v>
      </c>
      <c r="R18" s="35">
        <v>396.67</v>
      </c>
      <c r="S18" s="35">
        <v>396.67</v>
      </c>
      <c r="T18" s="35">
        <v>396.67</v>
      </c>
      <c r="U18" s="35">
        <v>396.67</v>
      </c>
      <c r="V18" s="35">
        <v>396.67</v>
      </c>
      <c r="W18" s="35">
        <v>396.67</v>
      </c>
      <c r="X18" s="35">
        <v>396.67</v>
      </c>
      <c r="Y18" s="35">
        <v>396.67</v>
      </c>
      <c r="Z18" s="35">
        <v>396.67</v>
      </c>
      <c r="AA18" s="35">
        <v>396.67</v>
      </c>
      <c r="AB18" s="35">
        <v>396.67</v>
      </c>
      <c r="AC18" s="35">
        <v>0</v>
      </c>
      <c r="AD18" s="35">
        <v>396.68</v>
      </c>
      <c r="AE18" s="44">
        <v>0</v>
      </c>
      <c r="AF18" s="45"/>
      <c r="AG18" s="32">
        <f t="shared" si="4"/>
        <v>4847.5933000000005</v>
      </c>
      <c r="AH18" s="23">
        <f t="shared" si="5"/>
        <v>2070.8933000000002</v>
      </c>
      <c r="AI18" s="32">
        <f t="shared" si="2"/>
        <v>3998.6803000000004</v>
      </c>
      <c r="AJ18" s="32">
        <f t="shared" si="3"/>
        <v>-55.563000000000102</v>
      </c>
    </row>
    <row r="19" spans="1:36" s="38" customFormat="1" ht="18.75" x14ac:dyDescent="0.3">
      <c r="A19" s="33" t="s">
        <v>37</v>
      </c>
      <c r="B19" s="34"/>
      <c r="C19" s="35"/>
      <c r="D19" s="35"/>
      <c r="E19" s="35"/>
      <c r="F19" s="35"/>
      <c r="G19" s="29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44"/>
      <c r="AF19" s="45"/>
      <c r="AG19" s="32"/>
      <c r="AH19" s="23">
        <f t="shared" si="5"/>
        <v>0</v>
      </c>
      <c r="AI19" s="32"/>
      <c r="AJ19" s="32">
        <f t="shared" si="3"/>
        <v>0</v>
      </c>
    </row>
    <row r="20" spans="1:36" s="38" customFormat="1" ht="18.75" x14ac:dyDescent="0.3">
      <c r="A20" s="33" t="s">
        <v>38</v>
      </c>
      <c r="B20" s="34"/>
      <c r="C20" s="35"/>
      <c r="D20" s="35"/>
      <c r="E20" s="35"/>
      <c r="F20" s="35"/>
      <c r="G20" s="29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44"/>
      <c r="AF20" s="45"/>
      <c r="AG20" s="32">
        <f t="shared" si="4"/>
        <v>0</v>
      </c>
      <c r="AH20" s="23">
        <f t="shared" si="5"/>
        <v>0</v>
      </c>
      <c r="AI20" s="32">
        <f t="shared" si="2"/>
        <v>0</v>
      </c>
      <c r="AJ20" s="32">
        <f t="shared" si="3"/>
        <v>0</v>
      </c>
    </row>
    <row r="21" spans="1:36" s="6" customFormat="1" ht="49.5" customHeight="1" x14ac:dyDescent="0.25">
      <c r="A21" s="24" t="s">
        <v>41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6"/>
      <c r="AF21" s="46"/>
      <c r="AG21" s="23">
        <f t="shared" si="4"/>
        <v>0</v>
      </c>
      <c r="AH21" s="23">
        <f t="shared" si="5"/>
        <v>0</v>
      </c>
      <c r="AI21" s="23">
        <f t="shared" si="2"/>
        <v>0</v>
      </c>
      <c r="AJ21" s="32">
        <f t="shared" si="3"/>
        <v>0</v>
      </c>
    </row>
    <row r="22" spans="1:36" s="38" customFormat="1" ht="18.75" customHeight="1" x14ac:dyDescent="0.3">
      <c r="A22" s="28" t="s">
        <v>33</v>
      </c>
      <c r="B22" s="34">
        <f>B23+B24+B25+B27</f>
        <v>0</v>
      </c>
      <c r="C22" s="34">
        <f t="shared" ref="C22:E22" si="8">C23+C24+C25+C27</f>
        <v>0</v>
      </c>
      <c r="D22" s="34">
        <f t="shared" si="8"/>
        <v>0</v>
      </c>
      <c r="E22" s="34">
        <f t="shared" si="8"/>
        <v>0</v>
      </c>
      <c r="F22" s="35">
        <v>0</v>
      </c>
      <c r="G22" s="40">
        <v>0</v>
      </c>
      <c r="H22" s="34">
        <f t="shared" ref="H22:AE22" si="9">H23+H24+H25+H27</f>
        <v>0</v>
      </c>
      <c r="I22" s="34">
        <f t="shared" si="9"/>
        <v>0</v>
      </c>
      <c r="J22" s="34">
        <f t="shared" si="9"/>
        <v>0</v>
      </c>
      <c r="K22" s="34">
        <f t="shared" si="9"/>
        <v>0</v>
      </c>
      <c r="L22" s="34">
        <f t="shared" si="9"/>
        <v>0</v>
      </c>
      <c r="M22" s="34">
        <f t="shared" si="9"/>
        <v>0</v>
      </c>
      <c r="N22" s="34">
        <f t="shared" si="9"/>
        <v>0</v>
      </c>
      <c r="O22" s="34">
        <f t="shared" si="9"/>
        <v>0</v>
      </c>
      <c r="P22" s="34">
        <f t="shared" si="9"/>
        <v>0</v>
      </c>
      <c r="Q22" s="34">
        <f t="shared" si="9"/>
        <v>0</v>
      </c>
      <c r="R22" s="34">
        <f t="shared" si="9"/>
        <v>0</v>
      </c>
      <c r="S22" s="34">
        <f t="shared" si="9"/>
        <v>0</v>
      </c>
      <c r="T22" s="34">
        <f t="shared" si="9"/>
        <v>0</v>
      </c>
      <c r="U22" s="34">
        <f t="shared" si="9"/>
        <v>0</v>
      </c>
      <c r="V22" s="34">
        <f t="shared" si="9"/>
        <v>0</v>
      </c>
      <c r="W22" s="34">
        <f t="shared" si="9"/>
        <v>0</v>
      </c>
      <c r="X22" s="34">
        <f t="shared" si="9"/>
        <v>0</v>
      </c>
      <c r="Y22" s="34">
        <f t="shared" si="9"/>
        <v>0</v>
      </c>
      <c r="Z22" s="34">
        <f t="shared" si="9"/>
        <v>0</v>
      </c>
      <c r="AA22" s="34">
        <f t="shared" si="9"/>
        <v>0</v>
      </c>
      <c r="AB22" s="34">
        <f t="shared" si="9"/>
        <v>0</v>
      </c>
      <c r="AC22" s="34">
        <f t="shared" si="9"/>
        <v>0</v>
      </c>
      <c r="AD22" s="34">
        <f t="shared" si="9"/>
        <v>0</v>
      </c>
      <c r="AE22" s="34">
        <f t="shared" si="9"/>
        <v>0</v>
      </c>
      <c r="AF22" s="47"/>
      <c r="AG22" s="32">
        <f t="shared" si="4"/>
        <v>0</v>
      </c>
      <c r="AH22" s="23">
        <f t="shared" si="5"/>
        <v>0</v>
      </c>
      <c r="AI22" s="32">
        <f t="shared" si="2"/>
        <v>0</v>
      </c>
      <c r="AJ22" s="32">
        <f t="shared" si="3"/>
        <v>0</v>
      </c>
    </row>
    <row r="23" spans="1:36" s="38" customFormat="1" ht="18.75" x14ac:dyDescent="0.3">
      <c r="A23" s="33" t="s">
        <v>34</v>
      </c>
      <c r="B23" s="34"/>
      <c r="C23" s="35"/>
      <c r="D23" s="35"/>
      <c r="E23" s="35"/>
      <c r="F23" s="35"/>
      <c r="G23" s="35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4"/>
      <c r="AF23" s="48"/>
      <c r="AG23" s="32">
        <f t="shared" si="4"/>
        <v>0</v>
      </c>
      <c r="AH23" s="23">
        <f t="shared" si="5"/>
        <v>0</v>
      </c>
      <c r="AI23" s="32">
        <f t="shared" si="2"/>
        <v>0</v>
      </c>
      <c r="AJ23" s="32">
        <f t="shared" si="3"/>
        <v>0</v>
      </c>
    </row>
    <row r="24" spans="1:36" s="38" customFormat="1" ht="21" customHeight="1" x14ac:dyDescent="0.3">
      <c r="A24" s="37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48"/>
      <c r="AG24" s="32">
        <f t="shared" si="4"/>
        <v>0</v>
      </c>
      <c r="AH24" s="23">
        <f t="shared" si="5"/>
        <v>0</v>
      </c>
      <c r="AI24" s="32">
        <f t="shared" si="2"/>
        <v>0</v>
      </c>
      <c r="AJ24" s="32">
        <f t="shared" si="3"/>
        <v>0</v>
      </c>
    </row>
    <row r="25" spans="1:36" s="38" customFormat="1" ht="18.75" x14ac:dyDescent="0.3">
      <c r="A25" s="39" t="s">
        <v>36</v>
      </c>
      <c r="B25" s="49">
        <f>H25+J25+L25+N25+P25+R25+T25+V25+X25+Z25+AB25+AD25</f>
        <v>0</v>
      </c>
      <c r="C25" s="35">
        <f>H25</f>
        <v>0</v>
      </c>
      <c r="D25" s="40">
        <f>E25</f>
        <v>0</v>
      </c>
      <c r="E25" s="40">
        <f>I25+K25+M25+O25+Q25+S25+U25+W25+Y25+AA25+AC25+AE25</f>
        <v>0</v>
      </c>
      <c r="F25" s="35">
        <v>0</v>
      </c>
      <c r="G25" s="40">
        <v>0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44"/>
      <c r="AF25" s="48"/>
      <c r="AG25" s="32">
        <f t="shared" si="4"/>
        <v>0</v>
      </c>
      <c r="AH25" s="23">
        <f t="shared" si="5"/>
        <v>0</v>
      </c>
      <c r="AI25" s="32">
        <f t="shared" si="2"/>
        <v>0</v>
      </c>
      <c r="AJ25" s="32">
        <f t="shared" si="3"/>
        <v>0</v>
      </c>
    </row>
    <row r="26" spans="1:36" s="38" customFormat="1" ht="18.75" x14ac:dyDescent="0.3">
      <c r="A26" s="33" t="s">
        <v>37</v>
      </c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44"/>
      <c r="AF26" s="48"/>
      <c r="AG26" s="32"/>
      <c r="AH26" s="23">
        <f t="shared" si="5"/>
        <v>0</v>
      </c>
      <c r="AI26" s="32"/>
      <c r="AJ26" s="32">
        <f t="shared" si="3"/>
        <v>0</v>
      </c>
    </row>
    <row r="27" spans="1:36" s="38" customFormat="1" ht="18.75" x14ac:dyDescent="0.3">
      <c r="A27" s="33" t="s">
        <v>38</v>
      </c>
      <c r="B27" s="34"/>
      <c r="C27" s="35"/>
      <c r="D27" s="35"/>
      <c r="E27" s="35"/>
      <c r="F27" s="35"/>
      <c r="G27" s="29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44"/>
      <c r="AF27" s="50"/>
      <c r="AG27" s="32">
        <f t="shared" si="4"/>
        <v>0</v>
      </c>
      <c r="AH27" s="23">
        <f t="shared" si="5"/>
        <v>0</v>
      </c>
      <c r="AI27" s="32">
        <f t="shared" si="2"/>
        <v>0</v>
      </c>
      <c r="AJ27" s="32">
        <f t="shared" si="3"/>
        <v>0</v>
      </c>
    </row>
    <row r="28" spans="1:36" s="6" customFormat="1" ht="53.25" customHeight="1" x14ac:dyDescent="0.25">
      <c r="A28" s="24" t="s">
        <v>42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6"/>
      <c r="AF28" s="46"/>
      <c r="AG28" s="23">
        <f t="shared" si="4"/>
        <v>0</v>
      </c>
      <c r="AH28" s="23">
        <f t="shared" si="5"/>
        <v>0</v>
      </c>
      <c r="AI28" s="23">
        <f t="shared" si="2"/>
        <v>0</v>
      </c>
      <c r="AJ28" s="32">
        <f t="shared" si="3"/>
        <v>0</v>
      </c>
    </row>
    <row r="29" spans="1:36" s="38" customFormat="1" ht="24" customHeight="1" x14ac:dyDescent="0.3">
      <c r="A29" s="28" t="s">
        <v>33</v>
      </c>
      <c r="B29" s="34">
        <f>B30+B31+B32+B34</f>
        <v>0</v>
      </c>
      <c r="C29" s="34">
        <f t="shared" ref="C29:E29" si="10">C30+C31+C32+C34</f>
        <v>0</v>
      </c>
      <c r="D29" s="34">
        <f t="shared" si="10"/>
        <v>0</v>
      </c>
      <c r="E29" s="34">
        <f t="shared" si="10"/>
        <v>0</v>
      </c>
      <c r="F29" s="35">
        <v>0</v>
      </c>
      <c r="G29" s="40">
        <v>0</v>
      </c>
      <c r="H29" s="34">
        <f t="shared" ref="H29:AE29" si="11">H30+H31+H32+H34</f>
        <v>0</v>
      </c>
      <c r="I29" s="34">
        <f t="shared" si="11"/>
        <v>0</v>
      </c>
      <c r="J29" s="34">
        <f t="shared" si="11"/>
        <v>0</v>
      </c>
      <c r="K29" s="34">
        <f t="shared" si="11"/>
        <v>0</v>
      </c>
      <c r="L29" s="34">
        <f t="shared" si="11"/>
        <v>0</v>
      </c>
      <c r="M29" s="34">
        <f t="shared" si="11"/>
        <v>0</v>
      </c>
      <c r="N29" s="34">
        <f t="shared" si="11"/>
        <v>0</v>
      </c>
      <c r="O29" s="34">
        <f t="shared" si="11"/>
        <v>0</v>
      </c>
      <c r="P29" s="34">
        <f t="shared" si="11"/>
        <v>0</v>
      </c>
      <c r="Q29" s="34">
        <f t="shared" si="11"/>
        <v>0</v>
      </c>
      <c r="R29" s="34">
        <f t="shared" si="11"/>
        <v>0</v>
      </c>
      <c r="S29" s="34">
        <f t="shared" si="11"/>
        <v>0</v>
      </c>
      <c r="T29" s="34">
        <f t="shared" si="11"/>
        <v>0</v>
      </c>
      <c r="U29" s="34">
        <f t="shared" si="11"/>
        <v>0</v>
      </c>
      <c r="V29" s="34">
        <f t="shared" si="11"/>
        <v>0</v>
      </c>
      <c r="W29" s="34">
        <f t="shared" si="11"/>
        <v>0</v>
      </c>
      <c r="X29" s="34">
        <f t="shared" si="11"/>
        <v>0</v>
      </c>
      <c r="Y29" s="34">
        <f t="shared" si="11"/>
        <v>0</v>
      </c>
      <c r="Z29" s="34">
        <f t="shared" si="11"/>
        <v>0</v>
      </c>
      <c r="AA29" s="34">
        <f t="shared" si="11"/>
        <v>0</v>
      </c>
      <c r="AB29" s="34">
        <f t="shared" si="11"/>
        <v>0</v>
      </c>
      <c r="AC29" s="34">
        <f t="shared" si="11"/>
        <v>0</v>
      </c>
      <c r="AD29" s="34">
        <f t="shared" si="11"/>
        <v>0</v>
      </c>
      <c r="AE29" s="34">
        <f t="shared" si="11"/>
        <v>0</v>
      </c>
      <c r="AF29" s="51"/>
      <c r="AG29" s="32">
        <f t="shared" si="4"/>
        <v>0</v>
      </c>
      <c r="AH29" s="23">
        <f t="shared" si="5"/>
        <v>0</v>
      </c>
      <c r="AI29" s="32">
        <f t="shared" si="2"/>
        <v>0</v>
      </c>
      <c r="AJ29" s="32">
        <f t="shared" si="3"/>
        <v>0</v>
      </c>
    </row>
    <row r="30" spans="1:36" s="38" customFormat="1" ht="22.5" customHeight="1" x14ac:dyDescent="0.3">
      <c r="A30" s="33" t="s">
        <v>34</v>
      </c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44"/>
      <c r="AF30" s="52"/>
      <c r="AG30" s="32">
        <f t="shared" si="4"/>
        <v>0</v>
      </c>
      <c r="AH30" s="23">
        <f t="shared" si="5"/>
        <v>0</v>
      </c>
      <c r="AI30" s="32">
        <f t="shared" si="2"/>
        <v>0</v>
      </c>
      <c r="AJ30" s="32">
        <f t="shared" si="3"/>
        <v>0</v>
      </c>
    </row>
    <row r="31" spans="1:36" s="38" customFormat="1" ht="21" customHeight="1" x14ac:dyDescent="0.3">
      <c r="A31" s="37" t="s">
        <v>35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44"/>
      <c r="AF31" s="52"/>
      <c r="AG31" s="32">
        <f t="shared" si="4"/>
        <v>0</v>
      </c>
      <c r="AH31" s="23">
        <f t="shared" si="5"/>
        <v>0</v>
      </c>
      <c r="AI31" s="32">
        <f t="shared" si="2"/>
        <v>0</v>
      </c>
      <c r="AJ31" s="32">
        <f t="shared" si="3"/>
        <v>0</v>
      </c>
    </row>
    <row r="32" spans="1:36" s="38" customFormat="1" ht="21" customHeight="1" x14ac:dyDescent="0.3">
      <c r="A32" s="39" t="s">
        <v>36</v>
      </c>
      <c r="B32" s="49">
        <f>H32+J32+L32+N32+P32+R32+T32+V32+X32+Z32+AB32+AD32</f>
        <v>0</v>
      </c>
      <c r="C32" s="35">
        <f>H32</f>
        <v>0</v>
      </c>
      <c r="D32" s="40">
        <f>I32</f>
        <v>0</v>
      </c>
      <c r="E32" s="40">
        <f>I32+K32+M32+O32+Q32+S32+U32+W32+Y32+AA32+AC32+AE32</f>
        <v>0</v>
      </c>
      <c r="F32" s="35">
        <v>0</v>
      </c>
      <c r="G32" s="40">
        <v>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44"/>
      <c r="AF32" s="52"/>
      <c r="AG32" s="32">
        <f t="shared" si="4"/>
        <v>0</v>
      </c>
      <c r="AH32" s="23">
        <f t="shared" si="5"/>
        <v>0</v>
      </c>
      <c r="AI32" s="32">
        <f t="shared" si="2"/>
        <v>0</v>
      </c>
      <c r="AJ32" s="32">
        <f t="shared" si="3"/>
        <v>0</v>
      </c>
    </row>
    <row r="33" spans="1:36" s="38" customFormat="1" ht="21" customHeight="1" x14ac:dyDescent="0.3">
      <c r="A33" s="33" t="s">
        <v>37</v>
      </c>
      <c r="B33" s="34"/>
      <c r="C33" s="35"/>
      <c r="D33" s="35"/>
      <c r="E33" s="35"/>
      <c r="F33" s="35"/>
      <c r="G33" s="29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44"/>
      <c r="AF33" s="52"/>
      <c r="AG33" s="32"/>
      <c r="AH33" s="23">
        <f t="shared" si="5"/>
        <v>0</v>
      </c>
      <c r="AI33" s="32"/>
      <c r="AJ33" s="32">
        <f t="shared" si="3"/>
        <v>0</v>
      </c>
    </row>
    <row r="34" spans="1:36" s="38" customFormat="1" ht="22.5" customHeight="1" x14ac:dyDescent="0.3">
      <c r="A34" s="33" t="s">
        <v>38</v>
      </c>
      <c r="B34" s="34"/>
      <c r="C34" s="35"/>
      <c r="D34" s="35"/>
      <c r="E34" s="35"/>
      <c r="F34" s="35"/>
      <c r="G34" s="29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44"/>
      <c r="AF34" s="53"/>
      <c r="AG34" s="32">
        <f t="shared" si="4"/>
        <v>0</v>
      </c>
      <c r="AH34" s="23">
        <f t="shared" si="5"/>
        <v>0</v>
      </c>
      <c r="AI34" s="32">
        <f t="shared" si="2"/>
        <v>0</v>
      </c>
      <c r="AJ34" s="32">
        <f t="shared" si="3"/>
        <v>0</v>
      </c>
    </row>
    <row r="35" spans="1:36" s="6" customFormat="1" ht="53.25" customHeight="1" x14ac:dyDescent="0.25">
      <c r="A35" s="24" t="s">
        <v>43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6"/>
      <c r="AF35" s="46"/>
      <c r="AG35" s="32">
        <f t="shared" si="4"/>
        <v>0</v>
      </c>
      <c r="AH35" s="23">
        <f t="shared" si="5"/>
        <v>0</v>
      </c>
      <c r="AI35" s="32">
        <f t="shared" si="2"/>
        <v>0</v>
      </c>
      <c r="AJ35" s="32">
        <f t="shared" si="3"/>
        <v>0</v>
      </c>
    </row>
    <row r="36" spans="1:36" s="38" customFormat="1" ht="22.5" customHeight="1" x14ac:dyDescent="0.3">
      <c r="A36" s="33" t="s">
        <v>33</v>
      </c>
      <c r="B36" s="34">
        <f>B37+B38+B39+B41</f>
        <v>0</v>
      </c>
      <c r="C36" s="34">
        <f t="shared" ref="C36:E36" si="12">C37+C38+C39+C41</f>
        <v>0</v>
      </c>
      <c r="D36" s="34">
        <f t="shared" si="12"/>
        <v>0</v>
      </c>
      <c r="E36" s="34">
        <f t="shared" si="12"/>
        <v>0</v>
      </c>
      <c r="F36" s="35">
        <v>0</v>
      </c>
      <c r="G36" s="29">
        <f t="shared" ref="G36" si="13">G39</f>
        <v>0</v>
      </c>
      <c r="H36" s="34">
        <f t="shared" ref="H36:AE36" si="14">H37+H38+H39+H41</f>
        <v>0</v>
      </c>
      <c r="I36" s="34">
        <f t="shared" si="14"/>
        <v>0</v>
      </c>
      <c r="J36" s="34">
        <f t="shared" si="14"/>
        <v>0</v>
      </c>
      <c r="K36" s="34">
        <f t="shared" si="14"/>
        <v>0</v>
      </c>
      <c r="L36" s="34">
        <f t="shared" si="14"/>
        <v>0</v>
      </c>
      <c r="M36" s="34">
        <f t="shared" si="14"/>
        <v>0</v>
      </c>
      <c r="N36" s="34">
        <f t="shared" si="14"/>
        <v>0</v>
      </c>
      <c r="O36" s="34">
        <f t="shared" si="14"/>
        <v>0</v>
      </c>
      <c r="P36" s="34">
        <f t="shared" si="14"/>
        <v>0</v>
      </c>
      <c r="Q36" s="34">
        <f t="shared" si="14"/>
        <v>0</v>
      </c>
      <c r="R36" s="34">
        <f t="shared" si="14"/>
        <v>0</v>
      </c>
      <c r="S36" s="34">
        <f t="shared" si="14"/>
        <v>0</v>
      </c>
      <c r="T36" s="34">
        <f t="shared" si="14"/>
        <v>0</v>
      </c>
      <c r="U36" s="34">
        <f t="shared" si="14"/>
        <v>0</v>
      </c>
      <c r="V36" s="34">
        <f t="shared" si="14"/>
        <v>0</v>
      </c>
      <c r="W36" s="34">
        <f t="shared" si="14"/>
        <v>0</v>
      </c>
      <c r="X36" s="34">
        <f t="shared" si="14"/>
        <v>0</v>
      </c>
      <c r="Y36" s="34">
        <f t="shared" si="14"/>
        <v>0</v>
      </c>
      <c r="Z36" s="34">
        <f t="shared" si="14"/>
        <v>0</v>
      </c>
      <c r="AA36" s="34">
        <f t="shared" si="14"/>
        <v>0</v>
      </c>
      <c r="AB36" s="34">
        <f t="shared" si="14"/>
        <v>0</v>
      </c>
      <c r="AC36" s="34">
        <f t="shared" si="14"/>
        <v>0</v>
      </c>
      <c r="AD36" s="34">
        <f t="shared" si="14"/>
        <v>0</v>
      </c>
      <c r="AE36" s="34">
        <f t="shared" si="14"/>
        <v>0</v>
      </c>
      <c r="AF36" s="54"/>
      <c r="AG36" s="32">
        <f t="shared" si="4"/>
        <v>0</v>
      </c>
      <c r="AH36" s="23">
        <f t="shared" si="5"/>
        <v>0</v>
      </c>
      <c r="AI36" s="32">
        <f t="shared" si="2"/>
        <v>0</v>
      </c>
      <c r="AJ36" s="32">
        <f t="shared" si="3"/>
        <v>0</v>
      </c>
    </row>
    <row r="37" spans="1:36" s="38" customFormat="1" ht="22.5" customHeight="1" x14ac:dyDescent="0.3">
      <c r="A37" s="33" t="s">
        <v>34</v>
      </c>
      <c r="B37" s="34"/>
      <c r="C37" s="35"/>
      <c r="D37" s="35"/>
      <c r="E37" s="35"/>
      <c r="F37" s="35"/>
      <c r="G37" s="29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44"/>
      <c r="AF37" s="54"/>
      <c r="AG37" s="32">
        <f t="shared" si="4"/>
        <v>0</v>
      </c>
      <c r="AH37" s="23">
        <f t="shared" si="5"/>
        <v>0</v>
      </c>
      <c r="AI37" s="32">
        <f t="shared" si="2"/>
        <v>0</v>
      </c>
      <c r="AJ37" s="32">
        <f t="shared" si="3"/>
        <v>0</v>
      </c>
    </row>
    <row r="38" spans="1:36" s="38" customFormat="1" ht="22.5" customHeight="1" x14ac:dyDescent="0.3">
      <c r="A38" s="33" t="s">
        <v>35</v>
      </c>
      <c r="B38" s="34"/>
      <c r="C38" s="35"/>
      <c r="D38" s="35"/>
      <c r="E38" s="35"/>
      <c r="F38" s="35"/>
      <c r="G38" s="29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44"/>
      <c r="AF38" s="54"/>
      <c r="AG38" s="32">
        <f t="shared" si="4"/>
        <v>0</v>
      </c>
      <c r="AH38" s="23">
        <f t="shared" si="5"/>
        <v>0</v>
      </c>
      <c r="AI38" s="32">
        <f t="shared" si="2"/>
        <v>0</v>
      </c>
      <c r="AJ38" s="32">
        <f t="shared" si="3"/>
        <v>0</v>
      </c>
    </row>
    <row r="39" spans="1:36" s="38" customFormat="1" ht="22.5" customHeight="1" x14ac:dyDescent="0.3">
      <c r="A39" s="33" t="s">
        <v>36</v>
      </c>
      <c r="B39" s="34">
        <f>H39+J39+L39+N39+P39+R39+T39+V39+X39+Z39+AB39+AD39</f>
        <v>0</v>
      </c>
      <c r="C39" s="35">
        <f>H39</f>
        <v>0</v>
      </c>
      <c r="D39" s="35">
        <f>E39</f>
        <v>0</v>
      </c>
      <c r="E39" s="35">
        <f>I39+K39+M39+O39+Q39+S39+U39+W39+Y39+AA39+AC39+AE39</f>
        <v>0</v>
      </c>
      <c r="F39" s="35">
        <v>0</v>
      </c>
      <c r="G39" s="29">
        <v>0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40"/>
      <c r="Y39" s="35"/>
      <c r="Z39" s="35"/>
      <c r="AA39" s="35"/>
      <c r="AB39" s="35"/>
      <c r="AC39" s="35"/>
      <c r="AD39" s="40"/>
      <c r="AE39" s="44"/>
      <c r="AF39" s="54"/>
      <c r="AG39" s="32">
        <f t="shared" si="4"/>
        <v>0</v>
      </c>
      <c r="AH39" s="23">
        <f t="shared" si="5"/>
        <v>0</v>
      </c>
      <c r="AI39" s="32">
        <f t="shared" si="2"/>
        <v>0</v>
      </c>
      <c r="AJ39" s="32">
        <f t="shared" si="3"/>
        <v>0</v>
      </c>
    </row>
    <row r="40" spans="1:36" s="38" customFormat="1" ht="22.5" customHeight="1" x14ac:dyDescent="0.3">
      <c r="A40" s="33" t="s">
        <v>37</v>
      </c>
      <c r="B40" s="34"/>
      <c r="C40" s="35"/>
      <c r="D40" s="35"/>
      <c r="E40" s="35"/>
      <c r="F40" s="35"/>
      <c r="G40" s="29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44"/>
      <c r="AF40" s="54"/>
      <c r="AG40" s="32">
        <f t="shared" si="4"/>
        <v>0</v>
      </c>
      <c r="AH40" s="23">
        <f t="shared" si="5"/>
        <v>0</v>
      </c>
      <c r="AI40" s="32">
        <f t="shared" si="2"/>
        <v>0</v>
      </c>
      <c r="AJ40" s="32">
        <f t="shared" si="3"/>
        <v>0</v>
      </c>
    </row>
    <row r="41" spans="1:36" s="38" customFormat="1" ht="22.5" customHeight="1" x14ac:dyDescent="0.3">
      <c r="A41" s="33" t="s">
        <v>38</v>
      </c>
      <c r="B41" s="34"/>
      <c r="C41" s="35"/>
      <c r="D41" s="35"/>
      <c r="E41" s="35"/>
      <c r="F41" s="35"/>
      <c r="G41" s="29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44"/>
      <c r="AF41" s="54"/>
      <c r="AG41" s="32">
        <f t="shared" si="4"/>
        <v>0</v>
      </c>
      <c r="AH41" s="23">
        <f t="shared" si="5"/>
        <v>0</v>
      </c>
      <c r="AI41" s="32">
        <f t="shared" si="2"/>
        <v>0</v>
      </c>
      <c r="AJ41" s="32">
        <f t="shared" si="3"/>
        <v>0</v>
      </c>
    </row>
    <row r="42" spans="1:36" s="38" customFormat="1" ht="409.5" x14ac:dyDescent="0.25">
      <c r="A42" s="55" t="s">
        <v>44</v>
      </c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8"/>
      <c r="AF42" s="42" t="s">
        <v>45</v>
      </c>
      <c r="AG42" s="32"/>
      <c r="AH42" s="23"/>
      <c r="AI42" s="32"/>
      <c r="AJ42" s="32"/>
    </row>
    <row r="43" spans="1:36" s="38" customFormat="1" ht="22.5" customHeight="1" x14ac:dyDescent="0.3">
      <c r="A43" s="33" t="s">
        <v>33</v>
      </c>
      <c r="B43" s="34">
        <f t="shared" ref="B43:AE43" si="15">B46</f>
        <v>16675.349999999999</v>
      </c>
      <c r="C43" s="35">
        <f t="shared" si="15"/>
        <v>16675.349999999999</v>
      </c>
      <c r="D43" s="35">
        <f t="shared" si="15"/>
        <v>15109.9</v>
      </c>
      <c r="E43" s="35">
        <f t="shared" si="15"/>
        <v>15109.9</v>
      </c>
      <c r="F43" s="35">
        <f t="shared" si="15"/>
        <v>90.612191048463757</v>
      </c>
      <c r="G43" s="35">
        <f t="shared" si="15"/>
        <v>90.612191048463757</v>
      </c>
      <c r="H43" s="35">
        <f t="shared" si="15"/>
        <v>0</v>
      </c>
      <c r="I43" s="35">
        <f t="shared" si="15"/>
        <v>0</v>
      </c>
      <c r="J43" s="35">
        <f t="shared" si="15"/>
        <v>0</v>
      </c>
      <c r="K43" s="35">
        <f t="shared" si="15"/>
        <v>0</v>
      </c>
      <c r="L43" s="35">
        <f t="shared" si="15"/>
        <v>0</v>
      </c>
      <c r="M43" s="35">
        <f t="shared" si="15"/>
        <v>0</v>
      </c>
      <c r="N43" s="35">
        <f t="shared" si="15"/>
        <v>4376.6499999999996</v>
      </c>
      <c r="O43" s="35">
        <f t="shared" si="15"/>
        <v>4383.8599999999997</v>
      </c>
      <c r="P43" s="35">
        <f t="shared" si="15"/>
        <v>2980.56</v>
      </c>
      <c r="Q43" s="35">
        <f t="shared" si="15"/>
        <v>1655.17</v>
      </c>
      <c r="R43" s="35">
        <f t="shared" si="15"/>
        <v>2976.19</v>
      </c>
      <c r="S43" s="35">
        <f t="shared" si="15"/>
        <v>1607.6</v>
      </c>
      <c r="T43" s="35">
        <f t="shared" si="15"/>
        <v>3123.6</v>
      </c>
      <c r="U43" s="35">
        <f t="shared" si="15"/>
        <v>1196.92</v>
      </c>
      <c r="V43" s="35">
        <f t="shared" si="15"/>
        <v>1181.22</v>
      </c>
      <c r="W43" s="35">
        <f t="shared" si="15"/>
        <v>4179.95</v>
      </c>
      <c r="X43" s="35">
        <f t="shared" si="15"/>
        <v>2037.13</v>
      </c>
      <c r="Y43" s="35">
        <f t="shared" si="15"/>
        <v>2042.01</v>
      </c>
      <c r="Z43" s="35">
        <f t="shared" si="15"/>
        <v>0</v>
      </c>
      <c r="AA43" s="35">
        <f t="shared" si="15"/>
        <v>44.39</v>
      </c>
      <c r="AB43" s="35">
        <f t="shared" si="15"/>
        <v>0</v>
      </c>
      <c r="AC43" s="35">
        <f t="shared" si="15"/>
        <v>0</v>
      </c>
      <c r="AD43" s="35">
        <f t="shared" si="15"/>
        <v>0</v>
      </c>
      <c r="AE43" s="44">
        <f t="shared" si="15"/>
        <v>0</v>
      </c>
      <c r="AF43" s="59"/>
      <c r="AG43" s="32"/>
      <c r="AH43" s="23"/>
      <c r="AI43" s="32"/>
      <c r="AJ43" s="32"/>
    </row>
    <row r="44" spans="1:36" s="38" customFormat="1" ht="22.5" customHeight="1" x14ac:dyDescent="0.3">
      <c r="A44" s="33" t="s">
        <v>34</v>
      </c>
      <c r="B44" s="34"/>
      <c r="C44" s="35"/>
      <c r="D44" s="35"/>
      <c r="E44" s="35"/>
      <c r="F44" s="35"/>
      <c r="G44" s="29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44"/>
      <c r="AF44" s="59"/>
      <c r="AG44" s="32"/>
      <c r="AH44" s="23"/>
      <c r="AI44" s="32"/>
      <c r="AJ44" s="32"/>
    </row>
    <row r="45" spans="1:36" s="38" customFormat="1" ht="22.5" customHeight="1" x14ac:dyDescent="0.3">
      <c r="A45" s="37" t="s">
        <v>35</v>
      </c>
      <c r="B45" s="34"/>
      <c r="C45" s="35"/>
      <c r="D45" s="35"/>
      <c r="E45" s="35"/>
      <c r="F45" s="35"/>
      <c r="G45" s="29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44"/>
      <c r="AF45" s="59"/>
      <c r="AG45" s="32"/>
      <c r="AH45" s="23"/>
      <c r="AI45" s="32"/>
      <c r="AJ45" s="32"/>
    </row>
    <row r="46" spans="1:36" s="38" customFormat="1" ht="22.5" customHeight="1" x14ac:dyDescent="0.3">
      <c r="A46" s="39" t="s">
        <v>36</v>
      </c>
      <c r="B46" s="49">
        <f>H46+J46+L46+N46+P46+R46+T46+V46+X46+Z46+AB46+AD46</f>
        <v>16675.349999999999</v>
      </c>
      <c r="C46" s="35">
        <f>H46+J46+L46+N46+P46+R46+T46+V46+X46+Z46</f>
        <v>16675.349999999999</v>
      </c>
      <c r="D46" s="40">
        <f>E46</f>
        <v>15109.9</v>
      </c>
      <c r="E46" s="40">
        <f>I46+K46+M46+O46+Q46+S46+U46+W46+Y46+AA46+AC46+AE46</f>
        <v>15109.9</v>
      </c>
      <c r="F46" s="40">
        <f>E46/B46*100</f>
        <v>90.612191048463757</v>
      </c>
      <c r="G46" s="40">
        <f>E46/C46*100</f>
        <v>90.612191048463757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4376.6499999999996</v>
      </c>
      <c r="O46" s="35">
        <v>4383.8599999999997</v>
      </c>
      <c r="P46" s="35">
        <v>2980.56</v>
      </c>
      <c r="Q46" s="35">
        <v>1655.17</v>
      </c>
      <c r="R46" s="35">
        <v>2976.19</v>
      </c>
      <c r="S46" s="35">
        <v>1607.6</v>
      </c>
      <c r="T46" s="35">
        <v>3123.6</v>
      </c>
      <c r="U46" s="35">
        <v>1196.92</v>
      </c>
      <c r="V46" s="35">
        <v>1181.22</v>
      </c>
      <c r="W46" s="35">
        <v>4179.95</v>
      </c>
      <c r="X46" s="35">
        <v>2037.13</v>
      </c>
      <c r="Y46" s="35">
        <v>2042.01</v>
      </c>
      <c r="Z46" s="35">
        <v>0</v>
      </c>
      <c r="AA46" s="35">
        <v>44.39</v>
      </c>
      <c r="AB46" s="35">
        <v>0</v>
      </c>
      <c r="AC46" s="35">
        <v>0</v>
      </c>
      <c r="AD46" s="35">
        <v>0</v>
      </c>
      <c r="AE46" s="44">
        <v>0</v>
      </c>
      <c r="AF46" s="59"/>
      <c r="AG46" s="32"/>
      <c r="AH46" s="23"/>
      <c r="AI46" s="32"/>
      <c r="AJ46" s="32"/>
    </row>
    <row r="47" spans="1:36" s="38" customFormat="1" ht="22.5" customHeight="1" x14ac:dyDescent="0.3">
      <c r="A47" s="33" t="s">
        <v>37</v>
      </c>
      <c r="B47" s="34"/>
      <c r="C47" s="35"/>
      <c r="D47" s="35"/>
      <c r="E47" s="35"/>
      <c r="F47" s="35"/>
      <c r="G47" s="29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44"/>
      <c r="AF47" s="59"/>
      <c r="AG47" s="32"/>
      <c r="AH47" s="23"/>
      <c r="AI47" s="32"/>
      <c r="AJ47" s="32"/>
    </row>
    <row r="48" spans="1:36" s="38" customFormat="1" ht="22.5" customHeight="1" x14ac:dyDescent="0.3">
      <c r="A48" s="33" t="s">
        <v>46</v>
      </c>
      <c r="B48" s="34"/>
      <c r="C48" s="35"/>
      <c r="D48" s="35"/>
      <c r="E48" s="35"/>
      <c r="F48" s="35"/>
      <c r="G48" s="29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44"/>
      <c r="AF48" s="59"/>
      <c r="AG48" s="32"/>
      <c r="AH48" s="23"/>
      <c r="AI48" s="32"/>
      <c r="AJ48" s="32"/>
    </row>
    <row r="49" spans="1:36" s="65" customFormat="1" ht="42" customHeight="1" x14ac:dyDescent="0.25">
      <c r="A49" s="60" t="s">
        <v>47</v>
      </c>
      <c r="B49" s="61">
        <f>B50+B51+B52+B54</f>
        <v>21811.6433</v>
      </c>
      <c r="C49" s="61">
        <f t="shared" ref="C49:E49" si="16">C50+C51+C52+C54</f>
        <v>21018.293299999998</v>
      </c>
      <c r="D49" s="61">
        <f t="shared" si="16"/>
        <v>19397.280299999999</v>
      </c>
      <c r="E49" s="61">
        <f t="shared" si="16"/>
        <v>19397.280299999999</v>
      </c>
      <c r="F49" s="62">
        <f>E49/B49*100</f>
        <v>88.930852358107288</v>
      </c>
      <c r="G49" s="62">
        <f>E49/C49*100</f>
        <v>92.287608813604294</v>
      </c>
      <c r="H49" s="61">
        <f t="shared" ref="H49:AE49" si="17">H50+H51+H52+H54</f>
        <v>428.65030000000002</v>
      </c>
      <c r="I49" s="61">
        <f t="shared" si="17"/>
        <v>428.65030000000002</v>
      </c>
      <c r="J49" s="61">
        <f t="shared" si="17"/>
        <v>444.40300000000002</v>
      </c>
      <c r="K49" s="61">
        <f t="shared" si="17"/>
        <v>396.67</v>
      </c>
      <c r="L49" s="61">
        <f t="shared" si="17"/>
        <v>404.5</v>
      </c>
      <c r="M49" s="61">
        <f t="shared" si="17"/>
        <v>396.67</v>
      </c>
      <c r="N49" s="61">
        <f t="shared" si="17"/>
        <v>4773.32</v>
      </c>
      <c r="O49" s="61">
        <f t="shared" si="17"/>
        <v>4780.53</v>
      </c>
      <c r="P49" s="61">
        <f t="shared" si="17"/>
        <v>3377.23</v>
      </c>
      <c r="Q49" s="61">
        <f t="shared" si="17"/>
        <v>2051.84</v>
      </c>
      <c r="R49" s="61">
        <f t="shared" si="17"/>
        <v>3400.96</v>
      </c>
      <c r="S49" s="61">
        <f t="shared" si="17"/>
        <v>2004.27</v>
      </c>
      <c r="T49" s="61">
        <f t="shared" si="17"/>
        <v>3700.5699999999997</v>
      </c>
      <c r="U49" s="61">
        <f t="shared" si="17"/>
        <v>1673.89</v>
      </c>
      <c r="V49" s="61">
        <f t="shared" si="17"/>
        <v>1658.19</v>
      </c>
      <c r="W49" s="61">
        <f t="shared" si="17"/>
        <v>4656.92</v>
      </c>
      <c r="X49" s="61">
        <f t="shared" si="17"/>
        <v>2433.8000000000002</v>
      </c>
      <c r="Y49" s="61">
        <f t="shared" si="17"/>
        <v>2515.7799999999997</v>
      </c>
      <c r="Z49" s="61">
        <f t="shared" si="17"/>
        <v>396.67</v>
      </c>
      <c r="AA49" s="61">
        <f t="shared" si="17"/>
        <v>492.06</v>
      </c>
      <c r="AB49" s="61">
        <f t="shared" si="17"/>
        <v>396.67</v>
      </c>
      <c r="AC49" s="61">
        <f t="shared" si="17"/>
        <v>0</v>
      </c>
      <c r="AD49" s="61">
        <f t="shared" si="17"/>
        <v>396.68</v>
      </c>
      <c r="AE49" s="61">
        <f t="shared" si="17"/>
        <v>0</v>
      </c>
      <c r="AF49" s="63"/>
      <c r="AG49" s="64">
        <f t="shared" si="4"/>
        <v>21811.643299999992</v>
      </c>
      <c r="AH49" s="64">
        <f>H49+J49+L49+N49+P49</f>
        <v>9428.1032999999989</v>
      </c>
      <c r="AI49" s="64">
        <f t="shared" si="2"/>
        <v>19397.280300000002</v>
      </c>
      <c r="AJ49" s="64">
        <f t="shared" si="3"/>
        <v>-1621.012999999999</v>
      </c>
    </row>
    <row r="50" spans="1:36" s="38" customFormat="1" ht="22.5" customHeight="1" x14ac:dyDescent="0.3">
      <c r="A50" s="33" t="s">
        <v>34</v>
      </c>
      <c r="B50" s="34">
        <f t="shared" ref="B50:AE52" si="18">B9+B16+B23+B30+B37+B44</f>
        <v>0</v>
      </c>
      <c r="C50" s="34">
        <f t="shared" si="18"/>
        <v>0</v>
      </c>
      <c r="D50" s="34">
        <f t="shared" si="18"/>
        <v>0</v>
      </c>
      <c r="E50" s="34">
        <f t="shared" si="18"/>
        <v>0</v>
      </c>
      <c r="F50" s="35">
        <f t="shared" si="18"/>
        <v>0</v>
      </c>
      <c r="G50" s="35">
        <f t="shared" si="18"/>
        <v>0</v>
      </c>
      <c r="H50" s="34">
        <f t="shared" si="18"/>
        <v>0</v>
      </c>
      <c r="I50" s="34">
        <f t="shared" si="18"/>
        <v>0</v>
      </c>
      <c r="J50" s="34">
        <f t="shared" si="18"/>
        <v>0</v>
      </c>
      <c r="K50" s="34">
        <f t="shared" si="18"/>
        <v>0</v>
      </c>
      <c r="L50" s="34">
        <f t="shared" si="18"/>
        <v>0</v>
      </c>
      <c r="M50" s="34">
        <f t="shared" si="18"/>
        <v>0</v>
      </c>
      <c r="N50" s="34">
        <f t="shared" si="18"/>
        <v>0</v>
      </c>
      <c r="O50" s="34">
        <f t="shared" si="18"/>
        <v>0</v>
      </c>
      <c r="P50" s="34">
        <f t="shared" si="18"/>
        <v>0</v>
      </c>
      <c r="Q50" s="34">
        <f t="shared" si="18"/>
        <v>0</v>
      </c>
      <c r="R50" s="34">
        <f t="shared" si="18"/>
        <v>0</v>
      </c>
      <c r="S50" s="34">
        <f t="shared" si="18"/>
        <v>0</v>
      </c>
      <c r="T50" s="34">
        <f t="shared" si="18"/>
        <v>0</v>
      </c>
      <c r="U50" s="34">
        <f t="shared" si="18"/>
        <v>0</v>
      </c>
      <c r="V50" s="34">
        <f t="shared" si="18"/>
        <v>0</v>
      </c>
      <c r="W50" s="34">
        <f t="shared" si="18"/>
        <v>0</v>
      </c>
      <c r="X50" s="34">
        <f t="shared" si="18"/>
        <v>0</v>
      </c>
      <c r="Y50" s="34">
        <f t="shared" si="18"/>
        <v>0</v>
      </c>
      <c r="Z50" s="34">
        <f t="shared" si="18"/>
        <v>0</v>
      </c>
      <c r="AA50" s="34">
        <f t="shared" si="18"/>
        <v>0</v>
      </c>
      <c r="AB50" s="34">
        <f t="shared" si="18"/>
        <v>0</v>
      </c>
      <c r="AC50" s="34">
        <f t="shared" si="18"/>
        <v>0</v>
      </c>
      <c r="AD50" s="34">
        <f t="shared" si="18"/>
        <v>0</v>
      </c>
      <c r="AE50" s="34">
        <f t="shared" si="18"/>
        <v>0</v>
      </c>
      <c r="AF50" s="54"/>
      <c r="AG50" s="32">
        <f t="shared" si="4"/>
        <v>0</v>
      </c>
      <c r="AH50" s="23">
        <f t="shared" si="5"/>
        <v>0</v>
      </c>
      <c r="AI50" s="32">
        <f t="shared" si="2"/>
        <v>0</v>
      </c>
      <c r="AJ50" s="32">
        <f t="shared" si="3"/>
        <v>0</v>
      </c>
    </row>
    <row r="51" spans="1:36" s="38" customFormat="1" ht="22.5" customHeight="1" x14ac:dyDescent="0.3">
      <c r="A51" s="37" t="s">
        <v>35</v>
      </c>
      <c r="B51" s="34">
        <f t="shared" si="18"/>
        <v>0</v>
      </c>
      <c r="C51" s="34">
        <f t="shared" si="18"/>
        <v>0</v>
      </c>
      <c r="D51" s="34">
        <f t="shared" si="18"/>
        <v>0</v>
      </c>
      <c r="E51" s="34">
        <f t="shared" si="18"/>
        <v>0</v>
      </c>
      <c r="F51" s="35">
        <f t="shared" si="18"/>
        <v>0</v>
      </c>
      <c r="G51" s="35">
        <f t="shared" si="18"/>
        <v>0</v>
      </c>
      <c r="H51" s="34">
        <f t="shared" si="18"/>
        <v>0</v>
      </c>
      <c r="I51" s="34">
        <f t="shared" si="18"/>
        <v>0</v>
      </c>
      <c r="J51" s="34">
        <f t="shared" si="18"/>
        <v>0</v>
      </c>
      <c r="K51" s="34">
        <f t="shared" si="18"/>
        <v>0</v>
      </c>
      <c r="L51" s="34">
        <f t="shared" si="18"/>
        <v>0</v>
      </c>
      <c r="M51" s="34">
        <f t="shared" si="18"/>
        <v>0</v>
      </c>
      <c r="N51" s="34">
        <f t="shared" si="18"/>
        <v>0</v>
      </c>
      <c r="O51" s="34">
        <f t="shared" si="18"/>
        <v>0</v>
      </c>
      <c r="P51" s="34">
        <f t="shared" si="18"/>
        <v>0</v>
      </c>
      <c r="Q51" s="34">
        <f t="shared" si="18"/>
        <v>0</v>
      </c>
      <c r="R51" s="34">
        <f t="shared" si="18"/>
        <v>0</v>
      </c>
      <c r="S51" s="34">
        <f t="shared" si="18"/>
        <v>0</v>
      </c>
      <c r="T51" s="34">
        <f t="shared" si="18"/>
        <v>0</v>
      </c>
      <c r="U51" s="34">
        <f t="shared" si="18"/>
        <v>0</v>
      </c>
      <c r="V51" s="34">
        <f t="shared" si="18"/>
        <v>0</v>
      </c>
      <c r="W51" s="34">
        <f t="shared" si="18"/>
        <v>0</v>
      </c>
      <c r="X51" s="34">
        <f t="shared" si="18"/>
        <v>0</v>
      </c>
      <c r="Y51" s="34">
        <f t="shared" si="18"/>
        <v>0</v>
      </c>
      <c r="Z51" s="34">
        <f t="shared" si="18"/>
        <v>0</v>
      </c>
      <c r="AA51" s="34">
        <f t="shared" si="18"/>
        <v>0</v>
      </c>
      <c r="AB51" s="34">
        <f t="shared" si="18"/>
        <v>0</v>
      </c>
      <c r="AC51" s="34">
        <f t="shared" si="18"/>
        <v>0</v>
      </c>
      <c r="AD51" s="34">
        <f t="shared" si="18"/>
        <v>0</v>
      </c>
      <c r="AE51" s="34">
        <f t="shared" si="18"/>
        <v>0</v>
      </c>
      <c r="AF51" s="54"/>
      <c r="AG51" s="32">
        <f t="shared" si="4"/>
        <v>0</v>
      </c>
      <c r="AH51" s="23">
        <f t="shared" si="5"/>
        <v>0</v>
      </c>
      <c r="AI51" s="32">
        <f t="shared" si="2"/>
        <v>0</v>
      </c>
      <c r="AJ51" s="32">
        <f t="shared" si="3"/>
        <v>0</v>
      </c>
    </row>
    <row r="52" spans="1:36" s="38" customFormat="1" ht="22.5" customHeight="1" x14ac:dyDescent="0.3">
      <c r="A52" s="39" t="s">
        <v>36</v>
      </c>
      <c r="B52" s="34">
        <f>B11+B18+B25+B32+B39+B46</f>
        <v>21811.6433</v>
      </c>
      <c r="C52" s="34">
        <f>C11+C18+C25+C32+C39+C46</f>
        <v>21018.293299999998</v>
      </c>
      <c r="D52" s="34">
        <f t="shared" si="18"/>
        <v>19397.280299999999</v>
      </c>
      <c r="E52" s="34">
        <f t="shared" si="18"/>
        <v>19397.280299999999</v>
      </c>
      <c r="F52" s="35">
        <f>F11+F18+F25+F32+F39+F46</f>
        <v>273.10014027473238</v>
      </c>
      <c r="G52" s="35">
        <f t="shared" si="18"/>
        <v>189.24170102385176</v>
      </c>
      <c r="H52" s="34">
        <f t="shared" si="18"/>
        <v>428.65030000000002</v>
      </c>
      <c r="I52" s="34">
        <f t="shared" si="18"/>
        <v>428.65030000000002</v>
      </c>
      <c r="J52" s="34">
        <f t="shared" si="18"/>
        <v>444.40300000000002</v>
      </c>
      <c r="K52" s="34">
        <f t="shared" si="18"/>
        <v>396.67</v>
      </c>
      <c r="L52" s="34">
        <f t="shared" si="18"/>
        <v>404.5</v>
      </c>
      <c r="M52" s="34">
        <f t="shared" si="18"/>
        <v>396.67</v>
      </c>
      <c r="N52" s="34">
        <f t="shared" si="18"/>
        <v>4773.32</v>
      </c>
      <c r="O52" s="34">
        <f t="shared" si="18"/>
        <v>4780.53</v>
      </c>
      <c r="P52" s="34">
        <f t="shared" si="18"/>
        <v>3377.23</v>
      </c>
      <c r="Q52" s="34">
        <f t="shared" si="18"/>
        <v>2051.84</v>
      </c>
      <c r="R52" s="34">
        <f t="shared" si="18"/>
        <v>3400.96</v>
      </c>
      <c r="S52" s="34">
        <f t="shared" si="18"/>
        <v>2004.27</v>
      </c>
      <c r="T52" s="34">
        <f t="shared" si="18"/>
        <v>3700.5699999999997</v>
      </c>
      <c r="U52" s="34">
        <f t="shared" si="18"/>
        <v>1673.89</v>
      </c>
      <c r="V52" s="34">
        <f t="shared" si="18"/>
        <v>1658.19</v>
      </c>
      <c r="W52" s="34">
        <f t="shared" si="18"/>
        <v>4656.92</v>
      </c>
      <c r="X52" s="34">
        <f t="shared" si="18"/>
        <v>2433.8000000000002</v>
      </c>
      <c r="Y52" s="34">
        <f t="shared" si="18"/>
        <v>2515.7799999999997</v>
      </c>
      <c r="Z52" s="34">
        <f t="shared" si="18"/>
        <v>396.67</v>
      </c>
      <c r="AA52" s="34">
        <f t="shared" si="18"/>
        <v>492.06</v>
      </c>
      <c r="AB52" s="34">
        <f t="shared" si="18"/>
        <v>396.67</v>
      </c>
      <c r="AC52" s="34">
        <f t="shared" si="18"/>
        <v>0</v>
      </c>
      <c r="AD52" s="34">
        <f t="shared" si="18"/>
        <v>396.68</v>
      </c>
      <c r="AE52" s="34">
        <f t="shared" si="18"/>
        <v>0</v>
      </c>
      <c r="AF52" s="54"/>
      <c r="AG52" s="32">
        <f t="shared" si="4"/>
        <v>21811.643299999992</v>
      </c>
      <c r="AH52" s="23">
        <f t="shared" si="5"/>
        <v>9428.1032999999989</v>
      </c>
      <c r="AI52" s="32">
        <f t="shared" si="2"/>
        <v>19397.280300000002</v>
      </c>
      <c r="AJ52" s="32">
        <f>E52-C52</f>
        <v>-1621.012999999999</v>
      </c>
    </row>
    <row r="53" spans="1:36" s="38" customFormat="1" ht="22.5" customHeight="1" x14ac:dyDescent="0.3">
      <c r="A53" s="33" t="s">
        <v>37</v>
      </c>
      <c r="B53" s="34">
        <f t="shared" ref="B53:AE54" si="19">B12+B19+B26+B33+B40+B47</f>
        <v>0</v>
      </c>
      <c r="C53" s="34">
        <f t="shared" si="19"/>
        <v>0</v>
      </c>
      <c r="D53" s="34">
        <f t="shared" si="19"/>
        <v>0</v>
      </c>
      <c r="E53" s="34">
        <f t="shared" si="19"/>
        <v>0</v>
      </c>
      <c r="F53" s="35">
        <f t="shared" si="19"/>
        <v>0</v>
      </c>
      <c r="G53" s="35">
        <f t="shared" si="19"/>
        <v>0</v>
      </c>
      <c r="H53" s="34">
        <f t="shared" si="19"/>
        <v>0</v>
      </c>
      <c r="I53" s="34">
        <f t="shared" si="19"/>
        <v>0</v>
      </c>
      <c r="J53" s="34">
        <f t="shared" si="19"/>
        <v>0</v>
      </c>
      <c r="K53" s="34">
        <f t="shared" si="19"/>
        <v>0</v>
      </c>
      <c r="L53" s="34">
        <f t="shared" si="19"/>
        <v>0</v>
      </c>
      <c r="M53" s="34">
        <f t="shared" si="19"/>
        <v>0</v>
      </c>
      <c r="N53" s="34">
        <f t="shared" si="19"/>
        <v>0</v>
      </c>
      <c r="O53" s="34">
        <f t="shared" si="19"/>
        <v>0</v>
      </c>
      <c r="P53" s="34">
        <f t="shared" si="19"/>
        <v>0</v>
      </c>
      <c r="Q53" s="34">
        <f t="shared" si="19"/>
        <v>0</v>
      </c>
      <c r="R53" s="34">
        <f t="shared" si="19"/>
        <v>0</v>
      </c>
      <c r="S53" s="34">
        <f t="shared" si="19"/>
        <v>0</v>
      </c>
      <c r="T53" s="34">
        <f t="shared" si="19"/>
        <v>0</v>
      </c>
      <c r="U53" s="34">
        <f t="shared" si="19"/>
        <v>0</v>
      </c>
      <c r="V53" s="34">
        <f t="shared" si="19"/>
        <v>0</v>
      </c>
      <c r="W53" s="34">
        <f t="shared" si="19"/>
        <v>0</v>
      </c>
      <c r="X53" s="34">
        <f t="shared" si="19"/>
        <v>0</v>
      </c>
      <c r="Y53" s="34">
        <f t="shared" si="19"/>
        <v>0</v>
      </c>
      <c r="Z53" s="34">
        <f t="shared" si="19"/>
        <v>0</v>
      </c>
      <c r="AA53" s="34">
        <f t="shared" si="19"/>
        <v>0</v>
      </c>
      <c r="AB53" s="34">
        <f t="shared" si="19"/>
        <v>0</v>
      </c>
      <c r="AC53" s="34">
        <f t="shared" si="19"/>
        <v>0</v>
      </c>
      <c r="AD53" s="34">
        <f t="shared" si="19"/>
        <v>0</v>
      </c>
      <c r="AE53" s="34">
        <f t="shared" si="19"/>
        <v>0</v>
      </c>
      <c r="AF53" s="54"/>
      <c r="AG53" s="32"/>
      <c r="AH53" s="23">
        <f t="shared" si="5"/>
        <v>0</v>
      </c>
      <c r="AI53" s="32"/>
      <c r="AJ53" s="32">
        <f t="shared" si="3"/>
        <v>0</v>
      </c>
    </row>
    <row r="54" spans="1:36" s="6" customFormat="1" ht="24" customHeight="1" x14ac:dyDescent="0.3">
      <c r="A54" s="33" t="s">
        <v>38</v>
      </c>
      <c r="B54" s="34">
        <f t="shared" si="19"/>
        <v>0</v>
      </c>
      <c r="C54" s="34">
        <f t="shared" si="19"/>
        <v>0</v>
      </c>
      <c r="D54" s="34">
        <f t="shared" si="19"/>
        <v>0</v>
      </c>
      <c r="E54" s="34">
        <f t="shared" si="19"/>
        <v>0</v>
      </c>
      <c r="F54" s="35">
        <f t="shared" si="19"/>
        <v>0</v>
      </c>
      <c r="G54" s="35">
        <f t="shared" si="19"/>
        <v>0</v>
      </c>
      <c r="H54" s="34">
        <f t="shared" si="19"/>
        <v>0</v>
      </c>
      <c r="I54" s="34">
        <f t="shared" si="19"/>
        <v>0</v>
      </c>
      <c r="J54" s="34">
        <f t="shared" si="19"/>
        <v>0</v>
      </c>
      <c r="K54" s="34">
        <f t="shared" si="19"/>
        <v>0</v>
      </c>
      <c r="L54" s="34">
        <f t="shared" si="19"/>
        <v>0</v>
      </c>
      <c r="M54" s="34">
        <f t="shared" si="19"/>
        <v>0</v>
      </c>
      <c r="N54" s="34">
        <f t="shared" si="19"/>
        <v>0</v>
      </c>
      <c r="O54" s="34">
        <f t="shared" si="19"/>
        <v>0</v>
      </c>
      <c r="P54" s="34">
        <f t="shared" si="19"/>
        <v>0</v>
      </c>
      <c r="Q54" s="34">
        <f t="shared" si="19"/>
        <v>0</v>
      </c>
      <c r="R54" s="34">
        <f t="shared" si="19"/>
        <v>0</v>
      </c>
      <c r="S54" s="34">
        <f t="shared" si="19"/>
        <v>0</v>
      </c>
      <c r="T54" s="34">
        <f t="shared" si="19"/>
        <v>0</v>
      </c>
      <c r="U54" s="34">
        <f t="shared" si="19"/>
        <v>0</v>
      </c>
      <c r="V54" s="34">
        <f t="shared" si="19"/>
        <v>0</v>
      </c>
      <c r="W54" s="34">
        <f t="shared" si="19"/>
        <v>0</v>
      </c>
      <c r="X54" s="34">
        <f t="shared" si="19"/>
        <v>0</v>
      </c>
      <c r="Y54" s="34">
        <f t="shared" si="19"/>
        <v>0</v>
      </c>
      <c r="Z54" s="34">
        <f t="shared" si="19"/>
        <v>0</v>
      </c>
      <c r="AA54" s="34">
        <f t="shared" si="19"/>
        <v>0</v>
      </c>
      <c r="AB54" s="34">
        <f t="shared" si="19"/>
        <v>0</v>
      </c>
      <c r="AC54" s="34">
        <f t="shared" si="19"/>
        <v>0</v>
      </c>
      <c r="AD54" s="34">
        <f t="shared" si="19"/>
        <v>0</v>
      </c>
      <c r="AE54" s="34">
        <f t="shared" si="19"/>
        <v>0</v>
      </c>
      <c r="AF54" s="54"/>
      <c r="AG54" s="23">
        <f t="shared" si="4"/>
        <v>0</v>
      </c>
      <c r="AH54" s="23">
        <f t="shared" si="5"/>
        <v>0</v>
      </c>
      <c r="AI54" s="23">
        <f t="shared" si="2"/>
        <v>0</v>
      </c>
      <c r="AJ54" s="32">
        <f t="shared" si="3"/>
        <v>0</v>
      </c>
    </row>
    <row r="55" spans="1:36" s="6" customFormat="1" ht="37.5" customHeight="1" x14ac:dyDescent="0.25">
      <c r="A55" s="20" t="s">
        <v>48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2"/>
      <c r="AG55" s="23">
        <f t="shared" si="4"/>
        <v>0</v>
      </c>
      <c r="AH55" s="23">
        <f t="shared" si="5"/>
        <v>0</v>
      </c>
      <c r="AI55" s="23">
        <f t="shared" si="2"/>
        <v>0</v>
      </c>
      <c r="AJ55" s="32">
        <f t="shared" si="3"/>
        <v>0</v>
      </c>
    </row>
    <row r="56" spans="1:36" s="6" customFormat="1" ht="58.5" customHeight="1" x14ac:dyDescent="0.25">
      <c r="A56" s="24" t="s">
        <v>49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6"/>
      <c r="AF56" s="66" t="s">
        <v>50</v>
      </c>
      <c r="AG56" s="23">
        <f t="shared" si="4"/>
        <v>0</v>
      </c>
      <c r="AH56" s="23">
        <f t="shared" si="5"/>
        <v>0</v>
      </c>
      <c r="AI56" s="23">
        <f t="shared" si="2"/>
        <v>0</v>
      </c>
      <c r="AJ56" s="32">
        <f t="shared" si="3"/>
        <v>0</v>
      </c>
    </row>
    <row r="57" spans="1:36" s="38" customFormat="1" ht="18.75" x14ac:dyDescent="0.3">
      <c r="A57" s="28" t="s">
        <v>33</v>
      </c>
      <c r="B57" s="34">
        <f>B58+B59+B60+B62</f>
        <v>270.90143</v>
      </c>
      <c r="C57" s="34">
        <f>C58+C59+C60+C62</f>
        <v>214.04428000000001</v>
      </c>
      <c r="D57" s="34">
        <f t="shared" ref="D57:E57" si="20">D58+D59+D60+D62</f>
        <v>144.21</v>
      </c>
      <c r="E57" s="34">
        <f t="shared" si="20"/>
        <v>144.21</v>
      </c>
      <c r="F57" s="40">
        <f>E57/B57*100</f>
        <v>53.23338455614649</v>
      </c>
      <c r="G57" s="40">
        <v>0</v>
      </c>
      <c r="H57" s="34">
        <f t="shared" ref="H57:AE57" si="21">H58+H59+H60+H62</f>
        <v>0</v>
      </c>
      <c r="I57" s="34">
        <f t="shared" si="21"/>
        <v>0</v>
      </c>
      <c r="J57" s="34">
        <f t="shared" si="21"/>
        <v>0</v>
      </c>
      <c r="K57" s="34">
        <f t="shared" si="21"/>
        <v>0</v>
      </c>
      <c r="L57" s="34">
        <f t="shared" si="21"/>
        <v>0</v>
      </c>
      <c r="M57" s="34">
        <f t="shared" si="21"/>
        <v>0</v>
      </c>
      <c r="N57" s="34">
        <f t="shared" si="21"/>
        <v>0</v>
      </c>
      <c r="O57" s="34">
        <f t="shared" si="21"/>
        <v>0</v>
      </c>
      <c r="P57" s="34">
        <f t="shared" si="21"/>
        <v>0</v>
      </c>
      <c r="Q57" s="34">
        <f t="shared" si="21"/>
        <v>0</v>
      </c>
      <c r="R57" s="34">
        <f t="shared" si="21"/>
        <v>100.33</v>
      </c>
      <c r="S57" s="34">
        <f t="shared" si="21"/>
        <v>0</v>
      </c>
      <c r="T57" s="34">
        <f t="shared" si="21"/>
        <v>28.428570000000001</v>
      </c>
      <c r="U57" s="34">
        <f t="shared" si="21"/>
        <v>0</v>
      </c>
      <c r="V57" s="34">
        <f t="shared" si="21"/>
        <v>28.428570000000001</v>
      </c>
      <c r="W57" s="34">
        <f t="shared" si="21"/>
        <v>104.7</v>
      </c>
      <c r="X57" s="34">
        <f t="shared" si="21"/>
        <v>28.428570000000001</v>
      </c>
      <c r="Y57" s="34">
        <f t="shared" si="21"/>
        <v>39.51</v>
      </c>
      <c r="Z57" s="34">
        <f t="shared" si="21"/>
        <v>28.428570000000001</v>
      </c>
      <c r="AA57" s="34">
        <f t="shared" si="21"/>
        <v>0</v>
      </c>
      <c r="AB57" s="34">
        <f t="shared" si="21"/>
        <v>28.428570000000001</v>
      </c>
      <c r="AC57" s="34">
        <f t="shared" si="21"/>
        <v>0</v>
      </c>
      <c r="AD57" s="34">
        <f t="shared" si="21"/>
        <v>28.42858</v>
      </c>
      <c r="AE57" s="34">
        <f t="shared" si="21"/>
        <v>0</v>
      </c>
      <c r="AF57" s="45"/>
      <c r="AG57" s="32">
        <f t="shared" si="4"/>
        <v>270.90143</v>
      </c>
      <c r="AH57" s="23">
        <f t="shared" si="5"/>
        <v>0</v>
      </c>
      <c r="AI57" s="32">
        <f t="shared" si="2"/>
        <v>144.21</v>
      </c>
      <c r="AJ57" s="32">
        <f t="shared" si="3"/>
        <v>-69.834280000000007</v>
      </c>
    </row>
    <row r="58" spans="1:36" s="38" customFormat="1" ht="18.75" x14ac:dyDescent="0.3">
      <c r="A58" s="33" t="s">
        <v>34</v>
      </c>
      <c r="B58" s="34"/>
      <c r="C58" s="35"/>
      <c r="D58" s="35"/>
      <c r="E58" s="35"/>
      <c r="F58" s="35"/>
      <c r="G58" s="35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4"/>
      <c r="AF58" s="45"/>
      <c r="AG58" s="32">
        <f t="shared" si="4"/>
        <v>0</v>
      </c>
      <c r="AH58" s="23">
        <f t="shared" si="5"/>
        <v>0</v>
      </c>
      <c r="AI58" s="32">
        <f t="shared" si="2"/>
        <v>0</v>
      </c>
      <c r="AJ58" s="32">
        <f t="shared" si="3"/>
        <v>0</v>
      </c>
    </row>
    <row r="59" spans="1:36" s="38" customFormat="1" ht="18.75" x14ac:dyDescent="0.3">
      <c r="A59" s="37" t="s">
        <v>35</v>
      </c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45"/>
      <c r="AG59" s="32">
        <f t="shared" si="4"/>
        <v>0</v>
      </c>
      <c r="AH59" s="23">
        <f t="shared" si="5"/>
        <v>0</v>
      </c>
      <c r="AI59" s="32">
        <f t="shared" si="2"/>
        <v>0</v>
      </c>
      <c r="AJ59" s="32">
        <f t="shared" si="3"/>
        <v>0</v>
      </c>
    </row>
    <row r="60" spans="1:36" s="6" customFormat="1" ht="18.75" x14ac:dyDescent="0.3">
      <c r="A60" s="39" t="s">
        <v>36</v>
      </c>
      <c r="B60" s="49">
        <f>H60+J60+L60+N60+P60+R60+T60+V60+X60+Z60+AB60+AD60</f>
        <v>270.90143</v>
      </c>
      <c r="C60" s="40">
        <f>H60+J60+L60+N60+P60+R60+T60+V60+X60+Z60</f>
        <v>214.04428000000001</v>
      </c>
      <c r="D60" s="40">
        <f>E60</f>
        <v>144.21</v>
      </c>
      <c r="E60" s="40">
        <f>I60+K60+M60+O60+Q60+S60+U60+W60+Y60+AA60+AC60+AE60</f>
        <v>144.21</v>
      </c>
      <c r="F60" s="35">
        <f>E60/B60*100</f>
        <v>53.23338455614649</v>
      </c>
      <c r="G60" s="40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100.33</v>
      </c>
      <c r="S60" s="35">
        <v>0</v>
      </c>
      <c r="T60" s="35">
        <v>28.428570000000001</v>
      </c>
      <c r="U60" s="35">
        <v>0</v>
      </c>
      <c r="V60" s="35">
        <v>28.428570000000001</v>
      </c>
      <c r="W60" s="35">
        <v>104.7</v>
      </c>
      <c r="X60" s="35">
        <v>28.428570000000001</v>
      </c>
      <c r="Y60" s="35">
        <v>39.51</v>
      </c>
      <c r="Z60" s="35">
        <v>28.428570000000001</v>
      </c>
      <c r="AA60" s="35">
        <v>0</v>
      </c>
      <c r="AB60" s="35">
        <v>28.428570000000001</v>
      </c>
      <c r="AC60" s="35">
        <v>0</v>
      </c>
      <c r="AD60" s="35">
        <v>28.42858</v>
      </c>
      <c r="AE60" s="44">
        <v>0</v>
      </c>
      <c r="AF60" s="45"/>
      <c r="AG60" s="23">
        <f t="shared" si="4"/>
        <v>270.90143</v>
      </c>
      <c r="AH60" s="23">
        <f t="shared" si="5"/>
        <v>0</v>
      </c>
      <c r="AI60" s="23">
        <f t="shared" si="2"/>
        <v>144.21</v>
      </c>
      <c r="AJ60" s="32">
        <f t="shared" si="3"/>
        <v>-69.834280000000007</v>
      </c>
    </row>
    <row r="61" spans="1:36" s="6" customFormat="1" ht="18.75" x14ac:dyDescent="0.3">
      <c r="A61" s="33" t="s">
        <v>37</v>
      </c>
      <c r="B61" s="34"/>
      <c r="C61" s="35"/>
      <c r="D61" s="35"/>
      <c r="E61" s="35"/>
      <c r="F61" s="35"/>
      <c r="G61" s="29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44"/>
      <c r="AF61" s="45"/>
      <c r="AG61" s="23"/>
      <c r="AH61" s="23">
        <f t="shared" si="5"/>
        <v>0</v>
      </c>
      <c r="AI61" s="23"/>
      <c r="AJ61" s="32">
        <f t="shared" si="3"/>
        <v>0</v>
      </c>
    </row>
    <row r="62" spans="1:36" s="6" customFormat="1" ht="18.75" x14ac:dyDescent="0.3">
      <c r="A62" s="33" t="s">
        <v>38</v>
      </c>
      <c r="B62" s="34"/>
      <c r="C62" s="35"/>
      <c r="D62" s="35"/>
      <c r="E62" s="35"/>
      <c r="F62" s="35"/>
      <c r="G62" s="29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44"/>
      <c r="AF62" s="45"/>
      <c r="AG62" s="23">
        <f t="shared" si="4"/>
        <v>0</v>
      </c>
      <c r="AH62" s="23">
        <f t="shared" si="5"/>
        <v>0</v>
      </c>
      <c r="AI62" s="23">
        <f t="shared" si="2"/>
        <v>0</v>
      </c>
      <c r="AJ62" s="32">
        <f t="shared" si="3"/>
        <v>0</v>
      </c>
    </row>
    <row r="63" spans="1:36" s="6" customFormat="1" ht="49.5" customHeight="1" x14ac:dyDescent="0.25">
      <c r="A63" s="24" t="s">
        <v>51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6"/>
      <c r="AF63" s="41"/>
      <c r="AG63" s="23">
        <f t="shared" si="4"/>
        <v>0</v>
      </c>
      <c r="AH63" s="23">
        <f t="shared" si="5"/>
        <v>0</v>
      </c>
      <c r="AI63" s="23">
        <f t="shared" si="2"/>
        <v>0</v>
      </c>
      <c r="AJ63" s="32">
        <f t="shared" si="3"/>
        <v>0</v>
      </c>
    </row>
    <row r="64" spans="1:36" s="6" customFormat="1" ht="18.75" x14ac:dyDescent="0.3">
      <c r="A64" s="28" t="s">
        <v>33</v>
      </c>
      <c r="B64" s="34">
        <f>B65+B66+B67+B69</f>
        <v>108.7</v>
      </c>
      <c r="C64" s="34">
        <f t="shared" ref="C64:E64" si="22">C65+C66+C67+C69</f>
        <v>0</v>
      </c>
      <c r="D64" s="34">
        <f t="shared" si="22"/>
        <v>0</v>
      </c>
      <c r="E64" s="34">
        <f t="shared" si="22"/>
        <v>0</v>
      </c>
      <c r="F64" s="40">
        <v>0</v>
      </c>
      <c r="G64" s="40">
        <v>0</v>
      </c>
      <c r="H64" s="34">
        <f t="shared" ref="H64:AE64" si="23">H65+H66+H67+H69</f>
        <v>0</v>
      </c>
      <c r="I64" s="34">
        <f t="shared" si="23"/>
        <v>0</v>
      </c>
      <c r="J64" s="34">
        <f t="shared" si="23"/>
        <v>0</v>
      </c>
      <c r="K64" s="34">
        <f t="shared" si="23"/>
        <v>0</v>
      </c>
      <c r="L64" s="34">
        <f t="shared" si="23"/>
        <v>0</v>
      </c>
      <c r="M64" s="34">
        <f t="shared" si="23"/>
        <v>0</v>
      </c>
      <c r="N64" s="34">
        <f t="shared" si="23"/>
        <v>0</v>
      </c>
      <c r="O64" s="34">
        <f t="shared" si="23"/>
        <v>0</v>
      </c>
      <c r="P64" s="34">
        <f t="shared" si="23"/>
        <v>0</v>
      </c>
      <c r="Q64" s="34">
        <f t="shared" si="23"/>
        <v>0</v>
      </c>
      <c r="R64" s="34">
        <f t="shared" si="23"/>
        <v>0</v>
      </c>
      <c r="S64" s="34">
        <f t="shared" si="23"/>
        <v>0</v>
      </c>
      <c r="T64" s="34">
        <f t="shared" si="23"/>
        <v>0</v>
      </c>
      <c r="U64" s="34">
        <f t="shared" si="23"/>
        <v>0</v>
      </c>
      <c r="V64" s="34">
        <f t="shared" si="23"/>
        <v>0</v>
      </c>
      <c r="W64" s="34">
        <f t="shared" si="23"/>
        <v>0</v>
      </c>
      <c r="X64" s="34">
        <f t="shared" si="23"/>
        <v>0</v>
      </c>
      <c r="Y64" s="34">
        <f t="shared" si="23"/>
        <v>0</v>
      </c>
      <c r="Z64" s="34">
        <f t="shared" si="23"/>
        <v>0</v>
      </c>
      <c r="AA64" s="34">
        <f t="shared" si="23"/>
        <v>0</v>
      </c>
      <c r="AB64" s="34">
        <f t="shared" si="23"/>
        <v>108.7</v>
      </c>
      <c r="AC64" s="34">
        <f t="shared" si="23"/>
        <v>0</v>
      </c>
      <c r="AD64" s="34">
        <f t="shared" si="23"/>
        <v>0</v>
      </c>
      <c r="AE64" s="34">
        <f t="shared" si="23"/>
        <v>0</v>
      </c>
      <c r="AF64" s="45"/>
      <c r="AG64" s="23">
        <f>H64+J64+L64+N64+P64+R64+T64+V64+X64+Z64+AB64+AD64</f>
        <v>108.7</v>
      </c>
      <c r="AH64" s="23">
        <f t="shared" si="5"/>
        <v>0</v>
      </c>
      <c r="AI64" s="23">
        <f t="shared" si="2"/>
        <v>0</v>
      </c>
      <c r="AJ64" s="32">
        <f t="shared" si="3"/>
        <v>0</v>
      </c>
    </row>
    <row r="65" spans="1:254" s="6" customFormat="1" ht="18.75" x14ac:dyDescent="0.3">
      <c r="A65" s="33" t="s">
        <v>34</v>
      </c>
      <c r="B65" s="34"/>
      <c r="C65" s="35"/>
      <c r="D65" s="35"/>
      <c r="E65" s="35"/>
      <c r="F65" s="35"/>
      <c r="G65" s="29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4"/>
      <c r="AF65" s="67"/>
      <c r="AG65" s="23">
        <f t="shared" si="4"/>
        <v>0</v>
      </c>
      <c r="AH65" s="23">
        <f t="shared" si="5"/>
        <v>0</v>
      </c>
      <c r="AI65" s="23">
        <f t="shared" si="2"/>
        <v>0</v>
      </c>
      <c r="AJ65" s="32">
        <f t="shared" si="3"/>
        <v>0</v>
      </c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</row>
    <row r="66" spans="1:254" s="6" customFormat="1" ht="18.75" x14ac:dyDescent="0.3">
      <c r="A66" s="37" t="s">
        <v>35</v>
      </c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40"/>
      <c r="AD66" s="35"/>
      <c r="AE66" s="40"/>
      <c r="AF66" s="67"/>
      <c r="AG66" s="23">
        <f t="shared" si="4"/>
        <v>0</v>
      </c>
      <c r="AH66" s="23">
        <f t="shared" si="5"/>
        <v>0</v>
      </c>
      <c r="AI66" s="23">
        <f t="shared" si="2"/>
        <v>0</v>
      </c>
      <c r="AJ66" s="32">
        <f t="shared" si="3"/>
        <v>0</v>
      </c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</row>
    <row r="67" spans="1:254" s="6" customFormat="1" ht="18.75" x14ac:dyDescent="0.3">
      <c r="A67" s="39" t="s">
        <v>36</v>
      </c>
      <c r="B67" s="49">
        <f>H67+J67+L67+N67+P67+R67+T67+V67+X67+Z67+AB67+AD67</f>
        <v>108.7</v>
      </c>
      <c r="C67" s="35">
        <f>H67+J67+L67+N67+P67+R67+T67</f>
        <v>0</v>
      </c>
      <c r="D67" s="40">
        <f>E67</f>
        <v>0</v>
      </c>
      <c r="E67" s="40">
        <f>I67+K67+M67+O67+Q67+S67+U67+W67+Y67+AA67+AC67+AE67</f>
        <v>0</v>
      </c>
      <c r="F67" s="35">
        <f>E67/B67*100</f>
        <v>0</v>
      </c>
      <c r="G67" s="40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40">
        <v>108.7</v>
      </c>
      <c r="AC67" s="35">
        <v>0</v>
      </c>
      <c r="AD67" s="35">
        <v>0</v>
      </c>
      <c r="AE67" s="44">
        <v>0</v>
      </c>
      <c r="AF67" s="67"/>
      <c r="AG67" s="23">
        <f t="shared" si="4"/>
        <v>108.7</v>
      </c>
      <c r="AH67" s="23">
        <f t="shared" si="5"/>
        <v>0</v>
      </c>
      <c r="AI67" s="23">
        <f t="shared" si="2"/>
        <v>0</v>
      </c>
      <c r="AJ67" s="32">
        <f t="shared" si="3"/>
        <v>0</v>
      </c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</row>
    <row r="68" spans="1:254" s="6" customFormat="1" ht="18.75" x14ac:dyDescent="0.3">
      <c r="A68" s="33" t="s">
        <v>37</v>
      </c>
      <c r="B68" s="34"/>
      <c r="C68" s="35"/>
      <c r="D68" s="35"/>
      <c r="E68" s="35"/>
      <c r="F68" s="35"/>
      <c r="G68" s="29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44"/>
      <c r="AF68" s="67"/>
      <c r="AG68" s="23"/>
      <c r="AH68" s="23">
        <f t="shared" si="5"/>
        <v>0</v>
      </c>
      <c r="AI68" s="23"/>
      <c r="AJ68" s="32">
        <f t="shared" si="3"/>
        <v>0</v>
      </c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</row>
    <row r="69" spans="1:254" s="6" customFormat="1" ht="18.75" x14ac:dyDescent="0.3">
      <c r="A69" s="33" t="s">
        <v>38</v>
      </c>
      <c r="B69" s="34"/>
      <c r="C69" s="35"/>
      <c r="D69" s="35"/>
      <c r="E69" s="35"/>
      <c r="F69" s="35"/>
      <c r="G69" s="29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44"/>
      <c r="AF69" s="67"/>
      <c r="AG69" s="23">
        <f t="shared" si="4"/>
        <v>0</v>
      </c>
      <c r="AH69" s="23">
        <f t="shared" si="5"/>
        <v>0</v>
      </c>
      <c r="AI69" s="23">
        <f t="shared" si="2"/>
        <v>0</v>
      </c>
      <c r="AJ69" s="32">
        <f t="shared" si="3"/>
        <v>0</v>
      </c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</row>
    <row r="70" spans="1:254" s="65" customFormat="1" ht="48.75" customHeight="1" x14ac:dyDescent="0.25">
      <c r="A70" s="60" t="s">
        <v>52</v>
      </c>
      <c r="B70" s="61">
        <f>B71+B72+B73+B75</f>
        <v>379.60142999999999</v>
      </c>
      <c r="C70" s="61">
        <f t="shared" ref="C70:E70" si="24">C71+C72+C73+C75</f>
        <v>214.04428000000001</v>
      </c>
      <c r="D70" s="61">
        <f t="shared" si="24"/>
        <v>144.21</v>
      </c>
      <c r="E70" s="61">
        <f t="shared" si="24"/>
        <v>144.21</v>
      </c>
      <c r="F70" s="62">
        <v>0</v>
      </c>
      <c r="G70" s="62">
        <v>0</v>
      </c>
      <c r="H70" s="61">
        <f t="shared" ref="H70:AE70" si="25">H71+H72+H73+H75</f>
        <v>0</v>
      </c>
      <c r="I70" s="61">
        <f t="shared" si="25"/>
        <v>0</v>
      </c>
      <c r="J70" s="61">
        <f t="shared" si="25"/>
        <v>0</v>
      </c>
      <c r="K70" s="61">
        <f t="shared" si="25"/>
        <v>0</v>
      </c>
      <c r="L70" s="61">
        <f t="shared" si="25"/>
        <v>0</v>
      </c>
      <c r="M70" s="61">
        <f t="shared" si="25"/>
        <v>0</v>
      </c>
      <c r="N70" s="61">
        <f t="shared" si="25"/>
        <v>0</v>
      </c>
      <c r="O70" s="61">
        <f t="shared" si="25"/>
        <v>0</v>
      </c>
      <c r="P70" s="61">
        <f t="shared" si="25"/>
        <v>0</v>
      </c>
      <c r="Q70" s="61">
        <f t="shared" si="25"/>
        <v>0</v>
      </c>
      <c r="R70" s="61">
        <f t="shared" si="25"/>
        <v>100.33</v>
      </c>
      <c r="S70" s="61">
        <f t="shared" si="25"/>
        <v>0</v>
      </c>
      <c r="T70" s="61">
        <f t="shared" si="25"/>
        <v>28.428570000000001</v>
      </c>
      <c r="U70" s="61">
        <f t="shared" si="25"/>
        <v>0</v>
      </c>
      <c r="V70" s="61">
        <f t="shared" si="25"/>
        <v>28.428570000000001</v>
      </c>
      <c r="W70" s="61">
        <f t="shared" si="25"/>
        <v>104.7</v>
      </c>
      <c r="X70" s="61">
        <f t="shared" si="25"/>
        <v>28.428570000000001</v>
      </c>
      <c r="Y70" s="61">
        <f t="shared" si="25"/>
        <v>39.51</v>
      </c>
      <c r="Z70" s="61">
        <f t="shared" si="25"/>
        <v>28.428570000000001</v>
      </c>
      <c r="AA70" s="61">
        <f t="shared" si="25"/>
        <v>0</v>
      </c>
      <c r="AB70" s="61">
        <f t="shared" si="25"/>
        <v>137.12857</v>
      </c>
      <c r="AC70" s="61">
        <f t="shared" si="25"/>
        <v>0</v>
      </c>
      <c r="AD70" s="61">
        <f t="shared" si="25"/>
        <v>28.42858</v>
      </c>
      <c r="AE70" s="61">
        <f t="shared" si="25"/>
        <v>0</v>
      </c>
      <c r="AF70" s="68"/>
      <c r="AG70" s="64">
        <f t="shared" si="4"/>
        <v>379.60143000000005</v>
      </c>
      <c r="AH70" s="64">
        <f t="shared" si="5"/>
        <v>0</v>
      </c>
      <c r="AI70" s="64">
        <f t="shared" si="2"/>
        <v>144.21</v>
      </c>
      <c r="AJ70" s="64">
        <f t="shared" si="3"/>
        <v>-69.834280000000007</v>
      </c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</row>
    <row r="71" spans="1:254" s="6" customFormat="1" ht="20.25" customHeight="1" x14ac:dyDescent="0.3">
      <c r="A71" s="33" t="s">
        <v>34</v>
      </c>
      <c r="B71" s="34">
        <f t="shared" ref="B71:E75" si="26">B65+B58</f>
        <v>0</v>
      </c>
      <c r="C71" s="34">
        <f t="shared" si="26"/>
        <v>0</v>
      </c>
      <c r="D71" s="34">
        <f t="shared" si="26"/>
        <v>0</v>
      </c>
      <c r="E71" s="34">
        <f t="shared" si="26"/>
        <v>0</v>
      </c>
      <c r="F71" s="35"/>
      <c r="G71" s="29"/>
      <c r="H71" s="34">
        <f t="shared" ref="H71:AE75" si="27">H65+H58</f>
        <v>0</v>
      </c>
      <c r="I71" s="34">
        <f t="shared" si="27"/>
        <v>0</v>
      </c>
      <c r="J71" s="34">
        <f t="shared" si="27"/>
        <v>0</v>
      </c>
      <c r="K71" s="34">
        <f t="shared" si="27"/>
        <v>0</v>
      </c>
      <c r="L71" s="34">
        <f t="shared" si="27"/>
        <v>0</v>
      </c>
      <c r="M71" s="34">
        <f t="shared" si="27"/>
        <v>0</v>
      </c>
      <c r="N71" s="34">
        <f t="shared" si="27"/>
        <v>0</v>
      </c>
      <c r="O71" s="34">
        <f t="shared" si="27"/>
        <v>0</v>
      </c>
      <c r="P71" s="34">
        <f t="shared" si="27"/>
        <v>0</v>
      </c>
      <c r="Q71" s="34">
        <f t="shared" si="27"/>
        <v>0</v>
      </c>
      <c r="R71" s="34">
        <f t="shared" si="27"/>
        <v>0</v>
      </c>
      <c r="S71" s="34">
        <f t="shared" si="27"/>
        <v>0</v>
      </c>
      <c r="T71" s="34">
        <f t="shared" si="27"/>
        <v>0</v>
      </c>
      <c r="U71" s="34">
        <f t="shared" si="27"/>
        <v>0</v>
      </c>
      <c r="V71" s="34">
        <f t="shared" si="27"/>
        <v>0</v>
      </c>
      <c r="W71" s="34">
        <f t="shared" si="27"/>
        <v>0</v>
      </c>
      <c r="X71" s="34">
        <f t="shared" si="27"/>
        <v>0</v>
      </c>
      <c r="Y71" s="34">
        <f t="shared" si="27"/>
        <v>0</v>
      </c>
      <c r="Z71" s="34">
        <f t="shared" si="27"/>
        <v>0</v>
      </c>
      <c r="AA71" s="34">
        <f t="shared" si="27"/>
        <v>0</v>
      </c>
      <c r="AB71" s="34">
        <f t="shared" si="27"/>
        <v>0</v>
      </c>
      <c r="AC71" s="34">
        <f t="shared" si="27"/>
        <v>0</v>
      </c>
      <c r="AD71" s="34">
        <f t="shared" si="27"/>
        <v>0</v>
      </c>
      <c r="AE71" s="34">
        <f t="shared" si="27"/>
        <v>0</v>
      </c>
      <c r="AF71" s="67"/>
      <c r="AG71" s="23">
        <f t="shared" si="4"/>
        <v>0</v>
      </c>
      <c r="AH71" s="23">
        <f t="shared" si="5"/>
        <v>0</v>
      </c>
      <c r="AI71" s="23">
        <f t="shared" si="2"/>
        <v>0</v>
      </c>
      <c r="AJ71" s="32">
        <f t="shared" si="3"/>
        <v>0</v>
      </c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</row>
    <row r="72" spans="1:254" s="6" customFormat="1" ht="20.25" customHeight="1" x14ac:dyDescent="0.3">
      <c r="A72" s="37" t="s">
        <v>35</v>
      </c>
      <c r="B72" s="34">
        <f t="shared" si="26"/>
        <v>0</v>
      </c>
      <c r="C72" s="34">
        <f t="shared" si="26"/>
        <v>0</v>
      </c>
      <c r="D72" s="34">
        <f t="shared" si="26"/>
        <v>0</v>
      </c>
      <c r="E72" s="34">
        <f t="shared" si="26"/>
        <v>0</v>
      </c>
      <c r="F72" s="35"/>
      <c r="G72" s="29"/>
      <c r="H72" s="34">
        <f t="shared" si="27"/>
        <v>0</v>
      </c>
      <c r="I72" s="34">
        <f t="shared" si="27"/>
        <v>0</v>
      </c>
      <c r="J72" s="34">
        <f t="shared" si="27"/>
        <v>0</v>
      </c>
      <c r="K72" s="34">
        <f t="shared" si="27"/>
        <v>0</v>
      </c>
      <c r="L72" s="34">
        <f t="shared" si="27"/>
        <v>0</v>
      </c>
      <c r="M72" s="34">
        <f t="shared" si="27"/>
        <v>0</v>
      </c>
      <c r="N72" s="34">
        <f t="shared" si="27"/>
        <v>0</v>
      </c>
      <c r="O72" s="34">
        <f t="shared" si="27"/>
        <v>0</v>
      </c>
      <c r="P72" s="34">
        <f t="shared" si="27"/>
        <v>0</v>
      </c>
      <c r="Q72" s="34">
        <f t="shared" si="27"/>
        <v>0</v>
      </c>
      <c r="R72" s="34">
        <f t="shared" si="27"/>
        <v>0</v>
      </c>
      <c r="S72" s="34">
        <f t="shared" si="27"/>
        <v>0</v>
      </c>
      <c r="T72" s="34">
        <f t="shared" si="27"/>
        <v>0</v>
      </c>
      <c r="U72" s="34">
        <f t="shared" si="27"/>
        <v>0</v>
      </c>
      <c r="V72" s="34">
        <f t="shared" si="27"/>
        <v>0</v>
      </c>
      <c r="W72" s="34">
        <f t="shared" si="27"/>
        <v>0</v>
      </c>
      <c r="X72" s="34">
        <f t="shared" si="27"/>
        <v>0</v>
      </c>
      <c r="Y72" s="34">
        <f t="shared" si="27"/>
        <v>0</v>
      </c>
      <c r="Z72" s="34">
        <f t="shared" si="27"/>
        <v>0</v>
      </c>
      <c r="AA72" s="34">
        <f t="shared" si="27"/>
        <v>0</v>
      </c>
      <c r="AB72" s="34">
        <f t="shared" si="27"/>
        <v>0</v>
      </c>
      <c r="AC72" s="34">
        <f t="shared" si="27"/>
        <v>0</v>
      </c>
      <c r="AD72" s="34">
        <f t="shared" si="27"/>
        <v>0</v>
      </c>
      <c r="AE72" s="34">
        <f t="shared" si="27"/>
        <v>0</v>
      </c>
      <c r="AF72" s="67"/>
      <c r="AG72" s="23">
        <f t="shared" si="4"/>
        <v>0</v>
      </c>
      <c r="AH72" s="23">
        <f t="shared" si="5"/>
        <v>0</v>
      </c>
      <c r="AI72" s="23">
        <f t="shared" si="2"/>
        <v>0</v>
      </c>
      <c r="AJ72" s="32">
        <f t="shared" si="3"/>
        <v>0</v>
      </c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</row>
    <row r="73" spans="1:254" s="6" customFormat="1" ht="20.25" customHeight="1" x14ac:dyDescent="0.3">
      <c r="A73" s="39" t="s">
        <v>36</v>
      </c>
      <c r="B73" s="34">
        <f>B67+B60</f>
        <v>379.60142999999999</v>
      </c>
      <c r="C73" s="34">
        <f t="shared" si="26"/>
        <v>214.04428000000001</v>
      </c>
      <c r="D73" s="34">
        <f t="shared" si="26"/>
        <v>144.21</v>
      </c>
      <c r="E73" s="34">
        <f t="shared" si="26"/>
        <v>144.21</v>
      </c>
      <c r="F73" s="35">
        <f>E73/B73*100</f>
        <v>37.989846350157322</v>
      </c>
      <c r="G73" s="40">
        <v>0</v>
      </c>
      <c r="H73" s="34">
        <f t="shared" si="27"/>
        <v>0</v>
      </c>
      <c r="I73" s="34">
        <f t="shared" si="27"/>
        <v>0</v>
      </c>
      <c r="J73" s="34">
        <f t="shared" si="27"/>
        <v>0</v>
      </c>
      <c r="K73" s="34">
        <f t="shared" si="27"/>
        <v>0</v>
      </c>
      <c r="L73" s="34">
        <f t="shared" si="27"/>
        <v>0</v>
      </c>
      <c r="M73" s="34">
        <f t="shared" si="27"/>
        <v>0</v>
      </c>
      <c r="N73" s="34">
        <f t="shared" si="27"/>
        <v>0</v>
      </c>
      <c r="O73" s="34">
        <f t="shared" si="27"/>
        <v>0</v>
      </c>
      <c r="P73" s="34">
        <f t="shared" si="27"/>
        <v>0</v>
      </c>
      <c r="Q73" s="34">
        <f t="shared" si="27"/>
        <v>0</v>
      </c>
      <c r="R73" s="34">
        <f t="shared" si="27"/>
        <v>100.33</v>
      </c>
      <c r="S73" s="34">
        <f t="shared" si="27"/>
        <v>0</v>
      </c>
      <c r="T73" s="34">
        <f t="shared" si="27"/>
        <v>28.428570000000001</v>
      </c>
      <c r="U73" s="34">
        <f t="shared" si="27"/>
        <v>0</v>
      </c>
      <c r="V73" s="34">
        <f t="shared" si="27"/>
        <v>28.428570000000001</v>
      </c>
      <c r="W73" s="34">
        <f t="shared" si="27"/>
        <v>104.7</v>
      </c>
      <c r="X73" s="34">
        <f t="shared" si="27"/>
        <v>28.428570000000001</v>
      </c>
      <c r="Y73" s="34">
        <f t="shared" si="27"/>
        <v>39.51</v>
      </c>
      <c r="Z73" s="34">
        <f t="shared" si="27"/>
        <v>28.428570000000001</v>
      </c>
      <c r="AA73" s="34">
        <f t="shared" si="27"/>
        <v>0</v>
      </c>
      <c r="AB73" s="34">
        <f t="shared" si="27"/>
        <v>137.12857</v>
      </c>
      <c r="AC73" s="34">
        <f t="shared" si="27"/>
        <v>0</v>
      </c>
      <c r="AD73" s="34">
        <f t="shared" si="27"/>
        <v>28.42858</v>
      </c>
      <c r="AE73" s="34">
        <f t="shared" si="27"/>
        <v>0</v>
      </c>
      <c r="AF73" s="67"/>
      <c r="AG73" s="23">
        <f t="shared" si="4"/>
        <v>379.60143000000005</v>
      </c>
      <c r="AH73" s="23">
        <f t="shared" si="5"/>
        <v>0</v>
      </c>
      <c r="AI73" s="23">
        <f t="shared" si="2"/>
        <v>144.21</v>
      </c>
      <c r="AJ73" s="32">
        <f t="shared" si="3"/>
        <v>-69.834280000000007</v>
      </c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</row>
    <row r="74" spans="1:254" s="6" customFormat="1" ht="20.25" customHeight="1" x14ac:dyDescent="0.3">
      <c r="A74" s="33" t="s">
        <v>37</v>
      </c>
      <c r="B74" s="34">
        <f t="shared" si="26"/>
        <v>0</v>
      </c>
      <c r="C74" s="34">
        <f t="shared" si="26"/>
        <v>0</v>
      </c>
      <c r="D74" s="34">
        <f t="shared" si="26"/>
        <v>0</v>
      </c>
      <c r="E74" s="34">
        <f t="shared" si="26"/>
        <v>0</v>
      </c>
      <c r="F74" s="35"/>
      <c r="G74" s="29"/>
      <c r="H74" s="34">
        <f t="shared" si="27"/>
        <v>0</v>
      </c>
      <c r="I74" s="34">
        <f t="shared" si="27"/>
        <v>0</v>
      </c>
      <c r="J74" s="34">
        <f t="shared" si="27"/>
        <v>0</v>
      </c>
      <c r="K74" s="34">
        <f t="shared" si="27"/>
        <v>0</v>
      </c>
      <c r="L74" s="34">
        <f t="shared" si="27"/>
        <v>0</v>
      </c>
      <c r="M74" s="34">
        <f t="shared" si="27"/>
        <v>0</v>
      </c>
      <c r="N74" s="34">
        <f t="shared" si="27"/>
        <v>0</v>
      </c>
      <c r="O74" s="34">
        <f t="shared" si="27"/>
        <v>0</v>
      </c>
      <c r="P74" s="34">
        <f t="shared" si="27"/>
        <v>0</v>
      </c>
      <c r="Q74" s="34">
        <f t="shared" si="27"/>
        <v>0</v>
      </c>
      <c r="R74" s="34">
        <f t="shared" si="27"/>
        <v>0</v>
      </c>
      <c r="S74" s="34">
        <f t="shared" si="27"/>
        <v>0</v>
      </c>
      <c r="T74" s="34">
        <f t="shared" si="27"/>
        <v>0</v>
      </c>
      <c r="U74" s="34">
        <f t="shared" si="27"/>
        <v>0</v>
      </c>
      <c r="V74" s="34">
        <f t="shared" si="27"/>
        <v>0</v>
      </c>
      <c r="W74" s="34">
        <f t="shared" si="27"/>
        <v>0</v>
      </c>
      <c r="X74" s="34">
        <f t="shared" si="27"/>
        <v>0</v>
      </c>
      <c r="Y74" s="34">
        <f t="shared" si="27"/>
        <v>0</v>
      </c>
      <c r="Z74" s="34">
        <f t="shared" si="27"/>
        <v>0</v>
      </c>
      <c r="AA74" s="34">
        <f t="shared" si="27"/>
        <v>0</v>
      </c>
      <c r="AB74" s="34">
        <f t="shared" si="27"/>
        <v>0</v>
      </c>
      <c r="AC74" s="34">
        <f t="shared" si="27"/>
        <v>0</v>
      </c>
      <c r="AD74" s="34">
        <f t="shared" si="27"/>
        <v>0</v>
      </c>
      <c r="AE74" s="34">
        <f t="shared" si="27"/>
        <v>0</v>
      </c>
      <c r="AF74" s="67"/>
      <c r="AG74" s="23">
        <f t="shared" si="4"/>
        <v>0</v>
      </c>
      <c r="AH74" s="23">
        <f t="shared" si="5"/>
        <v>0</v>
      </c>
      <c r="AI74" s="23">
        <f t="shared" si="2"/>
        <v>0</v>
      </c>
      <c r="AJ74" s="32">
        <f t="shared" si="3"/>
        <v>0</v>
      </c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</row>
    <row r="75" spans="1:254" s="6" customFormat="1" ht="20.25" customHeight="1" x14ac:dyDescent="0.3">
      <c r="A75" s="33" t="s">
        <v>38</v>
      </c>
      <c r="B75" s="34">
        <f t="shared" si="26"/>
        <v>0</v>
      </c>
      <c r="C75" s="34">
        <f t="shared" si="26"/>
        <v>0</v>
      </c>
      <c r="D75" s="34">
        <f t="shared" si="26"/>
        <v>0</v>
      </c>
      <c r="E75" s="34">
        <f t="shared" si="26"/>
        <v>0</v>
      </c>
      <c r="F75" s="35"/>
      <c r="G75" s="29"/>
      <c r="H75" s="34">
        <f t="shared" si="27"/>
        <v>0</v>
      </c>
      <c r="I75" s="34">
        <f t="shared" si="27"/>
        <v>0</v>
      </c>
      <c r="J75" s="34">
        <f t="shared" si="27"/>
        <v>0</v>
      </c>
      <c r="K75" s="34">
        <f t="shared" si="27"/>
        <v>0</v>
      </c>
      <c r="L75" s="34">
        <f t="shared" si="27"/>
        <v>0</v>
      </c>
      <c r="M75" s="34">
        <f t="shared" si="27"/>
        <v>0</v>
      </c>
      <c r="N75" s="34">
        <f t="shared" si="27"/>
        <v>0</v>
      </c>
      <c r="O75" s="34">
        <f t="shared" si="27"/>
        <v>0</v>
      </c>
      <c r="P75" s="34">
        <f t="shared" si="27"/>
        <v>0</v>
      </c>
      <c r="Q75" s="34">
        <f t="shared" si="27"/>
        <v>0</v>
      </c>
      <c r="R75" s="34">
        <f t="shared" si="27"/>
        <v>0</v>
      </c>
      <c r="S75" s="34">
        <f t="shared" si="27"/>
        <v>0</v>
      </c>
      <c r="T75" s="34">
        <f t="shared" si="27"/>
        <v>0</v>
      </c>
      <c r="U75" s="34">
        <f t="shared" si="27"/>
        <v>0</v>
      </c>
      <c r="V75" s="34">
        <f t="shared" si="27"/>
        <v>0</v>
      </c>
      <c r="W75" s="34">
        <f t="shared" si="27"/>
        <v>0</v>
      </c>
      <c r="X75" s="34">
        <f t="shared" si="27"/>
        <v>0</v>
      </c>
      <c r="Y75" s="34">
        <f t="shared" si="27"/>
        <v>0</v>
      </c>
      <c r="Z75" s="34">
        <f t="shared" si="27"/>
        <v>0</v>
      </c>
      <c r="AA75" s="34">
        <f t="shared" si="27"/>
        <v>0</v>
      </c>
      <c r="AB75" s="34">
        <f t="shared" si="27"/>
        <v>0</v>
      </c>
      <c r="AC75" s="34">
        <f t="shared" si="27"/>
        <v>0</v>
      </c>
      <c r="AD75" s="34">
        <f t="shared" si="27"/>
        <v>0</v>
      </c>
      <c r="AE75" s="34">
        <f t="shared" si="27"/>
        <v>0</v>
      </c>
      <c r="AF75" s="67"/>
      <c r="AG75" s="23">
        <f t="shared" si="4"/>
        <v>0</v>
      </c>
      <c r="AH75" s="23">
        <f t="shared" si="5"/>
        <v>0</v>
      </c>
      <c r="AI75" s="23">
        <f t="shared" si="2"/>
        <v>0</v>
      </c>
      <c r="AJ75" s="32">
        <f t="shared" si="3"/>
        <v>0</v>
      </c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</row>
    <row r="76" spans="1:254" s="6" customFormat="1" ht="43.5" customHeight="1" x14ac:dyDescent="0.25">
      <c r="A76" s="20" t="s">
        <v>53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2"/>
      <c r="AG76" s="23">
        <f t="shared" si="4"/>
        <v>0</v>
      </c>
      <c r="AH76" s="23">
        <f t="shared" ref="AH76:AH104" si="28">H76+J76+L76+N76+P76</f>
        <v>0</v>
      </c>
      <c r="AI76" s="23">
        <f t="shared" si="2"/>
        <v>0</v>
      </c>
      <c r="AJ76" s="32">
        <f t="shared" si="3"/>
        <v>0</v>
      </c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</row>
    <row r="77" spans="1:254" s="6" customFormat="1" ht="48" customHeight="1" x14ac:dyDescent="0.25">
      <c r="A77" s="24" t="s">
        <v>54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6"/>
      <c r="AF77" s="70"/>
      <c r="AG77" s="23">
        <f t="shared" si="4"/>
        <v>0</v>
      </c>
      <c r="AH77" s="23">
        <f t="shared" si="28"/>
        <v>0</v>
      </c>
      <c r="AI77" s="23">
        <f t="shared" si="2"/>
        <v>0</v>
      </c>
      <c r="AJ77" s="32">
        <f t="shared" si="3"/>
        <v>0</v>
      </c>
    </row>
    <row r="78" spans="1:254" s="38" customFormat="1" ht="20.25" customHeight="1" x14ac:dyDescent="0.3">
      <c r="A78" s="28" t="s">
        <v>33</v>
      </c>
      <c r="B78" s="34">
        <f>B79+B80+B81+B83</f>
        <v>7328.8979999999992</v>
      </c>
      <c r="C78" s="34">
        <f t="shared" ref="C78:E78" si="29">C79+C80+C81+C83</f>
        <v>6355.2029999999995</v>
      </c>
      <c r="D78" s="34">
        <f t="shared" si="29"/>
        <v>5722.0983699999997</v>
      </c>
      <c r="E78" s="34">
        <f t="shared" si="29"/>
        <v>5722.0983699999997</v>
      </c>
      <c r="F78" s="35">
        <f>E78/B78*100</f>
        <v>78.075835821429095</v>
      </c>
      <c r="G78" s="35">
        <f>E78/C78*100</f>
        <v>90.038010902248132</v>
      </c>
      <c r="H78" s="34">
        <f t="shared" ref="H78:AE78" si="30">H79+H80+H81+H83</f>
        <v>774.52499999999998</v>
      </c>
      <c r="I78" s="34">
        <f t="shared" si="30"/>
        <v>648.37836000000004</v>
      </c>
      <c r="J78" s="34">
        <f t="shared" si="30"/>
        <v>895.01</v>
      </c>
      <c r="K78" s="34">
        <f t="shared" si="30"/>
        <v>562.62000999999998</v>
      </c>
      <c r="L78" s="34">
        <f t="shared" si="30"/>
        <v>465.04</v>
      </c>
      <c r="M78" s="34">
        <f t="shared" si="30"/>
        <v>325.10000000000002</v>
      </c>
      <c r="N78" s="34">
        <f t="shared" si="30"/>
        <v>527.24300000000005</v>
      </c>
      <c r="O78" s="34">
        <f t="shared" si="30"/>
        <v>594.4</v>
      </c>
      <c r="P78" s="34">
        <f t="shared" si="30"/>
        <v>670.07100000000003</v>
      </c>
      <c r="Q78" s="34">
        <f t="shared" si="30"/>
        <v>542.94000000000005</v>
      </c>
      <c r="R78" s="34">
        <f t="shared" si="30"/>
        <v>678.995</v>
      </c>
      <c r="S78" s="34">
        <f t="shared" si="30"/>
        <v>678.66</v>
      </c>
      <c r="T78" s="34">
        <f t="shared" si="30"/>
        <v>892.18200000000002</v>
      </c>
      <c r="U78" s="34">
        <f t="shared" si="30"/>
        <v>980.34</v>
      </c>
      <c r="V78" s="34">
        <f t="shared" si="30"/>
        <v>455.67399999999998</v>
      </c>
      <c r="W78" s="34">
        <f t="shared" si="30"/>
        <v>480.16</v>
      </c>
      <c r="X78" s="34">
        <f t="shared" si="30"/>
        <v>444.322</v>
      </c>
      <c r="Y78" s="34">
        <f t="shared" si="30"/>
        <v>383.45</v>
      </c>
      <c r="Z78" s="34">
        <f t="shared" si="30"/>
        <v>552.14099999999996</v>
      </c>
      <c r="AA78" s="34">
        <f t="shared" si="30"/>
        <v>526.04999999999995</v>
      </c>
      <c r="AB78" s="34">
        <f t="shared" si="30"/>
        <v>372.45499999999998</v>
      </c>
      <c r="AC78" s="34">
        <f t="shared" si="30"/>
        <v>0</v>
      </c>
      <c r="AD78" s="34">
        <f t="shared" si="30"/>
        <v>601.24</v>
      </c>
      <c r="AE78" s="34">
        <f t="shared" si="30"/>
        <v>0</v>
      </c>
      <c r="AF78" s="45"/>
      <c r="AG78" s="23">
        <f t="shared" si="4"/>
        <v>7328.8979999999992</v>
      </c>
      <c r="AH78" s="23">
        <f t="shared" si="28"/>
        <v>3331.8889999999997</v>
      </c>
      <c r="AI78" s="32">
        <f t="shared" si="2"/>
        <v>5722.0983699999997</v>
      </c>
      <c r="AJ78" s="32">
        <f>E78-C78</f>
        <v>-633.10462999999982</v>
      </c>
    </row>
    <row r="79" spans="1:254" s="38" customFormat="1" ht="20.25" customHeight="1" x14ac:dyDescent="0.3">
      <c r="A79" s="33" t="s">
        <v>34</v>
      </c>
      <c r="B79" s="34"/>
      <c r="C79" s="34"/>
      <c r="D79" s="34"/>
      <c r="E79" s="34"/>
      <c r="F79" s="35"/>
      <c r="G79" s="35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45"/>
      <c r="AG79" s="23">
        <f t="shared" si="4"/>
        <v>0</v>
      </c>
      <c r="AH79" s="23">
        <f t="shared" si="28"/>
        <v>0</v>
      </c>
      <c r="AI79" s="32">
        <f t="shared" si="2"/>
        <v>0</v>
      </c>
      <c r="AJ79" s="32">
        <f t="shared" ref="AJ79:AJ100" si="31">E79-C79</f>
        <v>0</v>
      </c>
    </row>
    <row r="80" spans="1:254" s="38" customFormat="1" ht="20.25" customHeight="1" x14ac:dyDescent="0.3">
      <c r="A80" s="37" t="s">
        <v>35</v>
      </c>
      <c r="B80" s="34"/>
      <c r="C80" s="34"/>
      <c r="D80" s="34"/>
      <c r="E80" s="34"/>
      <c r="F80" s="35"/>
      <c r="G80" s="35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45"/>
      <c r="AG80" s="23">
        <f t="shared" si="4"/>
        <v>0</v>
      </c>
      <c r="AH80" s="23">
        <f t="shared" si="28"/>
        <v>0</v>
      </c>
      <c r="AI80" s="32">
        <f t="shared" si="2"/>
        <v>0</v>
      </c>
      <c r="AJ80" s="32">
        <f t="shared" si="31"/>
        <v>0</v>
      </c>
    </row>
    <row r="81" spans="1:36" s="38" customFormat="1" ht="20.25" customHeight="1" x14ac:dyDescent="0.3">
      <c r="A81" s="39" t="s">
        <v>36</v>
      </c>
      <c r="B81" s="49">
        <f>H81+J81+L81+N81+P81+R81+T81+V81+X81+Z81+AB81+AD81</f>
        <v>7328.8979999999992</v>
      </c>
      <c r="C81" s="49">
        <f>H81+J81+L81+N81+P81+R81+T81+V81+X81+Z81</f>
        <v>6355.2029999999995</v>
      </c>
      <c r="D81" s="49">
        <f>E81</f>
        <v>5722.0983699999997</v>
      </c>
      <c r="E81" s="49">
        <f>I81+K81+M81+O81+Q81+S81+U81+W81+Y81+AA81+AC81+AE81</f>
        <v>5722.0983699999997</v>
      </c>
      <c r="F81" s="35">
        <f>E81/B81*100</f>
        <v>78.075835821429095</v>
      </c>
      <c r="G81" s="35">
        <f>E81/C81*100</f>
        <v>90.038010902248132</v>
      </c>
      <c r="H81" s="34">
        <v>774.52499999999998</v>
      </c>
      <c r="I81" s="34">
        <v>648.37836000000004</v>
      </c>
      <c r="J81" s="34">
        <v>895.01</v>
      </c>
      <c r="K81" s="34">
        <v>562.62000999999998</v>
      </c>
      <c r="L81" s="34">
        <v>465.04</v>
      </c>
      <c r="M81" s="34">
        <v>325.10000000000002</v>
      </c>
      <c r="N81" s="34">
        <v>527.24300000000005</v>
      </c>
      <c r="O81" s="34">
        <v>594.4</v>
      </c>
      <c r="P81" s="34">
        <v>670.07100000000003</v>
      </c>
      <c r="Q81" s="34">
        <v>542.94000000000005</v>
      </c>
      <c r="R81" s="34">
        <v>678.995</v>
      </c>
      <c r="S81" s="34">
        <v>678.66</v>
      </c>
      <c r="T81" s="34">
        <v>892.18200000000002</v>
      </c>
      <c r="U81" s="34">
        <v>980.34</v>
      </c>
      <c r="V81" s="34">
        <v>455.67399999999998</v>
      </c>
      <c r="W81" s="34">
        <v>480.16</v>
      </c>
      <c r="X81" s="34">
        <v>444.322</v>
      </c>
      <c r="Y81" s="34">
        <v>383.45</v>
      </c>
      <c r="Z81" s="34">
        <v>552.14099999999996</v>
      </c>
      <c r="AA81" s="34">
        <v>526.04999999999995</v>
      </c>
      <c r="AB81" s="34">
        <v>372.45499999999998</v>
      </c>
      <c r="AC81" s="34">
        <v>0</v>
      </c>
      <c r="AD81" s="34">
        <v>601.24</v>
      </c>
      <c r="AE81" s="34">
        <v>0</v>
      </c>
      <c r="AF81" s="45"/>
      <c r="AG81" s="23">
        <f t="shared" si="4"/>
        <v>7328.8979999999992</v>
      </c>
      <c r="AH81" s="23">
        <f t="shared" si="28"/>
        <v>3331.8889999999997</v>
      </c>
      <c r="AI81" s="32">
        <f t="shared" si="2"/>
        <v>5722.0983699999997</v>
      </c>
      <c r="AJ81" s="32">
        <f t="shared" si="31"/>
        <v>-633.10462999999982</v>
      </c>
    </row>
    <row r="82" spans="1:36" s="38" customFormat="1" ht="20.25" customHeight="1" x14ac:dyDescent="0.3">
      <c r="A82" s="33" t="s">
        <v>37</v>
      </c>
      <c r="B82" s="34"/>
      <c r="C82" s="34"/>
      <c r="D82" s="34"/>
      <c r="E82" s="34"/>
      <c r="F82" s="35"/>
      <c r="G82" s="35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45"/>
      <c r="AG82" s="23">
        <f t="shared" si="4"/>
        <v>0</v>
      </c>
      <c r="AH82" s="23">
        <f t="shared" si="28"/>
        <v>0</v>
      </c>
      <c r="AI82" s="32">
        <f t="shared" si="2"/>
        <v>0</v>
      </c>
      <c r="AJ82" s="32">
        <f t="shared" si="31"/>
        <v>0</v>
      </c>
    </row>
    <row r="83" spans="1:36" s="38" customFormat="1" ht="18.75" x14ac:dyDescent="0.3">
      <c r="A83" s="33" t="s">
        <v>38</v>
      </c>
      <c r="B83" s="34"/>
      <c r="C83" s="35"/>
      <c r="D83" s="35"/>
      <c r="E83" s="35"/>
      <c r="F83" s="35"/>
      <c r="G83" s="35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4"/>
      <c r="AF83" s="45"/>
      <c r="AG83" s="23">
        <f t="shared" si="4"/>
        <v>0</v>
      </c>
      <c r="AH83" s="23">
        <f t="shared" si="28"/>
        <v>0</v>
      </c>
      <c r="AI83" s="32">
        <f t="shared" si="2"/>
        <v>0</v>
      </c>
      <c r="AJ83" s="32">
        <f t="shared" si="31"/>
        <v>0</v>
      </c>
    </row>
    <row r="84" spans="1:36" s="38" customFormat="1" ht="56.25" customHeight="1" x14ac:dyDescent="0.25">
      <c r="A84" s="24" t="s">
        <v>55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6"/>
      <c r="AF84" s="27" t="s">
        <v>56</v>
      </c>
      <c r="AG84" s="23">
        <f t="shared" si="4"/>
        <v>0</v>
      </c>
      <c r="AH84" s="23">
        <f t="shared" si="28"/>
        <v>0</v>
      </c>
      <c r="AI84" s="32">
        <f t="shared" si="2"/>
        <v>0</v>
      </c>
      <c r="AJ84" s="32">
        <f t="shared" si="31"/>
        <v>0</v>
      </c>
    </row>
    <row r="85" spans="1:36" s="38" customFormat="1" ht="21.75" customHeight="1" x14ac:dyDescent="0.3">
      <c r="A85" s="28" t="s">
        <v>33</v>
      </c>
      <c r="B85" s="34">
        <f>B86+B87+B88+B90</f>
        <v>28839.200000000001</v>
      </c>
      <c r="C85" s="34">
        <f t="shared" ref="C85:E85" si="32">C86+C87+C88+C90</f>
        <v>24976.39</v>
      </c>
      <c r="D85" s="34">
        <f t="shared" si="32"/>
        <v>22942.909840000004</v>
      </c>
      <c r="E85" s="34">
        <f t="shared" si="32"/>
        <v>22942.909840000004</v>
      </c>
      <c r="F85" s="35">
        <f>E85/B85*100</f>
        <v>79.554598740603083</v>
      </c>
      <c r="G85" s="35">
        <f>E85/C85*100</f>
        <v>91.858390423916376</v>
      </c>
      <c r="H85" s="34">
        <f t="shared" ref="H85:AE85" si="33">H86+H87+H88+H90</f>
        <v>2601.7199999999998</v>
      </c>
      <c r="I85" s="34">
        <f t="shared" si="33"/>
        <v>1691.79</v>
      </c>
      <c r="J85" s="34">
        <f t="shared" si="33"/>
        <v>2519.1999999999998</v>
      </c>
      <c r="K85" s="34">
        <f t="shared" si="33"/>
        <v>2545.4998399999999</v>
      </c>
      <c r="L85" s="34">
        <f t="shared" si="33"/>
        <v>2283.33</v>
      </c>
      <c r="M85" s="34">
        <f t="shared" si="33"/>
        <v>1886.97</v>
      </c>
      <c r="N85" s="34">
        <f t="shared" si="33"/>
        <v>2881.29</v>
      </c>
      <c r="O85" s="34">
        <f t="shared" si="33"/>
        <v>2445.2600000000002</v>
      </c>
      <c r="P85" s="34">
        <f t="shared" si="33"/>
        <v>2266.5500000000002</v>
      </c>
      <c r="Q85" s="34">
        <f t="shared" si="33"/>
        <v>2271.27</v>
      </c>
      <c r="R85" s="34">
        <f t="shared" si="33"/>
        <v>2964.75</v>
      </c>
      <c r="S85" s="34">
        <f t="shared" si="33"/>
        <v>2740.98</v>
      </c>
      <c r="T85" s="34">
        <f t="shared" si="33"/>
        <v>2878.06</v>
      </c>
      <c r="U85" s="34">
        <f t="shared" si="33"/>
        <v>2553.1999999999998</v>
      </c>
      <c r="V85" s="34">
        <f t="shared" si="33"/>
        <v>2015.47</v>
      </c>
      <c r="W85" s="34">
        <f t="shared" si="33"/>
        <v>2131.9899999999998</v>
      </c>
      <c r="X85" s="34">
        <f t="shared" si="33"/>
        <v>1978.35</v>
      </c>
      <c r="Y85" s="34">
        <f t="shared" si="33"/>
        <v>2318.61</v>
      </c>
      <c r="Z85" s="34">
        <f t="shared" si="33"/>
        <v>2587.67</v>
      </c>
      <c r="AA85" s="34">
        <f t="shared" si="33"/>
        <v>2357.34</v>
      </c>
      <c r="AB85" s="34">
        <f t="shared" si="33"/>
        <v>2099.91</v>
      </c>
      <c r="AC85" s="34">
        <f t="shared" si="33"/>
        <v>0</v>
      </c>
      <c r="AD85" s="34">
        <f t="shared" si="33"/>
        <v>1762.9</v>
      </c>
      <c r="AE85" s="34">
        <f t="shared" si="33"/>
        <v>0</v>
      </c>
      <c r="AF85" s="71"/>
      <c r="AG85" s="32">
        <f t="shared" si="4"/>
        <v>28839.200000000001</v>
      </c>
      <c r="AH85" s="23">
        <f t="shared" si="28"/>
        <v>12552.09</v>
      </c>
      <c r="AI85" s="32">
        <f t="shared" si="2"/>
        <v>22942.909840000004</v>
      </c>
      <c r="AJ85" s="32">
        <f t="shared" si="31"/>
        <v>-2033.4801599999955</v>
      </c>
    </row>
    <row r="86" spans="1:36" s="38" customFormat="1" ht="20.25" customHeight="1" x14ac:dyDescent="0.3">
      <c r="A86" s="33" t="s">
        <v>34</v>
      </c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71"/>
      <c r="AG86" s="32">
        <f t="shared" si="4"/>
        <v>0</v>
      </c>
      <c r="AH86" s="23">
        <f t="shared" si="28"/>
        <v>0</v>
      </c>
      <c r="AI86" s="32">
        <f t="shared" si="2"/>
        <v>0</v>
      </c>
      <c r="AJ86" s="32">
        <f t="shared" si="31"/>
        <v>0</v>
      </c>
    </row>
    <row r="87" spans="1:36" s="38" customFormat="1" ht="18.75" customHeight="1" x14ac:dyDescent="0.3">
      <c r="A87" s="37" t="s">
        <v>35</v>
      </c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71"/>
      <c r="AG87" s="32">
        <f t="shared" si="4"/>
        <v>0</v>
      </c>
      <c r="AH87" s="23">
        <f t="shared" si="28"/>
        <v>0</v>
      </c>
      <c r="AI87" s="32">
        <f t="shared" si="2"/>
        <v>0</v>
      </c>
      <c r="AJ87" s="32">
        <f t="shared" si="31"/>
        <v>0</v>
      </c>
    </row>
    <row r="88" spans="1:36" s="38" customFormat="1" ht="23.25" customHeight="1" x14ac:dyDescent="0.3">
      <c r="A88" s="39" t="s">
        <v>36</v>
      </c>
      <c r="B88" s="49">
        <f>H88+J88+L88+N88+P88+R88+T88+V88+X88+Z88+AB88+AD88</f>
        <v>28839.200000000001</v>
      </c>
      <c r="C88" s="40">
        <f>H88+J88+L88+N88+P88+R88+T88+V88+X88+Z88</f>
        <v>24976.39</v>
      </c>
      <c r="D88" s="35">
        <f>E88</f>
        <v>22942.909840000004</v>
      </c>
      <c r="E88" s="35">
        <f>I88+K88+M88+O88+Q88+S88+U88+W88+Y88+AA88+AC88+AE88</f>
        <v>22942.909840000004</v>
      </c>
      <c r="F88" s="35">
        <f>E88/B88*100</f>
        <v>79.554598740603083</v>
      </c>
      <c r="G88" s="35">
        <f>E88/C88*100</f>
        <v>91.858390423916376</v>
      </c>
      <c r="H88" s="35">
        <v>2601.7199999999998</v>
      </c>
      <c r="I88" s="35">
        <v>1691.79</v>
      </c>
      <c r="J88" s="35">
        <v>2519.1999999999998</v>
      </c>
      <c r="K88" s="35">
        <v>2545.4998399999999</v>
      </c>
      <c r="L88" s="35">
        <v>2283.33</v>
      </c>
      <c r="M88" s="35">
        <v>1886.97</v>
      </c>
      <c r="N88" s="40">
        <v>2881.29</v>
      </c>
      <c r="O88" s="35">
        <v>2445.2600000000002</v>
      </c>
      <c r="P88" s="40">
        <v>2266.5500000000002</v>
      </c>
      <c r="Q88" s="40">
        <v>2271.27</v>
      </c>
      <c r="R88" s="40">
        <v>2964.75</v>
      </c>
      <c r="S88" s="40">
        <v>2740.98</v>
      </c>
      <c r="T88" s="35">
        <v>2878.06</v>
      </c>
      <c r="U88" s="40">
        <v>2553.1999999999998</v>
      </c>
      <c r="V88" s="40">
        <v>2015.47</v>
      </c>
      <c r="W88" s="40">
        <v>2131.9899999999998</v>
      </c>
      <c r="X88" s="40">
        <v>1978.35</v>
      </c>
      <c r="Y88" s="40">
        <v>2318.61</v>
      </c>
      <c r="Z88" s="40">
        <v>2587.67</v>
      </c>
      <c r="AA88" s="40">
        <v>2357.34</v>
      </c>
      <c r="AB88" s="40">
        <v>2099.91</v>
      </c>
      <c r="AC88" s="40">
        <v>0</v>
      </c>
      <c r="AD88" s="40">
        <v>1762.9</v>
      </c>
      <c r="AE88" s="35">
        <v>0</v>
      </c>
      <c r="AF88" s="71"/>
      <c r="AG88" s="32">
        <f t="shared" si="4"/>
        <v>28839.200000000001</v>
      </c>
      <c r="AH88" s="23">
        <f t="shared" si="28"/>
        <v>12552.09</v>
      </c>
      <c r="AI88" s="32">
        <f t="shared" si="2"/>
        <v>22942.909840000004</v>
      </c>
      <c r="AJ88" s="32">
        <f t="shared" si="31"/>
        <v>-2033.4801599999955</v>
      </c>
    </row>
    <row r="89" spans="1:36" s="38" customFormat="1" ht="21" customHeight="1" x14ac:dyDescent="0.3">
      <c r="A89" s="33" t="s">
        <v>37</v>
      </c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35"/>
      <c r="AF89" s="45"/>
      <c r="AG89" s="32">
        <f t="shared" si="4"/>
        <v>0</v>
      </c>
      <c r="AH89" s="23">
        <f t="shared" si="28"/>
        <v>0</v>
      </c>
      <c r="AI89" s="32">
        <f t="shared" si="2"/>
        <v>0</v>
      </c>
      <c r="AJ89" s="32">
        <f t="shared" si="31"/>
        <v>0</v>
      </c>
    </row>
    <row r="90" spans="1:36" s="38" customFormat="1" ht="23.25" customHeight="1" x14ac:dyDescent="0.3">
      <c r="A90" s="33" t="s">
        <v>38</v>
      </c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45"/>
      <c r="AG90" s="32">
        <f t="shared" si="4"/>
        <v>0</v>
      </c>
      <c r="AH90" s="23">
        <f t="shared" si="28"/>
        <v>0</v>
      </c>
      <c r="AI90" s="32">
        <f t="shared" si="2"/>
        <v>0</v>
      </c>
      <c r="AJ90" s="32">
        <f t="shared" si="31"/>
        <v>0</v>
      </c>
    </row>
    <row r="91" spans="1:36" s="65" customFormat="1" ht="30.75" customHeight="1" x14ac:dyDescent="0.25">
      <c r="A91" s="60" t="s">
        <v>57</v>
      </c>
      <c r="B91" s="61">
        <f>B92+B93+B94+B96</f>
        <v>36168.097999999998</v>
      </c>
      <c r="C91" s="61">
        <f>C92+C93+C94+C96</f>
        <v>31331.593000000001</v>
      </c>
      <c r="D91" s="61">
        <f t="shared" ref="D91:E91" si="34">D92+D93+D94+D96</f>
        <v>28665.008210000004</v>
      </c>
      <c r="E91" s="61">
        <f t="shared" si="34"/>
        <v>28665.008210000004</v>
      </c>
      <c r="F91" s="62">
        <f>E91/B91*100</f>
        <v>79.254950619742303</v>
      </c>
      <c r="G91" s="62">
        <f>E91/C91*100</f>
        <v>91.489150296315941</v>
      </c>
      <c r="H91" s="61">
        <f t="shared" ref="H91:AE91" si="35">H92+H93+H94+H96</f>
        <v>3376.2449999999999</v>
      </c>
      <c r="I91" s="61">
        <f t="shared" si="35"/>
        <v>2340.1683600000001</v>
      </c>
      <c r="J91" s="61">
        <f t="shared" si="35"/>
        <v>3414.21</v>
      </c>
      <c r="K91" s="61">
        <f t="shared" si="35"/>
        <v>3108.11985</v>
      </c>
      <c r="L91" s="61">
        <f t="shared" si="35"/>
        <v>2748.37</v>
      </c>
      <c r="M91" s="61">
        <f t="shared" si="35"/>
        <v>2212.0700000000002</v>
      </c>
      <c r="N91" s="61">
        <f t="shared" si="35"/>
        <v>3408.5329999999999</v>
      </c>
      <c r="O91" s="61">
        <f t="shared" si="35"/>
        <v>3039.6600000000003</v>
      </c>
      <c r="P91" s="61">
        <f t="shared" si="35"/>
        <v>2936.6210000000001</v>
      </c>
      <c r="Q91" s="61">
        <f t="shared" si="35"/>
        <v>2814.21</v>
      </c>
      <c r="R91" s="61">
        <f t="shared" si="35"/>
        <v>3643.7449999999999</v>
      </c>
      <c r="S91" s="61">
        <f t="shared" si="35"/>
        <v>3419.64</v>
      </c>
      <c r="T91" s="61">
        <f t="shared" si="35"/>
        <v>3770.2420000000002</v>
      </c>
      <c r="U91" s="61">
        <f t="shared" si="35"/>
        <v>3533.54</v>
      </c>
      <c r="V91" s="61">
        <f t="shared" si="35"/>
        <v>2471.1440000000002</v>
      </c>
      <c r="W91" s="61">
        <f t="shared" si="35"/>
        <v>2612.1499999999996</v>
      </c>
      <c r="X91" s="61">
        <f t="shared" si="35"/>
        <v>2422.672</v>
      </c>
      <c r="Y91" s="61">
        <f t="shared" si="35"/>
        <v>2702.06</v>
      </c>
      <c r="Z91" s="61">
        <f t="shared" si="35"/>
        <v>3139.8110000000001</v>
      </c>
      <c r="AA91" s="61">
        <f t="shared" si="35"/>
        <v>2883.3900000000003</v>
      </c>
      <c r="AB91" s="61">
        <f t="shared" si="35"/>
        <v>2472.3649999999998</v>
      </c>
      <c r="AC91" s="61">
        <f t="shared" si="35"/>
        <v>0</v>
      </c>
      <c r="AD91" s="61">
        <f t="shared" si="35"/>
        <v>2364.1400000000003</v>
      </c>
      <c r="AE91" s="61">
        <f t="shared" si="35"/>
        <v>0</v>
      </c>
      <c r="AF91" s="72"/>
      <c r="AG91" s="64">
        <f t="shared" si="4"/>
        <v>36168.097999999998</v>
      </c>
      <c r="AH91" s="64">
        <f t="shared" si="28"/>
        <v>15883.978999999999</v>
      </c>
      <c r="AI91" s="64">
        <f t="shared" si="2"/>
        <v>28665.008210000004</v>
      </c>
      <c r="AJ91" s="64">
        <f t="shared" si="31"/>
        <v>-2666.5847899999972</v>
      </c>
    </row>
    <row r="92" spans="1:36" s="38" customFormat="1" ht="30.75" customHeight="1" x14ac:dyDescent="0.3">
      <c r="A92" s="33" t="s">
        <v>34</v>
      </c>
      <c r="B92" s="34">
        <f t="shared" ref="B92:E94" si="36">B86+B79</f>
        <v>0</v>
      </c>
      <c r="C92" s="34">
        <f t="shared" si="36"/>
        <v>0</v>
      </c>
      <c r="D92" s="34">
        <f t="shared" si="36"/>
        <v>0</v>
      </c>
      <c r="E92" s="34">
        <f t="shared" si="36"/>
        <v>0</v>
      </c>
      <c r="F92" s="35"/>
      <c r="G92" s="35"/>
      <c r="H92" s="34">
        <f t="shared" ref="H92:AE96" si="37">H86+H79</f>
        <v>0</v>
      </c>
      <c r="I92" s="34">
        <f t="shared" si="37"/>
        <v>0</v>
      </c>
      <c r="J92" s="34">
        <f t="shared" si="37"/>
        <v>0</v>
      </c>
      <c r="K92" s="34">
        <f t="shared" si="37"/>
        <v>0</v>
      </c>
      <c r="L92" s="34">
        <f t="shared" si="37"/>
        <v>0</v>
      </c>
      <c r="M92" s="34">
        <f t="shared" si="37"/>
        <v>0</v>
      </c>
      <c r="N92" s="34">
        <f t="shared" si="37"/>
        <v>0</v>
      </c>
      <c r="O92" s="34">
        <f t="shared" si="37"/>
        <v>0</v>
      </c>
      <c r="P92" s="34">
        <f t="shared" si="37"/>
        <v>0</v>
      </c>
      <c r="Q92" s="34">
        <f t="shared" si="37"/>
        <v>0</v>
      </c>
      <c r="R92" s="34">
        <f t="shared" si="37"/>
        <v>0</v>
      </c>
      <c r="S92" s="34">
        <f t="shared" si="37"/>
        <v>0</v>
      </c>
      <c r="T92" s="34">
        <f t="shared" si="37"/>
        <v>0</v>
      </c>
      <c r="U92" s="34">
        <f t="shared" si="37"/>
        <v>0</v>
      </c>
      <c r="V92" s="34">
        <f t="shared" si="37"/>
        <v>0</v>
      </c>
      <c r="W92" s="34">
        <f t="shared" si="37"/>
        <v>0</v>
      </c>
      <c r="X92" s="34">
        <f t="shared" si="37"/>
        <v>0</v>
      </c>
      <c r="Y92" s="34">
        <f t="shared" si="37"/>
        <v>0</v>
      </c>
      <c r="Z92" s="34">
        <f t="shared" si="37"/>
        <v>0</v>
      </c>
      <c r="AA92" s="34">
        <f t="shared" si="37"/>
        <v>0</v>
      </c>
      <c r="AB92" s="34">
        <f t="shared" si="37"/>
        <v>0</v>
      </c>
      <c r="AC92" s="34">
        <f t="shared" si="37"/>
        <v>0</v>
      </c>
      <c r="AD92" s="34">
        <f t="shared" si="37"/>
        <v>0</v>
      </c>
      <c r="AE92" s="34">
        <f t="shared" si="37"/>
        <v>0</v>
      </c>
      <c r="AF92" s="45"/>
      <c r="AG92" s="32">
        <f t="shared" si="4"/>
        <v>0</v>
      </c>
      <c r="AH92" s="23">
        <f t="shared" si="28"/>
        <v>0</v>
      </c>
      <c r="AI92" s="32">
        <f t="shared" si="2"/>
        <v>0</v>
      </c>
      <c r="AJ92" s="32">
        <f t="shared" si="31"/>
        <v>0</v>
      </c>
    </row>
    <row r="93" spans="1:36" s="38" customFormat="1" ht="30.75" customHeight="1" x14ac:dyDescent="0.3">
      <c r="A93" s="37" t="s">
        <v>35</v>
      </c>
      <c r="B93" s="34">
        <f t="shared" si="36"/>
        <v>0</v>
      </c>
      <c r="C93" s="34">
        <f t="shared" si="36"/>
        <v>0</v>
      </c>
      <c r="D93" s="34">
        <f t="shared" si="36"/>
        <v>0</v>
      </c>
      <c r="E93" s="34">
        <f t="shared" si="36"/>
        <v>0</v>
      </c>
      <c r="F93" s="35"/>
      <c r="G93" s="35"/>
      <c r="H93" s="34">
        <f t="shared" si="37"/>
        <v>0</v>
      </c>
      <c r="I93" s="34">
        <f t="shared" si="37"/>
        <v>0</v>
      </c>
      <c r="J93" s="34">
        <f t="shared" si="37"/>
        <v>0</v>
      </c>
      <c r="K93" s="34">
        <f t="shared" si="37"/>
        <v>0</v>
      </c>
      <c r="L93" s="34">
        <f t="shared" si="37"/>
        <v>0</v>
      </c>
      <c r="M93" s="34">
        <f t="shared" si="37"/>
        <v>0</v>
      </c>
      <c r="N93" s="34">
        <f t="shared" si="37"/>
        <v>0</v>
      </c>
      <c r="O93" s="34">
        <f t="shared" si="37"/>
        <v>0</v>
      </c>
      <c r="P93" s="34">
        <f t="shared" si="37"/>
        <v>0</v>
      </c>
      <c r="Q93" s="34">
        <f t="shared" si="37"/>
        <v>0</v>
      </c>
      <c r="R93" s="34">
        <f t="shared" si="37"/>
        <v>0</v>
      </c>
      <c r="S93" s="34">
        <f t="shared" si="37"/>
        <v>0</v>
      </c>
      <c r="T93" s="34">
        <f t="shared" si="37"/>
        <v>0</v>
      </c>
      <c r="U93" s="34">
        <f t="shared" si="37"/>
        <v>0</v>
      </c>
      <c r="V93" s="34">
        <f t="shared" si="37"/>
        <v>0</v>
      </c>
      <c r="W93" s="34">
        <f t="shared" si="37"/>
        <v>0</v>
      </c>
      <c r="X93" s="34">
        <f t="shared" si="37"/>
        <v>0</v>
      </c>
      <c r="Y93" s="34">
        <f t="shared" si="37"/>
        <v>0</v>
      </c>
      <c r="Z93" s="34">
        <f t="shared" si="37"/>
        <v>0</v>
      </c>
      <c r="AA93" s="34">
        <f t="shared" si="37"/>
        <v>0</v>
      </c>
      <c r="AB93" s="34">
        <f t="shared" si="37"/>
        <v>0</v>
      </c>
      <c r="AC93" s="34">
        <f t="shared" si="37"/>
        <v>0</v>
      </c>
      <c r="AD93" s="34">
        <f t="shared" si="37"/>
        <v>0</v>
      </c>
      <c r="AE93" s="34">
        <f t="shared" si="37"/>
        <v>0</v>
      </c>
      <c r="AF93" s="45"/>
      <c r="AG93" s="32">
        <f t="shared" si="4"/>
        <v>0</v>
      </c>
      <c r="AH93" s="23">
        <f t="shared" si="28"/>
        <v>0</v>
      </c>
      <c r="AI93" s="32">
        <f t="shared" si="2"/>
        <v>0</v>
      </c>
      <c r="AJ93" s="32">
        <f t="shared" si="31"/>
        <v>0</v>
      </c>
    </row>
    <row r="94" spans="1:36" s="6" customFormat="1" ht="30.75" customHeight="1" x14ac:dyDescent="0.3">
      <c r="A94" s="39" t="s">
        <v>36</v>
      </c>
      <c r="B94" s="34">
        <f>B88+B81</f>
        <v>36168.097999999998</v>
      </c>
      <c r="C94" s="34">
        <f>C88+C81</f>
        <v>31331.593000000001</v>
      </c>
      <c r="D94" s="34">
        <f t="shared" si="36"/>
        <v>28665.008210000004</v>
      </c>
      <c r="E94" s="34">
        <f t="shared" si="36"/>
        <v>28665.008210000004</v>
      </c>
      <c r="F94" s="35">
        <f>E94/B94*100</f>
        <v>79.254950619742303</v>
      </c>
      <c r="G94" s="29">
        <f>E94/C94*100</f>
        <v>91.489150296315941</v>
      </c>
      <c r="H94" s="34">
        <f t="shared" si="37"/>
        <v>3376.2449999999999</v>
      </c>
      <c r="I94" s="34">
        <f t="shared" si="37"/>
        <v>2340.1683600000001</v>
      </c>
      <c r="J94" s="34">
        <f t="shared" si="37"/>
        <v>3414.21</v>
      </c>
      <c r="K94" s="34">
        <f t="shared" si="37"/>
        <v>3108.11985</v>
      </c>
      <c r="L94" s="34">
        <f t="shared" si="37"/>
        <v>2748.37</v>
      </c>
      <c r="M94" s="34">
        <f t="shared" si="37"/>
        <v>2212.0700000000002</v>
      </c>
      <c r="N94" s="34">
        <f t="shared" si="37"/>
        <v>3408.5329999999999</v>
      </c>
      <c r="O94" s="34">
        <f t="shared" si="37"/>
        <v>3039.6600000000003</v>
      </c>
      <c r="P94" s="34">
        <f t="shared" si="37"/>
        <v>2936.6210000000001</v>
      </c>
      <c r="Q94" s="34">
        <f t="shared" si="37"/>
        <v>2814.21</v>
      </c>
      <c r="R94" s="34">
        <f t="shared" si="37"/>
        <v>3643.7449999999999</v>
      </c>
      <c r="S94" s="34">
        <f t="shared" si="37"/>
        <v>3419.64</v>
      </c>
      <c r="T94" s="34">
        <f t="shared" si="37"/>
        <v>3770.2420000000002</v>
      </c>
      <c r="U94" s="34">
        <f t="shared" si="37"/>
        <v>3533.54</v>
      </c>
      <c r="V94" s="34">
        <f t="shared" si="37"/>
        <v>2471.1440000000002</v>
      </c>
      <c r="W94" s="34">
        <f t="shared" si="37"/>
        <v>2612.1499999999996</v>
      </c>
      <c r="X94" s="34">
        <f t="shared" si="37"/>
        <v>2422.672</v>
      </c>
      <c r="Y94" s="34">
        <f t="shared" si="37"/>
        <v>2702.06</v>
      </c>
      <c r="Z94" s="34">
        <f>Z88+Z81</f>
        <v>3139.8110000000001</v>
      </c>
      <c r="AA94" s="34">
        <f>AA88+AA81</f>
        <v>2883.3900000000003</v>
      </c>
      <c r="AB94" s="34">
        <f t="shared" si="37"/>
        <v>2472.3649999999998</v>
      </c>
      <c r="AC94" s="34">
        <f t="shared" si="37"/>
        <v>0</v>
      </c>
      <c r="AD94" s="34">
        <f t="shared" si="37"/>
        <v>2364.1400000000003</v>
      </c>
      <c r="AE94" s="34">
        <f t="shared" si="37"/>
        <v>0</v>
      </c>
      <c r="AF94" s="45"/>
      <c r="AG94" s="32">
        <f t="shared" si="4"/>
        <v>36168.097999999998</v>
      </c>
      <c r="AH94" s="23">
        <f t="shared" si="28"/>
        <v>15883.978999999999</v>
      </c>
      <c r="AI94" s="32">
        <f t="shared" si="2"/>
        <v>28665.008210000004</v>
      </c>
      <c r="AJ94" s="32">
        <f t="shared" si="31"/>
        <v>-2666.5847899999972</v>
      </c>
    </row>
    <row r="95" spans="1:36" s="6" customFormat="1" ht="30.75" customHeight="1" x14ac:dyDescent="0.3">
      <c r="A95" s="33" t="s">
        <v>37</v>
      </c>
      <c r="B95" s="34">
        <f t="shared" ref="B95:E96" si="38">B89+B82</f>
        <v>0</v>
      </c>
      <c r="C95" s="34">
        <f t="shared" si="38"/>
        <v>0</v>
      </c>
      <c r="D95" s="34">
        <f t="shared" si="38"/>
        <v>0</v>
      </c>
      <c r="E95" s="34">
        <f t="shared" si="38"/>
        <v>0</v>
      </c>
      <c r="F95" s="35"/>
      <c r="G95" s="29"/>
      <c r="H95" s="34">
        <f t="shared" si="37"/>
        <v>0</v>
      </c>
      <c r="I95" s="34">
        <f t="shared" si="37"/>
        <v>0</v>
      </c>
      <c r="J95" s="34">
        <f t="shared" si="37"/>
        <v>0</v>
      </c>
      <c r="K95" s="34">
        <f t="shared" si="37"/>
        <v>0</v>
      </c>
      <c r="L95" s="34">
        <f t="shared" si="37"/>
        <v>0</v>
      </c>
      <c r="M95" s="34">
        <f t="shared" si="37"/>
        <v>0</v>
      </c>
      <c r="N95" s="34">
        <f t="shared" si="37"/>
        <v>0</v>
      </c>
      <c r="O95" s="34">
        <f t="shared" si="37"/>
        <v>0</v>
      </c>
      <c r="P95" s="34">
        <f t="shared" si="37"/>
        <v>0</v>
      </c>
      <c r="Q95" s="34">
        <f t="shared" si="37"/>
        <v>0</v>
      </c>
      <c r="R95" s="34">
        <f t="shared" si="37"/>
        <v>0</v>
      </c>
      <c r="S95" s="34">
        <f t="shared" si="37"/>
        <v>0</v>
      </c>
      <c r="T95" s="34">
        <f t="shared" si="37"/>
        <v>0</v>
      </c>
      <c r="U95" s="34">
        <f t="shared" si="37"/>
        <v>0</v>
      </c>
      <c r="V95" s="34">
        <f t="shared" si="37"/>
        <v>0</v>
      </c>
      <c r="W95" s="34">
        <f t="shared" si="37"/>
        <v>0</v>
      </c>
      <c r="X95" s="34">
        <f t="shared" si="37"/>
        <v>0</v>
      </c>
      <c r="Y95" s="34">
        <f t="shared" si="37"/>
        <v>0</v>
      </c>
      <c r="Z95" s="34">
        <f t="shared" si="37"/>
        <v>0</v>
      </c>
      <c r="AA95" s="34">
        <f t="shared" si="37"/>
        <v>0</v>
      </c>
      <c r="AB95" s="34">
        <f t="shared" si="37"/>
        <v>0</v>
      </c>
      <c r="AC95" s="34">
        <f t="shared" si="37"/>
        <v>0</v>
      </c>
      <c r="AD95" s="34">
        <f t="shared" si="37"/>
        <v>0</v>
      </c>
      <c r="AE95" s="34">
        <f t="shared" si="37"/>
        <v>0</v>
      </c>
      <c r="AF95" s="45"/>
      <c r="AG95" s="32">
        <f t="shared" si="4"/>
        <v>0</v>
      </c>
      <c r="AH95" s="23">
        <f t="shared" si="28"/>
        <v>0</v>
      </c>
      <c r="AI95" s="32">
        <f t="shared" si="2"/>
        <v>0</v>
      </c>
      <c r="AJ95" s="32">
        <f t="shared" si="31"/>
        <v>0</v>
      </c>
    </row>
    <row r="96" spans="1:36" s="6" customFormat="1" ht="30.75" customHeight="1" x14ac:dyDescent="0.3">
      <c r="A96" s="33" t="s">
        <v>38</v>
      </c>
      <c r="B96" s="34">
        <f t="shared" si="38"/>
        <v>0</v>
      </c>
      <c r="C96" s="34">
        <f t="shared" si="38"/>
        <v>0</v>
      </c>
      <c r="D96" s="34">
        <f t="shared" si="38"/>
        <v>0</v>
      </c>
      <c r="E96" s="34">
        <f t="shared" si="38"/>
        <v>0</v>
      </c>
      <c r="F96" s="35"/>
      <c r="G96" s="29"/>
      <c r="H96" s="34">
        <f t="shared" si="37"/>
        <v>0</v>
      </c>
      <c r="I96" s="34">
        <f t="shared" si="37"/>
        <v>0</v>
      </c>
      <c r="J96" s="34">
        <f t="shared" si="37"/>
        <v>0</v>
      </c>
      <c r="K96" s="34">
        <f t="shared" si="37"/>
        <v>0</v>
      </c>
      <c r="L96" s="34">
        <f t="shared" si="37"/>
        <v>0</v>
      </c>
      <c r="M96" s="34">
        <f t="shared" si="37"/>
        <v>0</v>
      </c>
      <c r="N96" s="34">
        <f t="shared" si="37"/>
        <v>0</v>
      </c>
      <c r="O96" s="34">
        <f t="shared" si="37"/>
        <v>0</v>
      </c>
      <c r="P96" s="34">
        <f t="shared" si="37"/>
        <v>0</v>
      </c>
      <c r="Q96" s="34">
        <f t="shared" si="37"/>
        <v>0</v>
      </c>
      <c r="R96" s="34">
        <f t="shared" si="37"/>
        <v>0</v>
      </c>
      <c r="S96" s="34">
        <f t="shared" si="37"/>
        <v>0</v>
      </c>
      <c r="T96" s="34">
        <f t="shared" si="37"/>
        <v>0</v>
      </c>
      <c r="U96" s="34">
        <f t="shared" si="37"/>
        <v>0</v>
      </c>
      <c r="V96" s="34">
        <f t="shared" si="37"/>
        <v>0</v>
      </c>
      <c r="W96" s="34">
        <f t="shared" si="37"/>
        <v>0</v>
      </c>
      <c r="X96" s="34">
        <f t="shared" si="37"/>
        <v>0</v>
      </c>
      <c r="Y96" s="34">
        <f t="shared" si="37"/>
        <v>0</v>
      </c>
      <c r="Z96" s="34">
        <f t="shared" si="37"/>
        <v>0</v>
      </c>
      <c r="AA96" s="34">
        <f t="shared" si="37"/>
        <v>0</v>
      </c>
      <c r="AB96" s="34">
        <f t="shared" si="37"/>
        <v>0</v>
      </c>
      <c r="AC96" s="34">
        <f t="shared" si="37"/>
        <v>0</v>
      </c>
      <c r="AD96" s="34">
        <f t="shared" si="37"/>
        <v>0</v>
      </c>
      <c r="AE96" s="34">
        <f t="shared" si="37"/>
        <v>0</v>
      </c>
      <c r="AF96" s="45"/>
      <c r="AG96" s="23">
        <f t="shared" si="4"/>
        <v>0</v>
      </c>
      <c r="AH96" s="23">
        <f t="shared" si="28"/>
        <v>0</v>
      </c>
      <c r="AI96" s="32">
        <f t="shared" si="2"/>
        <v>0</v>
      </c>
      <c r="AJ96" s="32">
        <f t="shared" si="31"/>
        <v>0</v>
      </c>
    </row>
    <row r="97" spans="1:37" s="65" customFormat="1" ht="30.75" customHeight="1" x14ac:dyDescent="0.3">
      <c r="A97" s="73" t="s">
        <v>58</v>
      </c>
      <c r="B97" s="61">
        <f>B100</f>
        <v>58359.342729999997</v>
      </c>
      <c r="C97" s="61">
        <f>C100</f>
        <v>48999.021009999997</v>
      </c>
      <c r="D97" s="61">
        <f>D100</f>
        <v>48206.49850999999</v>
      </c>
      <c r="E97" s="61">
        <f>E100</f>
        <v>48206.49850999999</v>
      </c>
      <c r="F97" s="62">
        <f>E97/B97*100</f>
        <v>82.602881141118687</v>
      </c>
      <c r="G97" s="62">
        <f>E97/C97*100</f>
        <v>98.382574827692451</v>
      </c>
      <c r="H97" s="61">
        <f>H98+H99+H100+H102</f>
        <v>3804.8953000000001</v>
      </c>
      <c r="I97" s="61">
        <f t="shared" ref="I97:AE97" si="39">I98+I99+I100+I102</f>
        <v>2768.8186599999999</v>
      </c>
      <c r="J97" s="61">
        <f t="shared" si="39"/>
        <v>3858.6130000000003</v>
      </c>
      <c r="K97" s="61">
        <f t="shared" si="39"/>
        <v>3504.7898500000001</v>
      </c>
      <c r="L97" s="61">
        <f t="shared" si="39"/>
        <v>3152.87</v>
      </c>
      <c r="M97" s="61">
        <f t="shared" si="39"/>
        <v>2608.7400000000002</v>
      </c>
      <c r="N97" s="61">
        <f t="shared" si="39"/>
        <v>8181.8529999999992</v>
      </c>
      <c r="O97" s="61">
        <f t="shared" si="39"/>
        <v>7820.1900000000005</v>
      </c>
      <c r="P97" s="61">
        <f t="shared" si="39"/>
        <v>6313.8510000000006</v>
      </c>
      <c r="Q97" s="61">
        <f t="shared" si="39"/>
        <v>4866.05</v>
      </c>
      <c r="R97" s="61">
        <f t="shared" si="39"/>
        <v>7145.0349999999999</v>
      </c>
      <c r="S97" s="61">
        <f t="shared" si="39"/>
        <v>5423.91</v>
      </c>
      <c r="T97" s="61">
        <f t="shared" si="39"/>
        <v>7499.2405699999999</v>
      </c>
      <c r="U97" s="61">
        <f t="shared" si="39"/>
        <v>5207.43</v>
      </c>
      <c r="V97" s="61">
        <f t="shared" si="39"/>
        <v>4157.7625700000008</v>
      </c>
      <c r="W97" s="61">
        <f t="shared" si="39"/>
        <v>7373.7699999999995</v>
      </c>
      <c r="X97" s="61">
        <f t="shared" si="39"/>
        <v>4884.9005699999998</v>
      </c>
      <c r="Y97" s="61">
        <f t="shared" si="39"/>
        <v>5257.35</v>
      </c>
      <c r="Z97" s="61">
        <f t="shared" si="39"/>
        <v>3564.9095700000003</v>
      </c>
      <c r="AA97" s="61">
        <f t="shared" si="39"/>
        <v>3375.4500000000003</v>
      </c>
      <c r="AB97" s="61">
        <f t="shared" si="39"/>
        <v>3006.1635699999997</v>
      </c>
      <c r="AC97" s="61">
        <f t="shared" si="39"/>
        <v>0</v>
      </c>
      <c r="AD97" s="61">
        <f t="shared" si="39"/>
        <v>2789.2485799999999</v>
      </c>
      <c r="AE97" s="61">
        <f t="shared" si="39"/>
        <v>0</v>
      </c>
      <c r="AF97" s="60"/>
      <c r="AG97" s="64">
        <f>H97+J97+L97+N97+P97+R97+T97+V97+X97+Z97+AB97+AD97</f>
        <v>58359.342729999997</v>
      </c>
      <c r="AH97" s="64">
        <f t="shared" si="28"/>
        <v>25312.082300000002</v>
      </c>
      <c r="AI97" s="64">
        <f t="shared" si="2"/>
        <v>48206.49850999999</v>
      </c>
      <c r="AJ97" s="64">
        <f t="shared" si="31"/>
        <v>-792.5225000000064</v>
      </c>
      <c r="AK97" s="74">
        <f>I97+K97+M97+O97+Q97+S97+U97+W97</f>
        <v>39573.698509999995</v>
      </c>
    </row>
    <row r="98" spans="1:37" s="38" customFormat="1" ht="30.75" customHeight="1" x14ac:dyDescent="0.3">
      <c r="A98" s="33" t="s">
        <v>34</v>
      </c>
      <c r="B98" s="34">
        <f t="shared" ref="B98:B99" si="40">H98+J98+L98+N98+P98+R98+T98+V98+X98+Z98+AB98+AD98</f>
        <v>0</v>
      </c>
      <c r="C98" s="34">
        <f t="shared" ref="C98:C99" si="41">H98</f>
        <v>0</v>
      </c>
      <c r="D98" s="34"/>
      <c r="E98" s="34">
        <f t="shared" ref="E98:E99" si="42">I98+K98+M98+O98+Q98+S98+U98+W98+Y98+AA98+AC98+AE98</f>
        <v>0</v>
      </c>
      <c r="F98" s="35"/>
      <c r="G98" s="35"/>
      <c r="H98" s="34">
        <f>H92+H71+H50</f>
        <v>0</v>
      </c>
      <c r="I98" s="34">
        <f t="shared" ref="I98:AE102" si="43">I92+I71+I50</f>
        <v>0</v>
      </c>
      <c r="J98" s="34">
        <f t="shared" si="43"/>
        <v>0</v>
      </c>
      <c r="K98" s="34">
        <f t="shared" si="43"/>
        <v>0</v>
      </c>
      <c r="L98" s="34">
        <f t="shared" si="43"/>
        <v>0</v>
      </c>
      <c r="M98" s="34">
        <f t="shared" si="43"/>
        <v>0</v>
      </c>
      <c r="N98" s="34">
        <f t="shared" si="43"/>
        <v>0</v>
      </c>
      <c r="O98" s="34">
        <f t="shared" si="43"/>
        <v>0</v>
      </c>
      <c r="P98" s="34">
        <f t="shared" si="43"/>
        <v>0</v>
      </c>
      <c r="Q98" s="34">
        <f t="shared" si="43"/>
        <v>0</v>
      </c>
      <c r="R98" s="34">
        <f t="shared" si="43"/>
        <v>0</v>
      </c>
      <c r="S98" s="34">
        <f t="shared" si="43"/>
        <v>0</v>
      </c>
      <c r="T98" s="34">
        <f t="shared" si="43"/>
        <v>0</v>
      </c>
      <c r="U98" s="34">
        <f t="shared" si="43"/>
        <v>0</v>
      </c>
      <c r="V98" s="34">
        <f t="shared" si="43"/>
        <v>0</v>
      </c>
      <c r="W98" s="34">
        <f t="shared" si="43"/>
        <v>0</v>
      </c>
      <c r="X98" s="34">
        <f t="shared" si="43"/>
        <v>0</v>
      </c>
      <c r="Y98" s="34">
        <f t="shared" si="43"/>
        <v>0</v>
      </c>
      <c r="Z98" s="34">
        <f t="shared" si="43"/>
        <v>0</v>
      </c>
      <c r="AA98" s="34">
        <f t="shared" si="43"/>
        <v>0</v>
      </c>
      <c r="AB98" s="34">
        <f t="shared" si="43"/>
        <v>0</v>
      </c>
      <c r="AC98" s="34">
        <f t="shared" si="43"/>
        <v>0</v>
      </c>
      <c r="AD98" s="34">
        <f t="shared" si="43"/>
        <v>0</v>
      </c>
      <c r="AE98" s="34">
        <f t="shared" si="43"/>
        <v>0</v>
      </c>
      <c r="AF98" s="31"/>
      <c r="AG98" s="32">
        <f t="shared" si="4"/>
        <v>0</v>
      </c>
      <c r="AH98" s="32">
        <f t="shared" si="28"/>
        <v>0</v>
      </c>
      <c r="AI98" s="32">
        <f t="shared" si="2"/>
        <v>0</v>
      </c>
      <c r="AJ98" s="32">
        <f t="shared" si="31"/>
        <v>0</v>
      </c>
      <c r="AK98" s="75">
        <f>I98+K98+M98+O98+Q98+S98+U98+W98</f>
        <v>0</v>
      </c>
    </row>
    <row r="99" spans="1:37" s="38" customFormat="1" ht="30.75" customHeight="1" x14ac:dyDescent="0.3">
      <c r="A99" s="33" t="s">
        <v>35</v>
      </c>
      <c r="B99" s="34">
        <f t="shared" si="40"/>
        <v>0</v>
      </c>
      <c r="C99" s="34">
        <f t="shared" si="41"/>
        <v>0</v>
      </c>
      <c r="D99" s="34"/>
      <c r="E99" s="34">
        <f t="shared" si="42"/>
        <v>0</v>
      </c>
      <c r="F99" s="35"/>
      <c r="G99" s="35"/>
      <c r="H99" s="34">
        <f t="shared" ref="H99:W102" si="44">H93+H72+H51</f>
        <v>0</v>
      </c>
      <c r="I99" s="34">
        <f t="shared" si="44"/>
        <v>0</v>
      </c>
      <c r="J99" s="34">
        <f t="shared" si="44"/>
        <v>0</v>
      </c>
      <c r="K99" s="34">
        <f t="shared" si="44"/>
        <v>0</v>
      </c>
      <c r="L99" s="34">
        <f t="shared" si="44"/>
        <v>0</v>
      </c>
      <c r="M99" s="34">
        <f t="shared" si="44"/>
        <v>0</v>
      </c>
      <c r="N99" s="34">
        <f t="shared" si="44"/>
        <v>0</v>
      </c>
      <c r="O99" s="34">
        <f t="shared" si="44"/>
        <v>0</v>
      </c>
      <c r="P99" s="34">
        <f t="shared" si="44"/>
        <v>0</v>
      </c>
      <c r="Q99" s="34">
        <f t="shared" si="44"/>
        <v>0</v>
      </c>
      <c r="R99" s="34">
        <f t="shared" si="44"/>
        <v>0</v>
      </c>
      <c r="S99" s="34">
        <f t="shared" si="44"/>
        <v>0</v>
      </c>
      <c r="T99" s="34">
        <f t="shared" si="44"/>
        <v>0</v>
      </c>
      <c r="U99" s="34">
        <f t="shared" si="44"/>
        <v>0</v>
      </c>
      <c r="V99" s="34">
        <f t="shared" si="44"/>
        <v>0</v>
      </c>
      <c r="W99" s="34">
        <f t="shared" si="44"/>
        <v>0</v>
      </c>
      <c r="X99" s="34">
        <f t="shared" si="43"/>
        <v>0</v>
      </c>
      <c r="Y99" s="34">
        <f t="shared" si="43"/>
        <v>0</v>
      </c>
      <c r="Z99" s="34">
        <f t="shared" si="43"/>
        <v>0</v>
      </c>
      <c r="AA99" s="34">
        <f t="shared" si="43"/>
        <v>0</v>
      </c>
      <c r="AB99" s="34">
        <f t="shared" si="43"/>
        <v>0</v>
      </c>
      <c r="AC99" s="34">
        <f t="shared" si="43"/>
        <v>0</v>
      </c>
      <c r="AD99" s="34">
        <f t="shared" si="43"/>
        <v>0</v>
      </c>
      <c r="AE99" s="34">
        <f t="shared" si="43"/>
        <v>0</v>
      </c>
      <c r="AF99" s="31"/>
      <c r="AG99" s="32">
        <f t="shared" si="4"/>
        <v>0</v>
      </c>
      <c r="AH99" s="32">
        <f t="shared" si="28"/>
        <v>0</v>
      </c>
      <c r="AI99" s="32">
        <f t="shared" si="2"/>
        <v>0</v>
      </c>
      <c r="AJ99" s="32">
        <f t="shared" si="31"/>
        <v>0</v>
      </c>
      <c r="AK99" s="75">
        <f>I99+K99+M99+O99+Q99+S99+U99+W99</f>
        <v>0</v>
      </c>
    </row>
    <row r="100" spans="1:37" s="38" customFormat="1" ht="30.75" customHeight="1" x14ac:dyDescent="0.3">
      <c r="A100" s="33" t="s">
        <v>36</v>
      </c>
      <c r="B100" s="34">
        <f>H100+J100+L100+N100+P100+R100+T100+V100+X100+Z100+AB100+AD100</f>
        <v>58359.342729999997</v>
      </c>
      <c r="C100" s="49">
        <f>H100+J100+L100+N100+P100+R100+T100+V100+X100</f>
        <v>48999.021009999997</v>
      </c>
      <c r="D100" s="34">
        <f>E100</f>
        <v>48206.49850999999</v>
      </c>
      <c r="E100" s="34">
        <f>I100+K100+M100+O100+Q100+S100+U100+W100+Y100+AA100+AC100+AE100</f>
        <v>48206.49850999999</v>
      </c>
      <c r="F100" s="35">
        <f>E100/B100*100</f>
        <v>82.602881141118687</v>
      </c>
      <c r="G100" s="35">
        <f>E100/C100*100</f>
        <v>98.382574827692451</v>
      </c>
      <c r="H100" s="34">
        <f t="shared" si="44"/>
        <v>3804.8953000000001</v>
      </c>
      <c r="I100" s="34">
        <f t="shared" si="43"/>
        <v>2768.8186599999999</v>
      </c>
      <c r="J100" s="34">
        <f t="shared" si="43"/>
        <v>3858.6130000000003</v>
      </c>
      <c r="K100" s="34">
        <f t="shared" si="43"/>
        <v>3504.7898500000001</v>
      </c>
      <c r="L100" s="34">
        <f t="shared" si="43"/>
        <v>3152.87</v>
      </c>
      <c r="M100" s="34">
        <f t="shared" si="43"/>
        <v>2608.7400000000002</v>
      </c>
      <c r="N100" s="34">
        <f t="shared" si="43"/>
        <v>8181.8529999999992</v>
      </c>
      <c r="O100" s="34">
        <f t="shared" si="43"/>
        <v>7820.1900000000005</v>
      </c>
      <c r="P100" s="34">
        <f t="shared" si="43"/>
        <v>6313.8510000000006</v>
      </c>
      <c r="Q100" s="34">
        <f t="shared" si="43"/>
        <v>4866.05</v>
      </c>
      <c r="R100" s="34">
        <f t="shared" si="43"/>
        <v>7145.0349999999999</v>
      </c>
      <c r="S100" s="34">
        <f t="shared" si="43"/>
        <v>5423.91</v>
      </c>
      <c r="T100" s="34">
        <f t="shared" si="43"/>
        <v>7499.2405699999999</v>
      </c>
      <c r="U100" s="34">
        <f t="shared" si="43"/>
        <v>5207.43</v>
      </c>
      <c r="V100" s="34">
        <f t="shared" si="43"/>
        <v>4157.7625700000008</v>
      </c>
      <c r="W100" s="34">
        <f t="shared" si="43"/>
        <v>7373.7699999999995</v>
      </c>
      <c r="X100" s="34">
        <f t="shared" si="43"/>
        <v>4884.9005699999998</v>
      </c>
      <c r="Y100" s="34">
        <f t="shared" si="43"/>
        <v>5257.35</v>
      </c>
      <c r="Z100" s="34">
        <f t="shared" si="43"/>
        <v>3564.9095700000003</v>
      </c>
      <c r="AA100" s="34">
        <f t="shared" si="43"/>
        <v>3375.4500000000003</v>
      </c>
      <c r="AB100" s="34">
        <f t="shared" si="43"/>
        <v>3006.1635699999997</v>
      </c>
      <c r="AC100" s="34">
        <f t="shared" si="43"/>
        <v>0</v>
      </c>
      <c r="AD100" s="34">
        <f t="shared" si="43"/>
        <v>2789.2485799999999</v>
      </c>
      <c r="AE100" s="34">
        <f t="shared" si="43"/>
        <v>0</v>
      </c>
      <c r="AF100" s="31"/>
      <c r="AG100" s="32">
        <f t="shared" si="4"/>
        <v>58359.342729999997</v>
      </c>
      <c r="AH100" s="32">
        <f t="shared" si="28"/>
        <v>25312.082300000002</v>
      </c>
      <c r="AI100" s="32">
        <f t="shared" si="2"/>
        <v>48206.49850999999</v>
      </c>
      <c r="AJ100" s="32">
        <f t="shared" si="31"/>
        <v>-792.5225000000064</v>
      </c>
      <c r="AK100" s="75">
        <f>I100+K100+M100+O100+Q100+S100+U100+W100</f>
        <v>39573.698509999995</v>
      </c>
    </row>
    <row r="101" spans="1:37" s="38" customFormat="1" ht="30.75" customHeight="1" x14ac:dyDescent="0.3">
      <c r="A101" s="33" t="s">
        <v>37</v>
      </c>
      <c r="B101" s="34">
        <f t="shared" ref="B101:B102" si="45">H101+J101+L101+N101+P101+R101+T101+V101+X101+Z101+AB101+AD101</f>
        <v>0</v>
      </c>
      <c r="C101" s="34">
        <f t="shared" ref="C101:C102" si="46">H101</f>
        <v>0</v>
      </c>
      <c r="D101" s="34"/>
      <c r="E101" s="34">
        <f t="shared" ref="E101:E102" si="47">I101+K101+M101+O101+Q101+S101+U101+W101+Y101+AA101+AC101+AE101</f>
        <v>0</v>
      </c>
      <c r="F101" s="35"/>
      <c r="G101" s="35"/>
      <c r="H101" s="34">
        <f t="shared" si="44"/>
        <v>0</v>
      </c>
      <c r="I101" s="34">
        <f t="shared" si="43"/>
        <v>0</v>
      </c>
      <c r="J101" s="34">
        <f t="shared" si="43"/>
        <v>0</v>
      </c>
      <c r="K101" s="34">
        <f t="shared" si="43"/>
        <v>0</v>
      </c>
      <c r="L101" s="34">
        <f t="shared" si="43"/>
        <v>0</v>
      </c>
      <c r="M101" s="34">
        <f t="shared" si="43"/>
        <v>0</v>
      </c>
      <c r="N101" s="34">
        <f t="shared" si="43"/>
        <v>0</v>
      </c>
      <c r="O101" s="34">
        <f t="shared" si="43"/>
        <v>0</v>
      </c>
      <c r="P101" s="34">
        <f t="shared" si="43"/>
        <v>0</v>
      </c>
      <c r="Q101" s="34">
        <f t="shared" si="43"/>
        <v>0</v>
      </c>
      <c r="R101" s="34">
        <f t="shared" si="43"/>
        <v>0</v>
      </c>
      <c r="S101" s="34">
        <f t="shared" si="43"/>
        <v>0</v>
      </c>
      <c r="T101" s="34">
        <f t="shared" si="43"/>
        <v>0</v>
      </c>
      <c r="U101" s="34">
        <f t="shared" si="43"/>
        <v>0</v>
      </c>
      <c r="V101" s="34">
        <f t="shared" si="43"/>
        <v>0</v>
      </c>
      <c r="W101" s="34">
        <f t="shared" si="43"/>
        <v>0</v>
      </c>
      <c r="X101" s="34">
        <f t="shared" si="43"/>
        <v>0</v>
      </c>
      <c r="Y101" s="34">
        <f t="shared" si="43"/>
        <v>0</v>
      </c>
      <c r="Z101" s="34">
        <f t="shared" si="43"/>
        <v>0</v>
      </c>
      <c r="AA101" s="34">
        <f t="shared" si="43"/>
        <v>0</v>
      </c>
      <c r="AB101" s="34">
        <f t="shared" si="43"/>
        <v>0</v>
      </c>
      <c r="AC101" s="34">
        <f t="shared" si="43"/>
        <v>0</v>
      </c>
      <c r="AD101" s="34">
        <f t="shared" si="43"/>
        <v>0</v>
      </c>
      <c r="AE101" s="34">
        <f t="shared" si="43"/>
        <v>0</v>
      </c>
      <c r="AF101" s="31"/>
      <c r="AG101" s="32"/>
      <c r="AH101" s="32">
        <f t="shared" si="28"/>
        <v>0</v>
      </c>
      <c r="AI101" s="32">
        <f t="shared" si="2"/>
        <v>0</v>
      </c>
      <c r="AJ101" s="32"/>
      <c r="AK101" s="75"/>
    </row>
    <row r="102" spans="1:37" s="38" customFormat="1" ht="30.75" customHeight="1" x14ac:dyDescent="0.3">
      <c r="A102" s="33" t="s">
        <v>38</v>
      </c>
      <c r="B102" s="34">
        <f t="shared" si="45"/>
        <v>0</v>
      </c>
      <c r="C102" s="34">
        <f t="shared" si="46"/>
        <v>0</v>
      </c>
      <c r="D102" s="34"/>
      <c r="E102" s="34">
        <f t="shared" si="47"/>
        <v>0</v>
      </c>
      <c r="F102" s="35"/>
      <c r="G102" s="35"/>
      <c r="H102" s="34">
        <f t="shared" si="44"/>
        <v>0</v>
      </c>
      <c r="I102" s="34">
        <f t="shared" si="43"/>
        <v>0</v>
      </c>
      <c r="J102" s="34">
        <f t="shared" si="43"/>
        <v>0</v>
      </c>
      <c r="K102" s="34">
        <f t="shared" si="43"/>
        <v>0</v>
      </c>
      <c r="L102" s="34">
        <f t="shared" si="43"/>
        <v>0</v>
      </c>
      <c r="M102" s="34">
        <f t="shared" si="43"/>
        <v>0</v>
      </c>
      <c r="N102" s="34">
        <f t="shared" si="43"/>
        <v>0</v>
      </c>
      <c r="O102" s="34">
        <f t="shared" si="43"/>
        <v>0</v>
      </c>
      <c r="P102" s="34">
        <f t="shared" si="43"/>
        <v>0</v>
      </c>
      <c r="Q102" s="34">
        <f t="shared" si="43"/>
        <v>0</v>
      </c>
      <c r="R102" s="34">
        <f t="shared" si="43"/>
        <v>0</v>
      </c>
      <c r="S102" s="34">
        <f t="shared" si="43"/>
        <v>0</v>
      </c>
      <c r="T102" s="34">
        <f t="shared" si="43"/>
        <v>0</v>
      </c>
      <c r="U102" s="34">
        <f t="shared" si="43"/>
        <v>0</v>
      </c>
      <c r="V102" s="34">
        <f t="shared" si="43"/>
        <v>0</v>
      </c>
      <c r="W102" s="34">
        <f t="shared" si="43"/>
        <v>0</v>
      </c>
      <c r="X102" s="34">
        <f t="shared" si="43"/>
        <v>0</v>
      </c>
      <c r="Y102" s="34">
        <f t="shared" si="43"/>
        <v>0</v>
      </c>
      <c r="Z102" s="34">
        <f t="shared" si="43"/>
        <v>0</v>
      </c>
      <c r="AA102" s="34">
        <f t="shared" si="43"/>
        <v>0</v>
      </c>
      <c r="AB102" s="34">
        <f t="shared" si="43"/>
        <v>0</v>
      </c>
      <c r="AC102" s="34">
        <f t="shared" si="43"/>
        <v>0</v>
      </c>
      <c r="AD102" s="34">
        <f t="shared" si="43"/>
        <v>0</v>
      </c>
      <c r="AE102" s="34">
        <f t="shared" si="43"/>
        <v>0</v>
      </c>
      <c r="AF102" s="31"/>
      <c r="AG102" s="32"/>
      <c r="AH102" s="32">
        <f t="shared" si="28"/>
        <v>0</v>
      </c>
      <c r="AI102" s="32"/>
      <c r="AJ102" s="32"/>
      <c r="AK102" s="75"/>
    </row>
    <row r="103" spans="1:37" s="81" customFormat="1" ht="21" x14ac:dyDescent="0.35">
      <c r="A103" s="76"/>
      <c r="B103" s="77"/>
      <c r="C103" s="78"/>
      <c r="D103" s="78"/>
      <c r="E103" s="78"/>
      <c r="F103" s="78"/>
      <c r="G103" s="78"/>
      <c r="H103" s="78"/>
      <c r="I103" s="78"/>
      <c r="J103" s="78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80"/>
      <c r="AG103" s="81">
        <f>H103+J103+L103+N103+P103+R103+T103+V103+X103+Z103+AB103+AD103</f>
        <v>0</v>
      </c>
      <c r="AH103" s="82">
        <f t="shared" si="28"/>
        <v>0</v>
      </c>
      <c r="AI103" s="82">
        <f t="shared" si="2"/>
        <v>0</v>
      </c>
      <c r="AJ103" s="81" t="s">
        <v>59</v>
      </c>
    </row>
    <row r="104" spans="1:37" s="91" customFormat="1" ht="21" x14ac:dyDescent="0.35">
      <c r="A104" s="83"/>
      <c r="B104" s="84"/>
      <c r="C104" s="85"/>
      <c r="D104" s="86"/>
      <c r="E104" s="86"/>
      <c r="F104" s="86"/>
      <c r="G104" s="86"/>
      <c r="H104" s="86"/>
      <c r="I104" s="86"/>
      <c r="J104" s="86"/>
      <c r="K104" s="87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9"/>
      <c r="AF104" s="90"/>
      <c r="AH104" s="92">
        <f t="shared" si="28"/>
        <v>0</v>
      </c>
      <c r="AI104" s="92">
        <f t="shared" si="2"/>
        <v>0</v>
      </c>
    </row>
    <row r="105" spans="1:37" s="101" customFormat="1" ht="33" customHeight="1" x14ac:dyDescent="0.3">
      <c r="A105" s="93" t="s">
        <v>60</v>
      </c>
      <c r="B105" s="93"/>
      <c r="C105" s="94"/>
      <c r="D105" s="94"/>
      <c r="E105" s="94"/>
      <c r="F105" s="95"/>
      <c r="G105" s="96" t="s">
        <v>61</v>
      </c>
      <c r="H105" s="96"/>
      <c r="I105" s="96"/>
      <c r="J105" s="96"/>
      <c r="K105" s="97"/>
      <c r="L105" s="97"/>
      <c r="M105" s="97"/>
      <c r="N105" s="97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9"/>
      <c r="AG105" s="100"/>
      <c r="AH105" s="100"/>
      <c r="AI105" s="100"/>
    </row>
    <row r="106" spans="1:37" s="104" customFormat="1" ht="39" customHeight="1" x14ac:dyDescent="0.3">
      <c r="A106" s="102"/>
      <c r="B106" s="103" t="s">
        <v>62</v>
      </c>
      <c r="D106" s="94"/>
      <c r="E106" s="94"/>
      <c r="F106" s="105"/>
      <c r="G106" s="106"/>
      <c r="H106" s="106"/>
      <c r="I106" s="107" t="s">
        <v>63</v>
      </c>
      <c r="J106" s="107"/>
      <c r="K106" s="107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8"/>
      <c r="AF106" s="109"/>
    </row>
    <row r="107" spans="1:37" s="104" customFormat="1" ht="19.5" customHeight="1" x14ac:dyDescent="0.25">
      <c r="A107" s="110" t="s">
        <v>64</v>
      </c>
      <c r="B107" s="111"/>
      <c r="C107" s="108"/>
      <c r="D107" s="108"/>
      <c r="E107" s="108"/>
      <c r="F107" s="108"/>
      <c r="G107" s="112" t="s">
        <v>64</v>
      </c>
      <c r="H107" s="112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13"/>
    </row>
    <row r="108" spans="1:37" s="104" customFormat="1" ht="24.75" customHeight="1" x14ac:dyDescent="0.3">
      <c r="A108" s="114" t="s">
        <v>65</v>
      </c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8"/>
      <c r="AF108" s="115"/>
    </row>
    <row r="109" spans="1:37" s="118" customFormat="1" ht="18.75" x14ac:dyDescent="0.25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89"/>
      <c r="AF109" s="90"/>
    </row>
    <row r="110" spans="1:37" s="118" customFormat="1" ht="18.75" x14ac:dyDescent="0.2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89"/>
      <c r="AF110" s="90"/>
    </row>
    <row r="111" spans="1:37" s="118" customFormat="1" ht="18.75" x14ac:dyDescent="0.2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89"/>
      <c r="AF111" s="90"/>
    </row>
    <row r="112" spans="1:37" s="118" customFormat="1" ht="18.75" x14ac:dyDescent="0.25">
      <c r="A112" s="116"/>
      <c r="B112" s="116"/>
      <c r="C112" s="116"/>
      <c r="D112" s="116"/>
      <c r="E112" s="119"/>
      <c r="F112" s="119"/>
      <c r="G112" s="119"/>
      <c r="H112" s="119"/>
      <c r="I112" s="119"/>
      <c r="J112" s="119"/>
      <c r="K112" s="119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89"/>
      <c r="AF112" s="90"/>
    </row>
    <row r="113" spans="1:33" s="118" customFormat="1" ht="18.75" x14ac:dyDescent="0.2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89"/>
      <c r="AF113" s="90"/>
    </row>
    <row r="114" spans="1:33" s="118" customFormat="1" ht="18.75" x14ac:dyDescent="0.2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89"/>
      <c r="AF114" s="90"/>
    </row>
    <row r="115" spans="1:33" s="118" customFormat="1" ht="18.75" x14ac:dyDescent="0.2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89"/>
      <c r="AF115" s="90"/>
    </row>
    <row r="116" spans="1:33" s="118" customFormat="1" ht="0.75" customHeight="1" x14ac:dyDescent="0.3">
      <c r="A116" s="121"/>
      <c r="B116" s="122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89"/>
      <c r="AF116" s="90"/>
    </row>
    <row r="117" spans="1:33" s="118" customFormat="1" ht="18.75" x14ac:dyDescent="0.3">
      <c r="A117" s="121"/>
      <c r="B117" s="122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</row>
    <row r="118" spans="1:33" s="118" customFormat="1" ht="18.75" x14ac:dyDescent="0.3">
      <c r="A118" s="123"/>
      <c r="B118" s="122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89"/>
      <c r="AF118" s="90"/>
    </row>
    <row r="119" spans="1:33" s="118" customFormat="1" ht="18.75" x14ac:dyDescent="0.3">
      <c r="A119" s="121"/>
      <c r="B119" s="122"/>
      <c r="C119" s="122"/>
      <c r="D119" s="122"/>
      <c r="E119" s="122"/>
      <c r="F119" s="117"/>
      <c r="G119" s="117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90"/>
    </row>
    <row r="120" spans="1:33" s="118" customFormat="1" ht="18.75" x14ac:dyDescent="0.3">
      <c r="A120" s="121"/>
      <c r="B120" s="122"/>
      <c r="C120" s="122"/>
      <c r="D120" s="122"/>
      <c r="E120" s="122"/>
      <c r="F120" s="117"/>
      <c r="G120" s="117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90"/>
    </row>
    <row r="121" spans="1:33" s="118" customFormat="1" ht="18.75" x14ac:dyDescent="0.3">
      <c r="A121" s="121"/>
      <c r="B121" s="122"/>
      <c r="C121" s="122"/>
      <c r="D121" s="122"/>
      <c r="E121" s="122"/>
      <c r="F121" s="117"/>
      <c r="G121" s="117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90"/>
    </row>
    <row r="122" spans="1:33" s="118" customFormat="1" ht="18.75" x14ac:dyDescent="0.3">
      <c r="A122" s="123"/>
      <c r="B122" s="122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89"/>
      <c r="AF122" s="90"/>
    </row>
    <row r="123" spans="1:33" ht="18.75" x14ac:dyDescent="0.3">
      <c r="A123" s="124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6"/>
    </row>
    <row r="124" spans="1:33" ht="18.75" x14ac:dyDescent="0.3">
      <c r="A124" s="124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</sheetData>
  <mergeCells count="41">
    <mergeCell ref="A112:D112"/>
    <mergeCell ref="A84:AE84"/>
    <mergeCell ref="A105:B105"/>
    <mergeCell ref="G106:H106"/>
    <mergeCell ref="I106:K106"/>
    <mergeCell ref="G107:H107"/>
    <mergeCell ref="A109:K109"/>
    <mergeCell ref="A35:AE35"/>
    <mergeCell ref="A55:AF55"/>
    <mergeCell ref="A56:AE56"/>
    <mergeCell ref="A63:AE63"/>
    <mergeCell ref="A76:AF76"/>
    <mergeCell ref="A77:AE77"/>
    <mergeCell ref="A7:AE7"/>
    <mergeCell ref="A14:AE14"/>
    <mergeCell ref="A21:AE21"/>
    <mergeCell ref="AF22:AF27"/>
    <mergeCell ref="A28:AE28"/>
    <mergeCell ref="AF29:AF34"/>
    <mergeCell ref="X3:Y3"/>
    <mergeCell ref="Z3:AA3"/>
    <mergeCell ref="AB3:AC3"/>
    <mergeCell ref="AD3:AE3"/>
    <mergeCell ref="AF3:AF4"/>
    <mergeCell ref="A6:AF6"/>
    <mergeCell ref="L3:M3"/>
    <mergeCell ref="N3:O3"/>
    <mergeCell ref="P3:Q3"/>
    <mergeCell ref="R3:S3"/>
    <mergeCell ref="T3:U3"/>
    <mergeCell ref="V3:W3"/>
    <mergeCell ref="A1:AC1"/>
    <mergeCell ref="A2:AC2"/>
    <mergeCell ref="A3:A5"/>
    <mergeCell ref="B3:B4"/>
    <mergeCell ref="C3:C4"/>
    <mergeCell ref="D3:D4"/>
    <mergeCell ref="E3:E4"/>
    <mergeCell ref="F3:G3"/>
    <mergeCell ref="H3:I3"/>
    <mergeCell ref="J3:K3"/>
  </mergeCells>
  <hyperlinks>
    <hyperlink ref="AG1" location="ОГЛАВЛЕНИЕ!A1" display="ОГЛАВЛЕНИЕ!A1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[1]Лист21!#REF!</xm:f>
          </x14:formula1>
          <xm:sqref>C5:E5</xm:sqref>
        </x14:dataValidation>
        <x14:dataValidation type="list" allowBlank="1" showInputMessage="1" showErrorMessage="1">
          <x14:formula1>
            <xm:f>[1]Лист21!#REF!</xm:f>
          </x14:formula1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2810 Безопасность жизне-ти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2020-11-17T11:21:43Z</dcterms:created>
  <dcterms:modified xsi:type="dcterms:W3CDTF">2020-11-17T11:22:50Z</dcterms:modified>
</cp:coreProperties>
</file>