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ноябрь\"/>
    </mc:Choice>
  </mc:AlternateContent>
  <bookViews>
    <workbookView xWindow="0" yWindow="0" windowWidth="23040" windowHeight="9216" activeTab="1"/>
  </bookViews>
  <sheets>
    <sheet name="2022 проект " sheetId="15" r:id="rId1"/>
    <sheet name="на 01.12.22" sheetId="14" r:id="rId2"/>
  </sheets>
  <definedNames>
    <definedName name="_xlnm.Print_Area" localSheetId="0">'2022 проект '!$A$1:$AE$35</definedName>
    <definedName name="_xlnm.Print_Area" localSheetId="1">'на 01.12.22'!$A$1:$AE$35</definedName>
  </definedNames>
  <calcPr calcId="162913"/>
</workbook>
</file>

<file path=xl/calcChain.xml><?xml version="1.0" encoding="utf-8"?>
<calcChain xmlns="http://schemas.openxmlformats.org/spreadsheetml/2006/main">
  <c r="C12" i="14" l="1"/>
  <c r="G19" i="14" l="1"/>
  <c r="G16" i="14"/>
  <c r="G16" i="15"/>
  <c r="F25" i="15"/>
  <c r="C12" i="15"/>
  <c r="AD25" i="15"/>
  <c r="AC25" i="15"/>
  <c r="AC22" i="15" s="1"/>
  <c r="AB25" i="15"/>
  <c r="Z25" i="15"/>
  <c r="Y25" i="15"/>
  <c r="X25" i="15"/>
  <c r="W25" i="15"/>
  <c r="V25" i="15"/>
  <c r="V22" i="15" s="1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AD22" i="15"/>
  <c r="AB22" i="15"/>
  <c r="Z22" i="15"/>
  <c r="Y22" i="15"/>
  <c r="X22" i="15"/>
  <c r="W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F19" i="15"/>
  <c r="E19" i="15"/>
  <c r="G19" i="15" s="1"/>
  <c r="AB16" i="15"/>
  <c r="E16" i="15"/>
  <c r="D16" i="15"/>
  <c r="B16" i="15"/>
  <c r="AA12" i="15"/>
  <c r="AA25" i="15" s="1"/>
  <c r="AA22" i="15" s="1"/>
  <c r="B12" i="15"/>
  <c r="B25" i="15" s="1"/>
  <c r="B22" i="15" s="1"/>
  <c r="AD9" i="15"/>
  <c r="AC9" i="15"/>
  <c r="AB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C9" i="15"/>
  <c r="B9" i="15"/>
  <c r="AA12" i="14"/>
  <c r="AA25" i="14"/>
  <c r="AA22" i="14" s="1"/>
  <c r="E19" i="14"/>
  <c r="C25" i="15" l="1"/>
  <c r="C22" i="15" s="1"/>
  <c r="AA9" i="15"/>
  <c r="F16" i="15"/>
  <c r="B12" i="14"/>
  <c r="B25" i="14" l="1"/>
  <c r="E12" i="14"/>
  <c r="G12" i="14" s="1"/>
  <c r="G25" i="14" s="1"/>
  <c r="F12" i="14" l="1"/>
  <c r="F25" i="14" s="1"/>
  <c r="E25" i="14"/>
  <c r="D12" i="14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2" i="14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B25" i="14"/>
  <c r="AB22" i="14"/>
  <c r="AC25" i="14"/>
  <c r="AC22" i="14" s="1"/>
  <c r="AD25" i="14"/>
  <c r="AD22" i="14" s="1"/>
  <c r="AE25" i="14"/>
  <c r="AE22" i="14" s="1"/>
  <c r="G22" i="14"/>
  <c r="E16" i="14"/>
  <c r="D16" i="14"/>
  <c r="B16" i="14"/>
  <c r="F16" i="14" s="1"/>
  <c r="F19" i="14"/>
  <c r="D25" i="14"/>
  <c r="D22" i="14" s="1"/>
  <c r="E22" i="14"/>
  <c r="C25" i="14"/>
  <c r="C22" i="14" s="1"/>
  <c r="B9" i="14" l="1"/>
  <c r="F9" i="14" s="1"/>
  <c r="F22" i="14"/>
  <c r="AE25" i="15" l="1"/>
  <c r="AE22" i="15" s="1"/>
  <c r="AE9" i="15"/>
  <c r="E12" i="15"/>
  <c r="G12" i="15" s="1"/>
  <c r="G25" i="15" s="1"/>
  <c r="G22" i="15" s="1"/>
  <c r="D12" i="15" l="1"/>
  <c r="E25" i="15"/>
  <c r="E22" i="15" s="1"/>
  <c r="E9" i="15"/>
  <c r="F12" i="15"/>
  <c r="F22" i="15" s="1"/>
  <c r="F9" i="15" l="1"/>
  <c r="G9" i="15"/>
  <c r="D25" i="15"/>
  <c r="D22" i="15" s="1"/>
  <c r="D9" i="15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<sst xmlns="http://schemas.openxmlformats.org/spreadsheetml/2006/main" count="145" uniqueCount="39">
  <si>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</si>
  <si>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</si>
  <si>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</si>
  <si>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</si>
  <si>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</si>
  <si>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</si>
  <si>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</si>
  <si>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</si>
  <si>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</si>
  <si>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</si>
  <si>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</si>
  <si>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</si>
  <si>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</si>
  <si>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</si>
  <si>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</si>
  <si>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</si>
  <si>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</si>
  <si>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</si>
  <si>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</si>
  <si>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</si>
  <si>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</si>
  <si>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</si>
  <si>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</si>
  <si>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</si>
  <si>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</si>
  <si>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</si>
  <si>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</si>
  <si>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</si>
  <si>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</si>
  <si>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</si>
  <si>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</si>
  <si>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</si>
  <si>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</si>
  <si>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</si>
  <si>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</si>
  <si>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</si>
  <si>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</si>
  <si>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</si>
  <si>
    <r>
      <t xml:space="preserve">Отчет о ходе реализации муниципальной программы (сетевой график) </t>
    </r>
    <r>
      <rPr>
        <b/>
        <sz val="22"/>
        <color rgb="FFFF0000"/>
        <rFont val="Times New Roman"/>
        <family val="1"/>
        <charset val="204"/>
      </rPr>
      <t xml:space="preserve">ПРОГНОЗ на 01.01.2023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</si>
</sst>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8"/>
      <color indexed="81"/>
      <name val="Tahoma"/>
      <family val="2"/>
      <charset val="204"/>
    </font>
    <font>
      <b/>
      <sz val="2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8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6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wrapText="1"/>
    </xf>
    <xf numFmtId="4" fontId="9" fillId="0" borderId="1" xfId="1" applyNumberFormat="1" applyFont="1" applyFill="1" applyBorder="1" applyAlignment="1" applyProtection="1">
      <alignment horizontal="right" wrapText="1"/>
    </xf>
    <xf numFmtId="4" fontId="9" fillId="3" borderId="1" xfId="1" applyNumberFormat="1" applyFont="1" applyFill="1" applyBorder="1" applyAlignment="1" applyProtection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11" fillId="8" borderId="0" xfId="2" applyNumberFormat="1" applyFont="1" applyFill="1" applyAlignment="1">
      <alignment horizontal="center" vertical="center" wrapText="1"/>
    </xf>
    <xf numFmtId="4" fontId="11" fillId="8" borderId="1" xfId="1" applyNumberFormat="1" applyFont="1" applyFill="1" applyBorder="1" applyAlignment="1" applyProtection="1">
      <alignment horizontal="center" vertical="center" wrapText="1"/>
    </xf>
    <xf numFmtId="4" fontId="11" fillId="9" borderId="1" xfId="1" applyNumberFormat="1" applyFont="1" applyFill="1" applyBorder="1" applyAlignment="1" applyProtection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zoomScale="40" zoomScaleNormal="40" zoomScaleSheetLayoutView="25" workbookViewId="0">
      <selection activeCell="AE12" sqref="AE12"/>
    </sheetView>
  </sheetViews>
  <sheetFormatPr defaultColWidth="8.88671875" defaultRowHeight="15.6" x14ac:dyDescent="0.25"/>
  <cols>
    <col min="1" max="1" width="67.44140625" style="94" customWidth="1"/>
    <col min="2" max="2" width="22.7773437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20.33203125" style="3" customWidth="1"/>
    <col min="26" max="26" width="17.5546875" style="3" bestFit="1" customWidth="1"/>
    <col min="27" max="27" width="25.88671875" style="3" customWidth="1"/>
    <col min="28" max="28" width="17.5546875" style="3" bestFit="1" customWidth="1"/>
    <col min="29" max="29" width="17.77734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107" t="s">
        <v>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5"/>
    </row>
    <row r="2" spans="1:253" ht="59.25" customHeight="1" x14ac:dyDescent="0.45">
      <c r="A2" s="107" t="s">
        <v>24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8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108" t="s">
        <v>25</v>
      </c>
      <c r="B4" s="111" t="s">
        <v>26</v>
      </c>
      <c r="C4" s="113" t="s">
        <v>26</v>
      </c>
      <c r="D4" s="111" t="s">
        <v>27</v>
      </c>
      <c r="E4" s="113" t="s">
        <v>28</v>
      </c>
      <c r="F4" s="100" t="s">
        <v>22</v>
      </c>
      <c r="G4" s="101"/>
      <c r="H4" s="105" t="s">
        <v>0</v>
      </c>
      <c r="I4" s="106"/>
      <c r="J4" s="105" t="s">
        <v>1</v>
      </c>
      <c r="K4" s="106"/>
      <c r="L4" s="105" t="s">
        <v>2</v>
      </c>
      <c r="M4" s="106"/>
      <c r="N4" s="105" t="s">
        <v>3</v>
      </c>
      <c r="O4" s="106"/>
      <c r="P4" s="105" t="s">
        <v>4</v>
      </c>
      <c r="Q4" s="106"/>
      <c r="R4" s="105" t="s">
        <v>5</v>
      </c>
      <c r="S4" s="106"/>
      <c r="T4" s="105" t="s">
        <v>6</v>
      </c>
      <c r="U4" s="106"/>
      <c r="V4" s="100" t="s">
        <v>7</v>
      </c>
      <c r="W4" s="101"/>
      <c r="X4" s="100" t="s">
        <v>8</v>
      </c>
      <c r="Y4" s="101"/>
      <c r="Z4" s="100" t="s">
        <v>9</v>
      </c>
      <c r="AA4" s="101"/>
      <c r="AB4" s="100" t="s">
        <v>10</v>
      </c>
      <c r="AC4" s="101"/>
      <c r="AD4" s="100" t="s">
        <v>11</v>
      </c>
      <c r="AE4" s="101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109"/>
      <c r="B5" s="112"/>
      <c r="C5" s="114"/>
      <c r="D5" s="112"/>
      <c r="E5" s="114"/>
      <c r="F5" s="81"/>
      <c r="G5" s="8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110"/>
      <c r="B6" s="30" t="s">
        <v>33</v>
      </c>
      <c r="C6" s="30" t="s">
        <v>33</v>
      </c>
      <c r="D6" s="30" t="s">
        <v>33</v>
      </c>
      <c r="E6" s="30" t="s">
        <v>33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90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102" t="s">
        <v>29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91" t="s">
        <v>16</v>
      </c>
      <c r="B9" s="60">
        <f>B10+B11+B12+B13</f>
        <v>44780.825200000007</v>
      </c>
      <c r="C9" s="60">
        <f>C10+C11+C12+C14</f>
        <v>44780.825200000007</v>
      </c>
      <c r="D9" s="60">
        <f>D10+D11+D12+D14</f>
        <v>44780.83</v>
      </c>
      <c r="E9" s="60">
        <f>E10+E11+E12+E14</f>
        <v>44780.83</v>
      </c>
      <c r="F9" s="60">
        <f>E9/B9*100</f>
        <v>100.00001071887348</v>
      </c>
      <c r="G9" s="61">
        <f>E9/C9*100</f>
        <v>100.00001071887348</v>
      </c>
      <c r="H9" s="61">
        <f t="shared" ref="H9:AE9" si="0">H12</f>
        <v>5722.44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2457.11</v>
      </c>
      <c r="Y9" s="61">
        <f t="shared" si="0"/>
        <v>1985.4</v>
      </c>
      <c r="Z9" s="61">
        <f>Z12</f>
        <v>3937.3</v>
      </c>
      <c r="AA9" s="61">
        <f t="shared" si="0"/>
        <v>2527.73</v>
      </c>
      <c r="AB9" s="61">
        <f t="shared" si="0"/>
        <v>1953</v>
      </c>
      <c r="AC9" s="61">
        <f t="shared" si="0"/>
        <v>1953</v>
      </c>
      <c r="AD9" s="61">
        <f t="shared" si="0"/>
        <v>2197.4499999999998</v>
      </c>
      <c r="AE9" s="61">
        <f t="shared" si="0"/>
        <v>6777.7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41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44780.825200000007</v>
      </c>
      <c r="C12" s="72">
        <f>H12+J12+L12+N12+P12+R12+T12+V12+X12+Z12+AB12+AD12</f>
        <v>44780.825200000007</v>
      </c>
      <c r="D12" s="72">
        <f>E12</f>
        <v>44780.83</v>
      </c>
      <c r="E12" s="72">
        <f>I12+K12+M12+O12+Q12+S12+U12+W12+Y12+AA12+AC12+AE12</f>
        <v>44780.83</v>
      </c>
      <c r="F12" s="72">
        <f>E12/B12*100</f>
        <v>100.00001071887348</v>
      </c>
      <c r="G12" s="73">
        <f>E12/C12*100</f>
        <v>100.00001071887348</v>
      </c>
      <c r="H12" s="76">
        <v>5722.44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2457.11</v>
      </c>
      <c r="Y12" s="78">
        <v>1985.4</v>
      </c>
      <c r="Z12" s="77">
        <v>3937.3</v>
      </c>
      <c r="AA12" s="78">
        <f>2527.73</f>
        <v>2527.73</v>
      </c>
      <c r="AB12" s="77">
        <v>1953</v>
      </c>
      <c r="AC12" s="78">
        <v>1953</v>
      </c>
      <c r="AD12" s="77">
        <v>2197.4499999999998</v>
      </c>
      <c r="AE12" s="78">
        <v>6777.7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41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102" t="s">
        <v>30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4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91" t="s">
        <v>16</v>
      </c>
      <c r="B16" s="47">
        <f>B17+B18+B19+B21</f>
        <v>44</v>
      </c>
      <c r="C16" s="47">
        <v>44</v>
      </c>
      <c r="D16" s="47">
        <f>D17+D18+D19+D21</f>
        <v>0</v>
      </c>
      <c r="E16" s="47">
        <f>E17+E18+E19+E21</f>
        <v>42</v>
      </c>
      <c r="F16" s="44">
        <f>E16/B16*100</f>
        <v>95.454545454545453</v>
      </c>
      <c r="G16" s="44">
        <f>E16/C16*100</f>
        <v>95.454545454545453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40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v>44</v>
      </c>
      <c r="D19" s="43">
        <v>0</v>
      </c>
      <c r="E19" s="72">
        <f>I19+K19+M19+O19+Q19+S19+U19+W19+Y19+AA19+AC19+AE19</f>
        <v>42</v>
      </c>
      <c r="F19" s="43">
        <f>E19/B19*100</f>
        <v>95.454545454545453</v>
      </c>
      <c r="G19" s="48">
        <f>E19/C19*100</f>
        <v>95.454545454545453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>
        <v>42</v>
      </c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87" customFormat="1" ht="55.2" x14ac:dyDescent="0.25">
      <c r="A22" s="92" t="s">
        <v>19</v>
      </c>
      <c r="B22" s="88">
        <f>B23+B24+B25+B27</f>
        <v>44824.825200000007</v>
      </c>
      <c r="C22" s="88">
        <f t="shared" ref="C22:AE22" si="1">C25</f>
        <v>44824.825200000007</v>
      </c>
      <c r="D22" s="88">
        <f t="shared" si="1"/>
        <v>44780.83</v>
      </c>
      <c r="E22" s="88">
        <f>E25</f>
        <v>44822.83</v>
      </c>
      <c r="F22" s="67">
        <f t="shared" si="1"/>
        <v>97.727278086709475</v>
      </c>
      <c r="G22" s="88">
        <f t="shared" si="1"/>
        <v>195.45455617341895</v>
      </c>
      <c r="H22" s="67">
        <f t="shared" si="1"/>
        <v>5722.44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2457.11</v>
      </c>
      <c r="Y22" s="67">
        <f>Y25</f>
        <v>1985.4</v>
      </c>
      <c r="Z22" s="67">
        <f>Z25</f>
        <v>3981.3</v>
      </c>
      <c r="AA22" s="67">
        <f>AA25</f>
        <v>2569.73</v>
      </c>
      <c r="AB22" s="67">
        <f>AB25</f>
        <v>1953</v>
      </c>
      <c r="AC22" s="67">
        <f t="shared" si="1"/>
        <v>1953</v>
      </c>
      <c r="AD22" s="67">
        <f t="shared" si="1"/>
        <v>2197.4499999999998</v>
      </c>
      <c r="AE22" s="67">
        <f t="shared" si="1"/>
        <v>6777.7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</row>
    <row r="23" spans="1:253" ht="55.2" customHeight="1" x14ac:dyDescent="0.5">
      <c r="A23" s="41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41" t="s">
        <v>13</v>
      </c>
      <c r="B25" s="68">
        <f>B19+B12</f>
        <v>44824.825200000007</v>
      </c>
      <c r="C25" s="68">
        <f>C19+C12</f>
        <v>44824.825200000007</v>
      </c>
      <c r="D25" s="68">
        <f t="shared" ref="D25:AE25" si="2">D19+D12</f>
        <v>44780.83</v>
      </c>
      <c r="E25" s="68">
        <f>E19+E12</f>
        <v>44822.83</v>
      </c>
      <c r="F25" s="68">
        <f>(F19+F12)/2</f>
        <v>97.727278086709475</v>
      </c>
      <c r="G25" s="68">
        <f t="shared" si="2"/>
        <v>195.45455617341895</v>
      </c>
      <c r="H25" s="68">
        <f t="shared" si="2"/>
        <v>5722.44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2457.11</v>
      </c>
      <c r="Y25" s="68">
        <f t="shared" si="2"/>
        <v>1985.4</v>
      </c>
      <c r="Z25" s="68">
        <f>Z19+Z12</f>
        <v>3981.3</v>
      </c>
      <c r="AA25" s="68">
        <f>AA19+AA12</f>
        <v>2569.73</v>
      </c>
      <c r="AB25" s="68">
        <f t="shared" si="2"/>
        <v>1953</v>
      </c>
      <c r="AC25" s="68">
        <f t="shared" si="2"/>
        <v>1953</v>
      </c>
      <c r="AD25" s="68">
        <f t="shared" si="2"/>
        <v>2197.4499999999998</v>
      </c>
      <c r="AE25" s="68">
        <f t="shared" si="2"/>
        <v>6777.7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41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93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8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6" t="s">
        <v>35</v>
      </c>
      <c r="B30" s="96"/>
      <c r="C30" s="97" t="s">
        <v>36</v>
      </c>
      <c r="D30" s="97"/>
      <c r="E30" s="97"/>
      <c r="F30" s="97"/>
      <c r="G30" s="55"/>
      <c r="H30" s="98"/>
      <c r="I30" s="98"/>
      <c r="J30" s="98"/>
      <c r="K30" s="84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82"/>
      <c r="B31" s="53"/>
      <c r="C31" s="99" t="s">
        <v>34</v>
      </c>
      <c r="D31" s="99"/>
      <c r="E31" s="99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82"/>
      <c r="B32" s="53"/>
      <c r="C32" s="85"/>
      <c r="D32" s="85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6" t="s">
        <v>37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26"/>
      <c r="M34" s="83"/>
      <c r="N34" s="83"/>
      <c r="O34" s="83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83"/>
    </row>
    <row r="37" spans="1:40" x14ac:dyDescent="0.25">
      <c r="D37" s="2"/>
    </row>
    <row r="38" spans="1:40" ht="18" x14ac:dyDescent="0.25">
      <c r="B38" s="83"/>
      <c r="C38" s="83"/>
      <c r="D38" s="83"/>
      <c r="E38" s="83"/>
      <c r="F38" s="83"/>
      <c r="G38" s="83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2:31" x14ac:dyDescent="0.25">
      <c r="D49" s="2"/>
    </row>
    <row r="50" spans="2:31" x14ac:dyDescent="0.25">
      <c r="D50" s="2"/>
    </row>
    <row r="51" spans="2:31" x14ac:dyDescent="0.25"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2:31" x14ac:dyDescent="0.25"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2:31" x14ac:dyDescent="0.25"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2:31" x14ac:dyDescent="0.25"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2:31" x14ac:dyDescent="0.25"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2:31" x14ac:dyDescent="0.25"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2:31" x14ac:dyDescent="0.25"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2:31" x14ac:dyDescent="0.25"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2:31" x14ac:dyDescent="0.25"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2:31" x14ac:dyDescent="0.25"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2:31" x14ac:dyDescent="0.25"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2:31" x14ac:dyDescent="0.25"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2:31" x14ac:dyDescent="0.25"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2:31" x14ac:dyDescent="0.25"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2:31" x14ac:dyDescent="0.25"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2:31" x14ac:dyDescent="0.25"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2:31" x14ac:dyDescent="0.25"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2:31" x14ac:dyDescent="0.25"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2:31" x14ac:dyDescent="0.25"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2:31" x14ac:dyDescent="0.25"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2:31" x14ac:dyDescent="0.25"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2:31" x14ac:dyDescent="0.25"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2:31" x14ac:dyDescent="0.25"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2:31" x14ac:dyDescent="0.25"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2:31" x14ac:dyDescent="0.25"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2:31" x14ac:dyDescent="0.25"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2:31" x14ac:dyDescent="0.25"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2:31" x14ac:dyDescent="0.25"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2:31" x14ac:dyDescent="0.25"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2:31" x14ac:dyDescent="0.25"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2:31" x14ac:dyDescent="0.25"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2:31" x14ac:dyDescent="0.25"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2:31" x14ac:dyDescent="0.25"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2:31" x14ac:dyDescent="0.25"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2:31" x14ac:dyDescent="0.25"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2:31" x14ac:dyDescent="0.25"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2:31" x14ac:dyDescent="0.25"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2:31" x14ac:dyDescent="0.25"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2:31" x14ac:dyDescent="0.25"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2:31" x14ac:dyDescent="0.25"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2:31" x14ac:dyDescent="0.25"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2:31" x14ac:dyDescent="0.25"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2:31" x14ac:dyDescent="0.25"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2:31" x14ac:dyDescent="0.25"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2:31" x14ac:dyDescent="0.25"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2:31" x14ac:dyDescent="0.25"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2:31" x14ac:dyDescent="0.25"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2:31" x14ac:dyDescent="0.25"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2:31" x14ac:dyDescent="0.25"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2:31" x14ac:dyDescent="0.25"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2:31" x14ac:dyDescent="0.25"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2:31" x14ac:dyDescent="0.25"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2:31" x14ac:dyDescent="0.25"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2:31" x14ac:dyDescent="0.25"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2:31" x14ac:dyDescent="0.25"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2:31" x14ac:dyDescent="0.25"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2:31" x14ac:dyDescent="0.25"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2:31" x14ac:dyDescent="0.25"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2:31" x14ac:dyDescent="0.25"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2:31" x14ac:dyDescent="0.25"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2:31" x14ac:dyDescent="0.25"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2:31" x14ac:dyDescent="0.25"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2:31" x14ac:dyDescent="0.25"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2:31" x14ac:dyDescent="0.25"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2:31" x14ac:dyDescent="0.25"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2:31" x14ac:dyDescent="0.25"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2:31" x14ac:dyDescent="0.25"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2:31" x14ac:dyDescent="0.25"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2:31" x14ac:dyDescent="0.25"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2:31" x14ac:dyDescent="0.25"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2:31" x14ac:dyDescent="0.25"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2:31" x14ac:dyDescent="0.25"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2:31" x14ac:dyDescent="0.25"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2:31" x14ac:dyDescent="0.25"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2:31" x14ac:dyDescent="0.25"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2:31" x14ac:dyDescent="0.25"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2:31" x14ac:dyDescent="0.25"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2:31" x14ac:dyDescent="0.25"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2:31" x14ac:dyDescent="0.25"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2:31" x14ac:dyDescent="0.25"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2:31" x14ac:dyDescent="0.25"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2:31" x14ac:dyDescent="0.25"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2:31" x14ac:dyDescent="0.25"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2:31" x14ac:dyDescent="0.25"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2:31" x14ac:dyDescent="0.25"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2:31" x14ac:dyDescent="0.25"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2:31" x14ac:dyDescent="0.25"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2:31" x14ac:dyDescent="0.25"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2:31" x14ac:dyDescent="0.25"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2:31" x14ac:dyDescent="0.25"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2:31" x14ac:dyDescent="0.25"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2:31" x14ac:dyDescent="0.25"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2:31" x14ac:dyDescent="0.25"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2:31" x14ac:dyDescent="0.25"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2:31" x14ac:dyDescent="0.25"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2:31" x14ac:dyDescent="0.25"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2:31" x14ac:dyDescent="0.25"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2:31" x14ac:dyDescent="0.25"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2:31" x14ac:dyDescent="0.25"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2:31" x14ac:dyDescent="0.25"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2:31" x14ac:dyDescent="0.25"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2:31" x14ac:dyDescent="0.25"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2:31" x14ac:dyDescent="0.25"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2:31" x14ac:dyDescent="0.25"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2:31" x14ac:dyDescent="0.25"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2:31" x14ac:dyDescent="0.25"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2:31" x14ac:dyDescent="0.25"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2:31" x14ac:dyDescent="0.25"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2:31" x14ac:dyDescent="0.25"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2:31" x14ac:dyDescent="0.25"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2:31" x14ac:dyDescent="0.25"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2:31" x14ac:dyDescent="0.25"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2:31" x14ac:dyDescent="0.25"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2:31" x14ac:dyDescent="0.25"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2:31" x14ac:dyDescent="0.25"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2:31" x14ac:dyDescent="0.25"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2:31" x14ac:dyDescent="0.25"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2:31" x14ac:dyDescent="0.25"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2:31" x14ac:dyDescent="0.25"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2:31" x14ac:dyDescent="0.25"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2:31" x14ac:dyDescent="0.25"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2:31" x14ac:dyDescent="0.25"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2:31" x14ac:dyDescent="0.25"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2:31" x14ac:dyDescent="0.25"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2:31" x14ac:dyDescent="0.25"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2:31" x14ac:dyDescent="0.25"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2:31" x14ac:dyDescent="0.25"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2:31" x14ac:dyDescent="0.25"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2:31" x14ac:dyDescent="0.25"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2:31" x14ac:dyDescent="0.25"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2:31" x14ac:dyDescent="0.25"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2:31" x14ac:dyDescent="0.25"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2:31" x14ac:dyDescent="0.25"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2:31" x14ac:dyDescent="0.25"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2:31" x14ac:dyDescent="0.25"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2:31" x14ac:dyDescent="0.25"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2:31" x14ac:dyDescent="0.25"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2:31" x14ac:dyDescent="0.25"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2:31" x14ac:dyDescent="0.25"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2:31" x14ac:dyDescent="0.25"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2:31" x14ac:dyDescent="0.25"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2:31" x14ac:dyDescent="0.25"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2:31" x14ac:dyDescent="0.25"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2:31" x14ac:dyDescent="0.25"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2:31" x14ac:dyDescent="0.25"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2:31" x14ac:dyDescent="0.25"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2:31" x14ac:dyDescent="0.25"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2:31" x14ac:dyDescent="0.25"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2:31" x14ac:dyDescent="0.25"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2:31" x14ac:dyDescent="0.25"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2:31" x14ac:dyDescent="0.25"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2:31" x14ac:dyDescent="0.25"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2:31" x14ac:dyDescent="0.25"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2:31" x14ac:dyDescent="0.25"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2:31" x14ac:dyDescent="0.25"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2:31" x14ac:dyDescent="0.25"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2:31" x14ac:dyDescent="0.25"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2:31" x14ac:dyDescent="0.25"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2:31" x14ac:dyDescent="0.25"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2:31" x14ac:dyDescent="0.25"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2:31" x14ac:dyDescent="0.25"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2:31" x14ac:dyDescent="0.25"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2:31" x14ac:dyDescent="0.25"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2:31" x14ac:dyDescent="0.25"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2:31" x14ac:dyDescent="0.25"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  <mergeCell ref="A15:AE15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8:AE8"/>
    <mergeCell ref="A36:L36"/>
    <mergeCell ref="A29:L29"/>
    <mergeCell ref="A30:B30"/>
    <mergeCell ref="C30:F30"/>
    <mergeCell ref="H30:J30"/>
    <mergeCell ref="C31:E31"/>
    <mergeCell ref="A33:N33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1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zoomScale="40" zoomScaleNormal="40" zoomScaleSheetLayoutView="25" workbookViewId="0">
      <selection activeCell="C22" sqref="C22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20.33203125" style="3" customWidth="1"/>
    <col min="26" max="26" width="17.5546875" style="3" bestFit="1" customWidth="1"/>
    <col min="27" max="27" width="25.886718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107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5"/>
    </row>
    <row r="2" spans="1:253" ht="59.25" customHeight="1" x14ac:dyDescent="0.45">
      <c r="A2" s="107" t="s">
        <v>24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115" t="s">
        <v>25</v>
      </c>
      <c r="B4" s="111" t="s">
        <v>26</v>
      </c>
      <c r="C4" s="113" t="s">
        <v>26</v>
      </c>
      <c r="D4" s="111" t="s">
        <v>27</v>
      </c>
      <c r="E4" s="113" t="s">
        <v>28</v>
      </c>
      <c r="F4" s="100" t="s">
        <v>22</v>
      </c>
      <c r="G4" s="101"/>
      <c r="H4" s="105" t="s">
        <v>0</v>
      </c>
      <c r="I4" s="106"/>
      <c r="J4" s="105" t="s">
        <v>1</v>
      </c>
      <c r="K4" s="106"/>
      <c r="L4" s="105" t="s">
        <v>2</v>
      </c>
      <c r="M4" s="106"/>
      <c r="N4" s="105" t="s">
        <v>3</v>
      </c>
      <c r="O4" s="106"/>
      <c r="P4" s="105" t="s">
        <v>4</v>
      </c>
      <c r="Q4" s="106"/>
      <c r="R4" s="105" t="s">
        <v>5</v>
      </c>
      <c r="S4" s="106"/>
      <c r="T4" s="105" t="s">
        <v>6</v>
      </c>
      <c r="U4" s="106"/>
      <c r="V4" s="105" t="s">
        <v>7</v>
      </c>
      <c r="W4" s="106"/>
      <c r="X4" s="105" t="s">
        <v>8</v>
      </c>
      <c r="Y4" s="106"/>
      <c r="Z4" s="105" t="s">
        <v>9</v>
      </c>
      <c r="AA4" s="106"/>
      <c r="AB4" s="100" t="s">
        <v>10</v>
      </c>
      <c r="AC4" s="101"/>
      <c r="AD4" s="100" t="s">
        <v>11</v>
      </c>
      <c r="AE4" s="101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116"/>
      <c r="B5" s="112"/>
      <c r="C5" s="114"/>
      <c r="D5" s="112"/>
      <c r="E5" s="114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117"/>
      <c r="B6" s="30" t="s">
        <v>33</v>
      </c>
      <c r="C6" s="31">
        <v>44896</v>
      </c>
      <c r="D6" s="31">
        <v>44896</v>
      </c>
      <c r="E6" s="31">
        <v>44896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102" t="s">
        <v>29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0">
        <f>B10+B11+B12+B13</f>
        <v>44780.825200000007</v>
      </c>
      <c r="C9" s="60">
        <f>C10+C11+C12+C14</f>
        <v>42583.375200000009</v>
      </c>
      <c r="D9" s="60">
        <f>D10+D11+D12+D14</f>
        <v>38175.180000000008</v>
      </c>
      <c r="E9" s="60">
        <f>E10+E11+E12+E14</f>
        <v>38175.180000000008</v>
      </c>
      <c r="F9" s="60">
        <f>E9/B9*100</f>
        <v>85.248942665755081</v>
      </c>
      <c r="G9" s="61">
        <f>E9/C9*100</f>
        <v>89.64808407202068</v>
      </c>
      <c r="H9" s="61">
        <f t="shared" ref="H9:AE9" si="0">H12</f>
        <v>5722.44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2457.11</v>
      </c>
      <c r="Y9" s="61">
        <f t="shared" si="0"/>
        <v>1985.4</v>
      </c>
      <c r="Z9" s="61">
        <f>Z12</f>
        <v>3937.3</v>
      </c>
      <c r="AA9" s="61">
        <f t="shared" si="0"/>
        <v>2527.73</v>
      </c>
      <c r="AB9" s="61">
        <f t="shared" si="0"/>
        <v>1953</v>
      </c>
      <c r="AC9" s="61">
        <f t="shared" si="0"/>
        <v>2125.0500000000002</v>
      </c>
      <c r="AD9" s="61">
        <f t="shared" si="0"/>
        <v>2197.4499999999998</v>
      </c>
      <c r="AE9" s="61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0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44780.825200000007</v>
      </c>
      <c r="C12" s="72">
        <f>H12+J12+L12+N12+P12+R12+T12+V12+X12+Z12+AB12</f>
        <v>42583.375200000009</v>
      </c>
      <c r="D12" s="72">
        <f>E12</f>
        <v>38175.180000000008</v>
      </c>
      <c r="E12" s="72">
        <f>I12+K12+M12+O12+Q12+S12+U12+W12+Y12+AA12+AC12+AE12</f>
        <v>38175.180000000008</v>
      </c>
      <c r="F12" s="72">
        <f>E12/B12*100</f>
        <v>85.248942665755081</v>
      </c>
      <c r="G12" s="73">
        <f>E12/C12*100</f>
        <v>89.64808407202068</v>
      </c>
      <c r="H12" s="76">
        <v>5722.44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2457.11</v>
      </c>
      <c r="Y12" s="78">
        <v>1985.4</v>
      </c>
      <c r="Z12" s="77">
        <v>3937.3</v>
      </c>
      <c r="AA12" s="78">
        <f>2527.73</f>
        <v>2527.73</v>
      </c>
      <c r="AB12" s="77">
        <v>1953</v>
      </c>
      <c r="AC12" s="78">
        <v>2125.0500000000002</v>
      </c>
      <c r="AD12" s="77">
        <v>2197.4499999999998</v>
      </c>
      <c r="AE12" s="78"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0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102" t="s">
        <v>30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4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v>44</v>
      </c>
      <c r="D16" s="47">
        <f>D17+D18+D19+D21</f>
        <v>0</v>
      </c>
      <c r="E16" s="47">
        <f>E17+E18+E19+E21</f>
        <v>42</v>
      </c>
      <c r="F16" s="44">
        <f>E16/B16*100</f>
        <v>95.454545454545453</v>
      </c>
      <c r="G16" s="44">
        <f>E16/C16*100</f>
        <v>95.454545454545453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v>44</v>
      </c>
      <c r="D19" s="43">
        <v>0</v>
      </c>
      <c r="E19" s="72">
        <f>I19+K19+M19+O19+Q19+S19+U19+W19+Y19+AA19+AC19+AE19</f>
        <v>42</v>
      </c>
      <c r="F19" s="43">
        <f>E19/B19*100</f>
        <v>95.454545454545453</v>
      </c>
      <c r="G19" s="73">
        <f>E19/C19*100</f>
        <v>95.454545454545453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>
        <v>42</v>
      </c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1" t="s">
        <v>19</v>
      </c>
      <c r="B22" s="66">
        <f>B23+B24+B25+B27</f>
        <v>44824.825200000007</v>
      </c>
      <c r="C22" s="66">
        <f t="shared" ref="C22:AE22" si="1">C25</f>
        <v>42627.375200000009</v>
      </c>
      <c r="D22" s="66">
        <f t="shared" si="1"/>
        <v>38175.180000000008</v>
      </c>
      <c r="E22" s="66">
        <f>E25</f>
        <v>38217.180000000008</v>
      </c>
      <c r="F22" s="79">
        <f t="shared" si="1"/>
        <v>90.351744060150267</v>
      </c>
      <c r="G22" s="66">
        <f t="shared" si="1"/>
        <v>92.551314763283074</v>
      </c>
      <c r="H22" s="67">
        <f t="shared" si="1"/>
        <v>5722.44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2457.11</v>
      </c>
      <c r="Y22" s="67">
        <f>Y25</f>
        <v>1985.4</v>
      </c>
      <c r="Z22" s="67">
        <f>Z25</f>
        <v>3981.3</v>
      </c>
      <c r="AA22" s="67">
        <f>AA25</f>
        <v>2569.73</v>
      </c>
      <c r="AB22" s="67">
        <f>AB25</f>
        <v>1953</v>
      </c>
      <c r="AC22" s="67">
        <f t="shared" si="1"/>
        <v>2125.0500000000002</v>
      </c>
      <c r="AD22" s="67">
        <f t="shared" si="1"/>
        <v>2197.4499999999998</v>
      </c>
      <c r="AE22" s="67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55.2" customHeight="1" x14ac:dyDescent="0.5">
      <c r="A23" s="70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0" t="s">
        <v>13</v>
      </c>
      <c r="B25" s="68">
        <f>B19+B12</f>
        <v>44824.825200000007</v>
      </c>
      <c r="C25" s="68">
        <f>C19+C12</f>
        <v>42627.375200000009</v>
      </c>
      <c r="D25" s="68">
        <f t="shared" ref="D25:AE25" si="2">D19+D12</f>
        <v>38175.180000000008</v>
      </c>
      <c r="E25" s="68">
        <f>E19+E12</f>
        <v>38217.180000000008</v>
      </c>
      <c r="F25" s="68">
        <f>(F19+F12)/2</f>
        <v>90.351744060150267</v>
      </c>
      <c r="G25" s="68">
        <f>(G19+G12)/2</f>
        <v>92.551314763283074</v>
      </c>
      <c r="H25" s="68">
        <f t="shared" si="2"/>
        <v>5722.44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2457.11</v>
      </c>
      <c r="Y25" s="68">
        <f t="shared" si="2"/>
        <v>1985.4</v>
      </c>
      <c r="Z25" s="68">
        <f>Z19+Z12</f>
        <v>3981.3</v>
      </c>
      <c r="AA25" s="68">
        <f>AA19+AA12</f>
        <v>2569.73</v>
      </c>
      <c r="AB25" s="68">
        <f t="shared" si="2"/>
        <v>1953</v>
      </c>
      <c r="AC25" s="68">
        <f t="shared" si="2"/>
        <v>2125.0500000000002</v>
      </c>
      <c r="AD25" s="68">
        <f t="shared" si="2"/>
        <v>2197.4499999999998</v>
      </c>
      <c r="AE25" s="68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0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5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96" t="s">
        <v>35</v>
      </c>
      <c r="B30" s="96"/>
      <c r="C30" s="97" t="s">
        <v>36</v>
      </c>
      <c r="D30" s="97"/>
      <c r="E30" s="97"/>
      <c r="F30" s="97"/>
      <c r="G30" s="55"/>
      <c r="H30" s="98"/>
      <c r="I30" s="98"/>
      <c r="J30" s="98"/>
      <c r="K30" s="56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4"/>
      <c r="B31" s="53"/>
      <c r="C31" s="99" t="s">
        <v>34</v>
      </c>
      <c r="D31" s="99"/>
      <c r="E31" s="99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4"/>
      <c r="B32" s="53"/>
      <c r="C32" s="59"/>
      <c r="D32" s="59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96" t="s">
        <v>37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5:AE15"/>
    <mergeCell ref="F4:G4"/>
    <mergeCell ref="A8:AE8"/>
    <mergeCell ref="V4:W4"/>
    <mergeCell ref="H4:I4"/>
    <mergeCell ref="R4:S4"/>
    <mergeCell ref="T4:U4"/>
    <mergeCell ref="A33:N33"/>
    <mergeCell ref="A36:L36"/>
    <mergeCell ref="A29:L29"/>
    <mergeCell ref="H30:J30"/>
    <mergeCell ref="C30:F30"/>
    <mergeCell ref="A30:B30"/>
    <mergeCell ref="C31:E31"/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1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проект </vt:lpstr>
      <vt:lpstr>на 01.12.22</vt:lpstr>
      <vt:lpstr>'2022 проект '!Область_печати</vt:lpstr>
      <vt:lpstr>'на 01.12.22'!Область_печати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2022-11-03T06:18:25Z</cp:lastPrinted>
  <dcterms:created xsi:type="dcterms:W3CDTF">1996-10-08T23:32:33Z</dcterms:created>
  <dcterms:modified xsi:type="dcterms:W3CDTF">2022-12-06T07:08:55Z</dcterms:modified>
</cp:coreProperties>
</file>