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февраль 2021" sheetId="2" r:id="rId2"/>
  </sheets>
  <definedNames>
    <definedName name="_xlnm.Print_Titles" localSheetId="1">'февраль 2021'!$A:$A</definedName>
    <definedName name="_xlnm.Print_Area" localSheetId="1">'февраль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<sst xmlns="http://schemas.openxmlformats.org/spreadsheetml/2006/main" count="139" uniqueCount="63">
  <si>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</si>
  <si>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</si>
  <si>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</si>
  <si>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</si>
  <si>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</si>
  <si>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</si>
  <si>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</si>
  <si>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</si>
  <si>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</si>
  <si>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</si>
  <si>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</si>
  <si>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</si>
  <si>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</si>
  <si>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</si>
  <si>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</si>
  <si>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</si>
  <si>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</si>
  <si>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</si>
  <si>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</si>
  <si>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</si>
  <si>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</si>
  <si>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</si>
  <si>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</si>
  <si>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</si>
  <si>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</si>
  <si>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</si>
  <si>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</si>
  <si>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</si>
  <si>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</si>
  <si>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</si>
  <si>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</si>
  <si>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</si>
  <si>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</si>
  <si>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</si>
  <si>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</si>
  <si>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</si>
  <si>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</si>
  <si>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</si>
  <si>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</si>
  <si>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</si>
  <si>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</si>
  <si>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</si>
  <si>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</si>
  <si>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</si>
  <si>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</si>
  <si>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</si>
  <si>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</si>
  <si>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</si>
  <si>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</si>
  <si>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</si>
  <si>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</si>
  <si>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</si>
  <si>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</si>
  <si>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</si>
  <si>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2021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</si>
  <si>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</si>
  <si>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План с 01.01.2021 по 28.02.2021</t>
  </si>
  <si>
    <t>Организовано обучение 4 муниципальных служащих в феврале 2021 года</t>
  </si>
  <si>
    <t xml:space="preserve"> </t>
  </si>
  <si>
    <t>Профинансировано с 01.01.2021 по 28.02.2021</t>
  </si>
  <si>
    <t>Кассовый расход с 01.01.2021 по 28.02.2021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</si>
  <si>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</si>
  <si>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Произведена оплата по договору на приобретение подписки текущей версии программного комплекса интернет-шлюза Ideco UTM и договора  на поставку системного блока (сервер безопасности).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</si>
</sst>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3" fillId="0" borderId="0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1"/>
      <c r="B1" s="71"/>
    </row>
    <row r="10" spans="1:9" ht="23.25">
      <c r="A10" s="72" t="s">
        <v>19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14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24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15</v>
      </c>
      <c r="B14" s="73"/>
      <c r="C14" s="73"/>
      <c r="D14" s="73"/>
      <c r="E14" s="73"/>
      <c r="F14" s="73"/>
      <c r="G14" s="73"/>
      <c r="H14" s="73"/>
      <c r="I14" s="73"/>
    </row>
    <row r="15" spans="1:9" ht="78.75" customHeight="1">
      <c r="A15" s="74" t="s">
        <v>50</v>
      </c>
      <c r="B15" s="74"/>
      <c r="C15" s="74"/>
      <c r="D15" s="74"/>
      <c r="E15" s="74"/>
      <c r="F15" s="74"/>
      <c r="G15" s="74"/>
      <c r="H15" s="74"/>
      <c r="I15" s="74"/>
    </row>
    <row r="46" spans="1:9" ht="16.5">
      <c r="A46" s="70" t="s">
        <v>16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49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Q12">
      <selection activeCell="AF25" sqref="AF25:AF30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5"/>
      <c r="AC2" s="75"/>
      <c r="AD2" s="7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6"/>
      <c r="Y3" s="76"/>
      <c r="Z3" s="76"/>
      <c r="AA3" s="76"/>
      <c r="AB3" s="76"/>
      <c r="AC3" s="76"/>
      <c r="AD3" s="7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6"/>
      <c r="Y4" s="76"/>
      <c r="Z4" s="76"/>
      <c r="AA4" s="76"/>
      <c r="AB4" s="76"/>
      <c r="AC4" s="76"/>
      <c r="AD4" s="76"/>
      <c r="AE4" s="14"/>
    </row>
    <row r="5" spans="1:31" ht="32.25" customHeight="1">
      <c r="A5" s="77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6"/>
    </row>
    <row r="6" spans="1:31" ht="51" customHeight="1">
      <c r="A6" s="78" t="s">
        <v>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9" t="s">
        <v>22</v>
      </c>
      <c r="AC7" s="79"/>
      <c r="AD7" s="79"/>
      <c r="AE7" s="20"/>
    </row>
    <row r="8" spans="1:32" s="21" customFormat="1" ht="18.75" customHeight="1">
      <c r="A8" s="80" t="s">
        <v>20</v>
      </c>
      <c r="B8" s="81" t="s">
        <v>51</v>
      </c>
      <c r="C8" s="82" t="s">
        <v>56</v>
      </c>
      <c r="D8" s="82" t="s">
        <v>59</v>
      </c>
      <c r="E8" s="84" t="s">
        <v>60</v>
      </c>
      <c r="F8" s="86" t="s">
        <v>38</v>
      </c>
      <c r="G8" s="86"/>
      <c r="H8" s="86" t="s">
        <v>0</v>
      </c>
      <c r="I8" s="86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42</v>
      </c>
    </row>
    <row r="9" spans="1:32" s="22" customFormat="1" ht="76.5" customHeight="1">
      <c r="A9" s="80"/>
      <c r="B9" s="81"/>
      <c r="C9" s="83"/>
      <c r="D9" s="83"/>
      <c r="E9" s="85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58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546.2</v>
      </c>
      <c r="C11" s="27">
        <f t="shared" si="0"/>
        <v>52</v>
      </c>
      <c r="D11" s="27">
        <f t="shared" si="0"/>
        <v>39</v>
      </c>
      <c r="E11" s="27">
        <f t="shared" si="0"/>
        <v>39</v>
      </c>
      <c r="F11" s="28">
        <f t="shared" si="0"/>
        <v>7.140241669718052</v>
      </c>
      <c r="G11" s="28">
        <f t="shared" si="0"/>
        <v>75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0</v>
      </c>
      <c r="M11" s="27"/>
      <c r="N11" s="27">
        <f>N12</f>
        <v>48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100</v>
      </c>
      <c r="Y11" s="27"/>
      <c r="Z11" s="27">
        <f>Z12</f>
        <v>0</v>
      </c>
      <c r="AA11" s="27"/>
      <c r="AB11" s="27">
        <f>AB12</f>
        <v>346.2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6" t="s">
        <v>26</v>
      </c>
      <c r="B12" s="31">
        <f t="shared" si="0"/>
        <v>546.2</v>
      </c>
      <c r="C12" s="32">
        <f>C13</f>
        <v>52</v>
      </c>
      <c r="D12" s="32">
        <f t="shared" si="0"/>
        <v>39</v>
      </c>
      <c r="E12" s="31">
        <f t="shared" si="0"/>
        <v>39</v>
      </c>
      <c r="F12" s="33">
        <f t="shared" si="0"/>
        <v>7.140241669718052</v>
      </c>
      <c r="G12" s="33">
        <f t="shared" si="0"/>
        <v>75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0</v>
      </c>
      <c r="M12" s="4"/>
      <c r="N12" s="31">
        <f>N13</f>
        <v>48</v>
      </c>
      <c r="O12" s="4"/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100</v>
      </c>
      <c r="Y12" s="4"/>
      <c r="Z12" s="31">
        <f>Z13</f>
        <v>0</v>
      </c>
      <c r="AA12" s="4"/>
      <c r="AB12" s="31">
        <f>AB13</f>
        <v>346.2</v>
      </c>
      <c r="AC12" s="4"/>
      <c r="AD12" s="31">
        <f>AD13</f>
        <v>0</v>
      </c>
      <c r="AE12" s="5"/>
      <c r="AF12" s="91" t="s">
        <v>57</v>
      </c>
    </row>
    <row r="13" spans="1:32" s="30" customFormat="1" ht="18.75">
      <c r="A13" s="57" t="s">
        <v>17</v>
      </c>
      <c r="B13" s="34">
        <f>B14+B15+B16+B17</f>
        <v>546.2</v>
      </c>
      <c r="C13" s="32">
        <f>C14+C15+C16+C17</f>
        <v>52</v>
      </c>
      <c r="D13" s="32">
        <f>D14+D15+D16+D17</f>
        <v>39</v>
      </c>
      <c r="E13" s="34">
        <f aca="true" t="shared" si="1" ref="E13:J13">E14+E15+E16+E17</f>
        <v>39</v>
      </c>
      <c r="F13" s="35">
        <f t="shared" si="1"/>
        <v>7.140241669718052</v>
      </c>
      <c r="G13" s="35">
        <f t="shared" si="1"/>
        <v>75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>K14+K15+K16+K17</f>
        <v>39</v>
      </c>
      <c r="L13" s="34">
        <f>L14+L15+L16+L17</f>
        <v>0</v>
      </c>
      <c r="M13" s="34"/>
      <c r="N13" s="34">
        <f>N14+N15+N16+N17</f>
        <v>48</v>
      </c>
      <c r="O13" s="34"/>
      <c r="P13" s="34">
        <f>P14+P15+P16+P17</f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100</v>
      </c>
      <c r="Y13" s="34"/>
      <c r="Z13" s="34">
        <f>Z14+Z15+Z16+Z17</f>
        <v>0</v>
      </c>
      <c r="AA13" s="34"/>
      <c r="AB13" s="34">
        <f>AB14+AB15+AB16+AB17</f>
        <v>346.2</v>
      </c>
      <c r="AC13" s="34"/>
      <c r="AD13" s="34">
        <f>AD14+AD15+AD16+AD17</f>
        <v>0</v>
      </c>
      <c r="AE13" s="34"/>
      <c r="AF13" s="92"/>
    </row>
    <row r="14" spans="1:32" s="30" customFormat="1" ht="18.75">
      <c r="A14" s="58" t="s">
        <v>23</v>
      </c>
      <c r="B14" s="31">
        <f>H14+J14+L14+N14+P14+R14+T14+V14+X14+Z14+AB14+AD14</f>
        <v>0</v>
      </c>
      <c r="C14" s="32">
        <f aca="true" t="shared" si="2" ref="C14:D17">H14</f>
        <v>0</v>
      </c>
      <c r="D14" s="32">
        <f t="shared" si="2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2"/>
    </row>
    <row r="15" spans="1:32" s="30" customFormat="1" ht="18.75">
      <c r="A15" s="58" t="s">
        <v>21</v>
      </c>
      <c r="B15" s="31">
        <f>H15+J15+L15+N15+P15+R15+T15+V15+X15+Z15+AB15+AD15</f>
        <v>0</v>
      </c>
      <c r="C15" s="32">
        <f t="shared" si="2"/>
        <v>0</v>
      </c>
      <c r="D15" s="32">
        <f t="shared" si="2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2"/>
    </row>
    <row r="16" spans="1:32" s="36" customFormat="1" ht="18.75">
      <c r="A16" s="58" t="s">
        <v>13</v>
      </c>
      <c r="B16" s="31">
        <f>H16+J16+L16+N16+P16+R16+T16+V16+X16+Z16+AB16+AD16</f>
        <v>546.2</v>
      </c>
      <c r="C16" s="32">
        <f>H16+J16</f>
        <v>52</v>
      </c>
      <c r="D16" s="32">
        <f>E16</f>
        <v>39</v>
      </c>
      <c r="E16" s="4">
        <f>I16+K16</f>
        <v>39</v>
      </c>
      <c r="F16" s="35">
        <f>E16/B16*100</f>
        <v>7.140241669718052</v>
      </c>
      <c r="G16" s="28">
        <f>E16/C16*100</f>
        <v>75</v>
      </c>
      <c r="H16" s="4">
        <v>0</v>
      </c>
      <c r="I16" s="4">
        <v>0</v>
      </c>
      <c r="J16" s="4">
        <v>52</v>
      </c>
      <c r="K16" s="4">
        <v>39</v>
      </c>
      <c r="L16" s="4">
        <v>0</v>
      </c>
      <c r="M16" s="4"/>
      <c r="N16" s="4">
        <v>48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100</v>
      </c>
      <c r="Y16" s="4"/>
      <c r="Z16" s="4">
        <v>0</v>
      </c>
      <c r="AA16" s="4"/>
      <c r="AB16" s="4">
        <v>346.2</v>
      </c>
      <c r="AC16" s="4"/>
      <c r="AD16" s="5">
        <v>0</v>
      </c>
      <c r="AE16" s="5"/>
      <c r="AF16" s="92"/>
    </row>
    <row r="17" spans="1:32" s="30" customFormat="1" ht="18.75">
      <c r="A17" s="58" t="s">
        <v>29</v>
      </c>
      <c r="B17" s="31">
        <f>H17+J17+L17+N17+P17+R17+T17+V17+X17+Z17+AB17+AD17</f>
        <v>0</v>
      </c>
      <c r="C17" s="32">
        <f t="shared" si="2"/>
        <v>0</v>
      </c>
      <c r="D17" s="32">
        <f t="shared" si="2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3"/>
    </row>
    <row r="18" spans="1:32" s="30" customFormat="1" ht="79.5" customHeight="1">
      <c r="A18" s="37" t="s">
        <v>27</v>
      </c>
      <c r="B18" s="38">
        <f>B20+B26+B32+B62+B68+B74</f>
        <v>124781.02999999998</v>
      </c>
      <c r="C18" s="38">
        <f>C20+C26+C32+C62+C68+C74</f>
        <v>22861.293</v>
      </c>
      <c r="D18" s="38">
        <f>D19+D25+D31+D61+D67+D73</f>
        <v>18566.22764</v>
      </c>
      <c r="E18" s="38">
        <f>E19+E25+E31+E61+E67+E73</f>
        <v>18529.801621</v>
      </c>
      <c r="F18" s="35">
        <f>E18/B18*100</f>
        <v>14.84985467823114</v>
      </c>
      <c r="G18" s="28">
        <f>E18/C18*100</f>
        <v>81.05316536995522</v>
      </c>
      <c r="H18" s="38">
        <f>H20+H26+H32+H62+H68+H74</f>
        <v>12515.086</v>
      </c>
      <c r="I18" s="38">
        <f>I20+I26+I32+I62+I68+I74</f>
        <v>9375.981130000002</v>
      </c>
      <c r="J18" s="38">
        <f>J20+J26+J32+J62+J68+J74</f>
        <v>10346.206999999999</v>
      </c>
      <c r="K18" s="38">
        <f>K20+K26+K32+K62+K68+K74</f>
        <v>9153.820490999999</v>
      </c>
      <c r="L18" s="38">
        <f>L20+L26+L32+L62+L68+L74</f>
        <v>6087.017999999999</v>
      </c>
      <c r="M18" s="38"/>
      <c r="N18" s="38">
        <f>N20+N26+N32+N62+N68+N74</f>
        <v>16477.368</v>
      </c>
      <c r="O18" s="38"/>
      <c r="P18" s="38">
        <f>P20+P26+P32+P62+P68+P74</f>
        <v>8162.165</v>
      </c>
      <c r="Q18" s="38"/>
      <c r="R18" s="38">
        <f>R20+R26+R32+R62+R68+R74</f>
        <v>5479.599000000001</v>
      </c>
      <c r="S18" s="38"/>
      <c r="T18" s="38">
        <f>T20+T26+T32+T62+T68+T74</f>
        <v>16071.368</v>
      </c>
      <c r="U18" s="38"/>
      <c r="V18" s="38">
        <f>V20+V26+V32+V62+V68+V74</f>
        <v>7025.914999999999</v>
      </c>
      <c r="W18" s="38"/>
      <c r="X18" s="38">
        <f>X20+X26+X32+X62+X68+X74</f>
        <v>5390.825</v>
      </c>
      <c r="Y18" s="38"/>
      <c r="Z18" s="38">
        <f>Z20+Z26+Z32+Z62+Z68+Z74</f>
        <v>14654.565999999999</v>
      </c>
      <c r="AA18" s="38"/>
      <c r="AB18" s="38">
        <f>AB20+AB26+AB32+AB62+AB68+AB74</f>
        <v>7411.272</v>
      </c>
      <c r="AC18" s="38"/>
      <c r="AD18" s="38">
        <f>AD20+AD26+AD32+AD62+AD68+AD74</f>
        <v>15338.641</v>
      </c>
      <c r="AE18" s="38"/>
      <c r="AF18" s="39"/>
    </row>
    <row r="19" spans="1:32" s="30" customFormat="1" ht="74.25" customHeight="1">
      <c r="A19" s="59" t="s">
        <v>28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>
        <f>K20</f>
        <v>0</v>
      </c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4" t="s">
        <v>53</v>
      </c>
    </row>
    <row r="20" spans="1:32" s="30" customFormat="1" ht="19.5" customHeight="1">
      <c r="A20" s="57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>K21+K22+K23+K24</f>
        <v>0</v>
      </c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5"/>
    </row>
    <row r="21" spans="1:32" s="30" customFormat="1" ht="21.75" customHeight="1">
      <c r="A21" s="58" t="s">
        <v>23</v>
      </c>
      <c r="B21" s="31">
        <f>H21+J21+L21+N21+P21+R21+T21+V21+X21+Z21+AB21+AD21</f>
        <v>0</v>
      </c>
      <c r="C21" s="64">
        <v>0</v>
      </c>
      <c r="D21" s="64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5"/>
    </row>
    <row r="22" spans="1:32" s="30" customFormat="1" ht="21.75" customHeight="1">
      <c r="A22" s="58" t="s">
        <v>21</v>
      </c>
      <c r="B22" s="31">
        <f>H22+J22+L22+N22+P22+R22+T22+V22+X22+Z22+AB22+AD22</f>
        <v>0</v>
      </c>
      <c r="C22" s="64">
        <v>0</v>
      </c>
      <c r="D22" s="64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5"/>
    </row>
    <row r="23" spans="1:32" s="30" customFormat="1" ht="21.75" customHeight="1">
      <c r="A23" s="58" t="s">
        <v>13</v>
      </c>
      <c r="B23" s="31">
        <f>H23+J23+L23+N23+P23+R23+T23+V23+X23+Z23+AB23+AD23</f>
        <v>0</v>
      </c>
      <c r="C23" s="32">
        <f>H23+J23</f>
        <v>0</v>
      </c>
      <c r="D23" s="32">
        <f>E23</f>
        <v>0</v>
      </c>
      <c r="E23" s="4">
        <f>I23+K23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5"/>
    </row>
    <row r="24" spans="1:32" s="30" customFormat="1" ht="21.75" customHeight="1">
      <c r="A24" s="58" t="s">
        <v>29</v>
      </c>
      <c r="B24" s="31">
        <f>H24+J24+L24+N24+P24+R24+T24+V24+X24+Z24+AB24+AD24</f>
        <v>0</v>
      </c>
      <c r="C24" s="64">
        <v>0</v>
      </c>
      <c r="D24" s="64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6"/>
    </row>
    <row r="25" spans="1:32" s="30" customFormat="1" ht="74.25" customHeight="1">
      <c r="A25" s="59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31">
        <f>K26</f>
        <v>0</v>
      </c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4" t="s">
        <v>47</v>
      </c>
    </row>
    <row r="26" spans="1:32" s="30" customFormat="1" ht="19.5" customHeight="1">
      <c r="A26" s="57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>K27+K28+K29+K30</f>
        <v>0</v>
      </c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5"/>
    </row>
    <row r="27" spans="1:32" s="30" customFormat="1" ht="21.75" customHeight="1">
      <c r="A27" s="58" t="s">
        <v>23</v>
      </c>
      <c r="B27" s="31">
        <f>H27+J27+L27+N27+P27+R27+T27+V27+X27+Z27+AB27+AD27</f>
        <v>0</v>
      </c>
      <c r="C27" s="64">
        <v>0</v>
      </c>
      <c r="D27" s="64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5"/>
    </row>
    <row r="28" spans="1:32" s="30" customFormat="1" ht="21.75" customHeight="1">
      <c r="A28" s="58" t="s">
        <v>21</v>
      </c>
      <c r="B28" s="31">
        <f>H28+J28+L28+N28+P28+R28+T28+V28+X28+Z28+AB28+AD28</f>
        <v>0</v>
      </c>
      <c r="C28" s="64">
        <v>0</v>
      </c>
      <c r="D28" s="64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5"/>
    </row>
    <row r="29" spans="1:32" s="30" customFormat="1" ht="21.75" customHeight="1">
      <c r="A29" s="58" t="s">
        <v>13</v>
      </c>
      <c r="B29" s="31">
        <f>H29+J29+L29+N29+P29+R29+T29+V29+X29+Z29+AB29+AD29</f>
        <v>0</v>
      </c>
      <c r="C29" s="32">
        <f>H29+J29</f>
        <v>0</v>
      </c>
      <c r="D29" s="32">
        <f>E29</f>
        <v>0</v>
      </c>
      <c r="E29" s="4">
        <f>I29+K29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5"/>
    </row>
    <row r="30" spans="1:32" s="30" customFormat="1" ht="21.75" customHeight="1">
      <c r="A30" s="58" t="s">
        <v>29</v>
      </c>
      <c r="B30" s="31">
        <f>H30+J30+L30+N30+P30+R30+T30+V30+X30+Z30+AB30+AD30</f>
        <v>0</v>
      </c>
      <c r="C30" s="64">
        <v>0</v>
      </c>
      <c r="D30" s="64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6"/>
    </row>
    <row r="31" spans="1:32" s="36" customFormat="1" ht="66.75" customHeight="1">
      <c r="A31" s="65" t="s">
        <v>31</v>
      </c>
      <c r="B31" s="66">
        <f>B32</f>
        <v>23665.63</v>
      </c>
      <c r="C31" s="66">
        <f>C32</f>
        <v>2264.84</v>
      </c>
      <c r="D31" s="66">
        <f>E31</f>
        <v>1278.5159899999999</v>
      </c>
      <c r="E31" s="66">
        <f>E32</f>
        <v>1278.5159899999999</v>
      </c>
      <c r="F31" s="35">
        <f>F32</f>
        <v>5.402416880514061</v>
      </c>
      <c r="G31" s="28">
        <f>G32</f>
        <v>56.45060975609755</v>
      </c>
      <c r="H31" s="66">
        <f>H32</f>
        <v>1165.62</v>
      </c>
      <c r="I31" s="66">
        <f>I32</f>
        <v>551.216</v>
      </c>
      <c r="J31" s="66">
        <f aca="true" t="shared" si="6" ref="J31:AD31">J32</f>
        <v>1099.22</v>
      </c>
      <c r="K31" s="66">
        <f>K32</f>
        <v>727.29999</v>
      </c>
      <c r="L31" s="66">
        <f t="shared" si="6"/>
        <v>540.52</v>
      </c>
      <c r="M31" s="66"/>
      <c r="N31" s="66">
        <f t="shared" si="6"/>
        <v>4805.62</v>
      </c>
      <c r="O31" s="66"/>
      <c r="P31" s="66">
        <f t="shared" si="6"/>
        <v>1366.92</v>
      </c>
      <c r="Q31" s="66"/>
      <c r="R31" s="66">
        <f t="shared" si="6"/>
        <v>592.22</v>
      </c>
      <c r="S31" s="66"/>
      <c r="T31" s="66">
        <f t="shared" si="6"/>
        <v>4344.795</v>
      </c>
      <c r="U31" s="66"/>
      <c r="V31" s="66">
        <f t="shared" si="6"/>
        <v>581.02</v>
      </c>
      <c r="W31" s="66"/>
      <c r="X31" s="66">
        <f t="shared" si="6"/>
        <v>545.62</v>
      </c>
      <c r="Y31" s="66"/>
      <c r="Z31" s="66">
        <f t="shared" si="6"/>
        <v>3466.445</v>
      </c>
      <c r="AA31" s="66"/>
      <c r="AB31" s="66">
        <f t="shared" si="6"/>
        <v>719.52</v>
      </c>
      <c r="AC31" s="66"/>
      <c r="AD31" s="66">
        <f t="shared" si="6"/>
        <v>4617.110000000001</v>
      </c>
      <c r="AE31" s="66"/>
      <c r="AF31" s="44"/>
    </row>
    <row r="32" spans="1:32" s="36" customFormat="1" ht="18.75">
      <c r="A32" s="41" t="s">
        <v>17</v>
      </c>
      <c r="B32" s="42">
        <f>B33+B34+B35+B36</f>
        <v>23665.63</v>
      </c>
      <c r="C32" s="42">
        <f>C33+C34+C35+C36</f>
        <v>2264.84</v>
      </c>
      <c r="D32" s="66">
        <f aca="true" t="shared" si="7" ref="D32:D72">E32</f>
        <v>1278.5159899999999</v>
      </c>
      <c r="E32" s="42">
        <f>E33+E34+E35+E36</f>
        <v>1278.5159899999999</v>
      </c>
      <c r="F32" s="35">
        <f>F33+F34+F35+F36</f>
        <v>5.402416880514061</v>
      </c>
      <c r="G32" s="28">
        <f>E32/C32*100</f>
        <v>56.45060975609755</v>
      </c>
      <c r="H32" s="42">
        <f>H33+H34+H35+H36</f>
        <v>1165.62</v>
      </c>
      <c r="I32" s="42">
        <f>I33+I34+I35+I36</f>
        <v>551.216</v>
      </c>
      <c r="J32" s="42">
        <f aca="true" t="shared" si="8" ref="J32:AD32">J33+J34+J35+J36</f>
        <v>1099.22</v>
      </c>
      <c r="K32" s="42">
        <f>K33+K34+K35+K36</f>
        <v>727.29999</v>
      </c>
      <c r="L32" s="42">
        <f t="shared" si="8"/>
        <v>540.52</v>
      </c>
      <c r="M32" s="42"/>
      <c r="N32" s="42">
        <f t="shared" si="8"/>
        <v>4805.62</v>
      </c>
      <c r="O32" s="42"/>
      <c r="P32" s="42">
        <f t="shared" si="8"/>
        <v>1366.92</v>
      </c>
      <c r="Q32" s="42"/>
      <c r="R32" s="42">
        <f t="shared" si="8"/>
        <v>592.22</v>
      </c>
      <c r="S32" s="42"/>
      <c r="T32" s="42">
        <f t="shared" si="8"/>
        <v>4344.795</v>
      </c>
      <c r="U32" s="42"/>
      <c r="V32" s="42">
        <f t="shared" si="8"/>
        <v>581.02</v>
      </c>
      <c r="W32" s="42"/>
      <c r="X32" s="42">
        <f t="shared" si="8"/>
        <v>545.62</v>
      </c>
      <c r="Y32" s="42"/>
      <c r="Z32" s="42">
        <f t="shared" si="8"/>
        <v>3466.445</v>
      </c>
      <c r="AA32" s="42"/>
      <c r="AB32" s="42">
        <f t="shared" si="8"/>
        <v>719.52</v>
      </c>
      <c r="AC32" s="42"/>
      <c r="AD32" s="42">
        <f t="shared" si="8"/>
        <v>4617.110000000001</v>
      </c>
      <c r="AE32" s="42"/>
      <c r="AF32" s="44"/>
    </row>
    <row r="33" spans="1:32" s="36" customFormat="1" ht="18.75">
      <c r="A33" s="67" t="s">
        <v>23</v>
      </c>
      <c r="B33" s="66">
        <f aca="true" t="shared" si="9" ref="B33:C36">B39+B45+B51+B57</f>
        <v>0</v>
      </c>
      <c r="C33" s="66">
        <f t="shared" si="9"/>
        <v>0</v>
      </c>
      <c r="D33" s="66">
        <f t="shared" si="7"/>
        <v>0</v>
      </c>
      <c r="E33" s="66">
        <f>E39+E45+E51+E57</f>
        <v>0</v>
      </c>
      <c r="F33" s="28">
        <v>0</v>
      </c>
      <c r="G33" s="28">
        <v>0</v>
      </c>
      <c r="H33" s="66">
        <f>H38+H45+H51+H57</f>
        <v>0</v>
      </c>
      <c r="I33" s="66">
        <f>I39+I45+I51+I57</f>
        <v>0</v>
      </c>
      <c r="J33" s="66">
        <f aca="true" t="shared" si="10" ref="J33:AD33">J38+J45+J51+J57</f>
        <v>0</v>
      </c>
      <c r="K33" s="66">
        <f>K39+K45+K51+K57</f>
        <v>0</v>
      </c>
      <c r="L33" s="66">
        <f t="shared" si="10"/>
        <v>0</v>
      </c>
      <c r="M33" s="66"/>
      <c r="N33" s="66">
        <f t="shared" si="10"/>
        <v>0</v>
      </c>
      <c r="O33" s="66"/>
      <c r="P33" s="66">
        <f t="shared" si="10"/>
        <v>89.5</v>
      </c>
      <c r="Q33" s="66"/>
      <c r="R33" s="66">
        <f t="shared" si="10"/>
        <v>0</v>
      </c>
      <c r="S33" s="66"/>
      <c r="T33" s="66">
        <f t="shared" si="10"/>
        <v>0</v>
      </c>
      <c r="U33" s="66"/>
      <c r="V33" s="66">
        <f t="shared" si="10"/>
        <v>0</v>
      </c>
      <c r="W33" s="66"/>
      <c r="X33" s="66">
        <f t="shared" si="10"/>
        <v>0</v>
      </c>
      <c r="Y33" s="66"/>
      <c r="Z33" s="66">
        <f t="shared" si="10"/>
        <v>0</v>
      </c>
      <c r="AA33" s="66"/>
      <c r="AB33" s="66">
        <f t="shared" si="10"/>
        <v>89.5</v>
      </c>
      <c r="AC33" s="66"/>
      <c r="AD33" s="66">
        <f t="shared" si="10"/>
        <v>0</v>
      </c>
      <c r="AE33" s="66"/>
      <c r="AF33" s="44"/>
    </row>
    <row r="34" spans="1:32" s="36" customFormat="1" ht="18.75">
      <c r="A34" s="67" t="s">
        <v>21</v>
      </c>
      <c r="B34" s="66">
        <f t="shared" si="9"/>
        <v>0</v>
      </c>
      <c r="C34" s="66">
        <f t="shared" si="9"/>
        <v>0</v>
      </c>
      <c r="D34" s="66">
        <f t="shared" si="7"/>
        <v>0</v>
      </c>
      <c r="E34" s="66">
        <f>E40+E46+E52+E58</f>
        <v>0</v>
      </c>
      <c r="F34" s="28">
        <v>0</v>
      </c>
      <c r="G34" s="28">
        <v>0</v>
      </c>
      <c r="H34" s="66">
        <f>H40+H46+H52+H58</f>
        <v>0</v>
      </c>
      <c r="I34" s="66">
        <f>I40+I46+I52+I58</f>
        <v>0</v>
      </c>
      <c r="J34" s="66">
        <f aca="true" t="shared" si="11" ref="J34:AD36">J40+J46+J52+J58</f>
        <v>0</v>
      </c>
      <c r="K34" s="66">
        <f>K40+K46+K52+K58</f>
        <v>0</v>
      </c>
      <c r="L34" s="66">
        <f t="shared" si="11"/>
        <v>0</v>
      </c>
      <c r="M34" s="66"/>
      <c r="N34" s="66">
        <f t="shared" si="11"/>
        <v>0</v>
      </c>
      <c r="O34" s="66"/>
      <c r="P34" s="66">
        <f t="shared" si="11"/>
        <v>0</v>
      </c>
      <c r="Q34" s="66"/>
      <c r="R34" s="66">
        <f t="shared" si="11"/>
        <v>0</v>
      </c>
      <c r="S34" s="66"/>
      <c r="T34" s="66">
        <f t="shared" si="11"/>
        <v>0</v>
      </c>
      <c r="U34" s="66"/>
      <c r="V34" s="66">
        <f t="shared" si="11"/>
        <v>0</v>
      </c>
      <c r="W34" s="66"/>
      <c r="X34" s="66">
        <f t="shared" si="11"/>
        <v>0</v>
      </c>
      <c r="Y34" s="66"/>
      <c r="Z34" s="66">
        <f t="shared" si="11"/>
        <v>0</v>
      </c>
      <c r="AA34" s="66"/>
      <c r="AB34" s="66">
        <f t="shared" si="11"/>
        <v>0</v>
      </c>
      <c r="AC34" s="66"/>
      <c r="AD34" s="66">
        <f t="shared" si="11"/>
        <v>0</v>
      </c>
      <c r="AE34" s="66"/>
      <c r="AF34" s="44"/>
    </row>
    <row r="35" spans="1:32" s="36" customFormat="1" ht="18.75">
      <c r="A35" s="67" t="s">
        <v>13</v>
      </c>
      <c r="B35" s="66">
        <f t="shared" si="9"/>
        <v>23665.63</v>
      </c>
      <c r="C35" s="66">
        <f t="shared" si="9"/>
        <v>2264.84</v>
      </c>
      <c r="D35" s="66">
        <f t="shared" si="7"/>
        <v>1278.5159899999999</v>
      </c>
      <c r="E35" s="66">
        <f>E41+E47+E53+E59</f>
        <v>1278.5159899999999</v>
      </c>
      <c r="F35" s="35">
        <f>E35/B35*100</f>
        <v>5.402416880514061</v>
      </c>
      <c r="G35" s="28">
        <f>E35/C35*100</f>
        <v>56.45060975609755</v>
      </c>
      <c r="H35" s="66">
        <f>H41+H47+H53+H59</f>
        <v>1165.62</v>
      </c>
      <c r="I35" s="66">
        <f>I41+I47+I53+I59</f>
        <v>551.216</v>
      </c>
      <c r="J35" s="66">
        <f t="shared" si="11"/>
        <v>1099.22</v>
      </c>
      <c r="K35" s="66">
        <f>K41+K47+K53+K59</f>
        <v>727.29999</v>
      </c>
      <c r="L35" s="66">
        <f t="shared" si="11"/>
        <v>540.52</v>
      </c>
      <c r="M35" s="66"/>
      <c r="N35" s="66">
        <f t="shared" si="11"/>
        <v>4805.62</v>
      </c>
      <c r="O35" s="66"/>
      <c r="P35" s="66">
        <f t="shared" si="11"/>
        <v>1277.42</v>
      </c>
      <c r="Q35" s="66"/>
      <c r="R35" s="66">
        <f t="shared" si="11"/>
        <v>592.22</v>
      </c>
      <c r="S35" s="66"/>
      <c r="T35" s="66">
        <f t="shared" si="11"/>
        <v>4344.795</v>
      </c>
      <c r="U35" s="66"/>
      <c r="V35" s="66">
        <f t="shared" si="11"/>
        <v>581.02</v>
      </c>
      <c r="W35" s="66"/>
      <c r="X35" s="66">
        <f t="shared" si="11"/>
        <v>545.62</v>
      </c>
      <c r="Y35" s="66"/>
      <c r="Z35" s="66">
        <f t="shared" si="11"/>
        <v>3466.445</v>
      </c>
      <c r="AA35" s="66"/>
      <c r="AB35" s="66">
        <f t="shared" si="11"/>
        <v>630.02</v>
      </c>
      <c r="AC35" s="66"/>
      <c r="AD35" s="66">
        <f t="shared" si="11"/>
        <v>4617.110000000001</v>
      </c>
      <c r="AE35" s="66"/>
      <c r="AF35" s="44"/>
    </row>
    <row r="36" spans="1:32" s="36" customFormat="1" ht="18.75">
      <c r="A36" s="67" t="s">
        <v>29</v>
      </c>
      <c r="B36" s="66">
        <f t="shared" si="9"/>
        <v>0</v>
      </c>
      <c r="C36" s="66">
        <f t="shared" si="9"/>
        <v>0</v>
      </c>
      <c r="D36" s="66">
        <f t="shared" si="7"/>
        <v>0</v>
      </c>
      <c r="E36" s="66">
        <f>E42+E48+E54+E60</f>
        <v>0</v>
      </c>
      <c r="F36" s="28">
        <v>0</v>
      </c>
      <c r="G36" s="28">
        <v>0</v>
      </c>
      <c r="H36" s="66">
        <f>H42+H48+H54+H60</f>
        <v>0</v>
      </c>
      <c r="I36" s="66">
        <f>I42+I48+I54+I60</f>
        <v>0</v>
      </c>
      <c r="J36" s="66">
        <f t="shared" si="11"/>
        <v>0</v>
      </c>
      <c r="K36" s="66">
        <f>K42+K48+K54+K60</f>
        <v>0</v>
      </c>
      <c r="L36" s="66">
        <f t="shared" si="11"/>
        <v>0</v>
      </c>
      <c r="M36" s="66"/>
      <c r="N36" s="66">
        <f t="shared" si="11"/>
        <v>0</v>
      </c>
      <c r="O36" s="66"/>
      <c r="P36" s="66">
        <f t="shared" si="11"/>
        <v>0</v>
      </c>
      <c r="Q36" s="66"/>
      <c r="R36" s="66">
        <f t="shared" si="11"/>
        <v>0</v>
      </c>
      <c r="S36" s="66"/>
      <c r="T36" s="66">
        <f t="shared" si="11"/>
        <v>0</v>
      </c>
      <c r="U36" s="66"/>
      <c r="V36" s="66">
        <f t="shared" si="11"/>
        <v>0</v>
      </c>
      <c r="W36" s="66"/>
      <c r="X36" s="66">
        <f t="shared" si="11"/>
        <v>0</v>
      </c>
      <c r="Y36" s="66"/>
      <c r="Z36" s="66">
        <f t="shared" si="11"/>
        <v>0</v>
      </c>
      <c r="AA36" s="66"/>
      <c r="AB36" s="66">
        <f t="shared" si="11"/>
        <v>0</v>
      </c>
      <c r="AC36" s="66"/>
      <c r="AD36" s="66">
        <f t="shared" si="11"/>
        <v>0</v>
      </c>
      <c r="AE36" s="66"/>
      <c r="AF36" s="44"/>
    </row>
    <row r="37" spans="1:32" s="30" customFormat="1" ht="37.5">
      <c r="A37" s="62" t="s">
        <v>32</v>
      </c>
      <c r="B37" s="31">
        <f>B38</f>
        <v>179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>
        <f>K38</f>
        <v>0</v>
      </c>
      <c r="L37" s="31">
        <f>L38</f>
        <v>0</v>
      </c>
      <c r="M37" s="4"/>
      <c r="N37" s="31">
        <f>N38</f>
        <v>0</v>
      </c>
      <c r="O37" s="4"/>
      <c r="P37" s="31">
        <f>P38</f>
        <v>89.5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91" t="s">
        <v>54</v>
      </c>
    </row>
    <row r="38" spans="1:32" s="30" customFormat="1" ht="18.75">
      <c r="A38" s="60" t="s">
        <v>17</v>
      </c>
      <c r="B38" s="34">
        <f>B39+B40+B41+B42</f>
        <v>179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>
        <f>K39+K40+K41+K42</f>
        <v>0</v>
      </c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89.5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92"/>
    </row>
    <row r="39" spans="1:32" s="30" customFormat="1" ht="18.75">
      <c r="A39" s="61" t="s">
        <v>23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2"/>
    </row>
    <row r="40" spans="1:32" s="30" customFormat="1" ht="18.75">
      <c r="A40" s="61" t="s">
        <v>21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2"/>
    </row>
    <row r="41" spans="1:32" s="30" customFormat="1" ht="18.75">
      <c r="A41" s="61" t="s">
        <v>13</v>
      </c>
      <c r="B41" s="31">
        <f>H41+J41+L41+N41+P41+R41+T41+V41+X41+Z41+AB41+AD41</f>
        <v>179</v>
      </c>
      <c r="C41" s="32">
        <f>H41+J41</f>
        <v>0</v>
      </c>
      <c r="D41" s="32">
        <f>E41</f>
        <v>0</v>
      </c>
      <c r="E41" s="4">
        <f>I41+K41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/>
      <c r="N41" s="31">
        <v>0</v>
      </c>
      <c r="O41" s="31"/>
      <c r="P41" s="31">
        <v>89.5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92"/>
    </row>
    <row r="42" spans="1:32" s="30" customFormat="1" ht="18.75">
      <c r="A42" s="61" t="s">
        <v>29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3"/>
    </row>
    <row r="43" spans="1:32" s="30" customFormat="1" ht="56.25">
      <c r="A43" s="63" t="s">
        <v>33</v>
      </c>
      <c r="B43" s="31">
        <f>B44</f>
        <v>1578.9999999999998</v>
      </c>
      <c r="C43" s="34">
        <f>C44</f>
        <v>113.69999999999999</v>
      </c>
      <c r="D43" s="31">
        <f t="shared" si="7"/>
        <v>36.51199</v>
      </c>
      <c r="E43" s="4">
        <f aca="true" t="shared" si="12" ref="E43:K43">E44</f>
        <v>36.51199</v>
      </c>
      <c r="F43" s="35">
        <f t="shared" si="12"/>
        <v>2.312348955034832</v>
      </c>
      <c r="G43" s="28">
        <f t="shared" si="12"/>
        <v>32.11256816182937</v>
      </c>
      <c r="H43" s="31">
        <f t="shared" si="12"/>
        <v>54.3</v>
      </c>
      <c r="I43" s="4">
        <f t="shared" si="12"/>
        <v>0</v>
      </c>
      <c r="J43" s="31">
        <f t="shared" si="12"/>
        <v>59.4</v>
      </c>
      <c r="K43" s="4">
        <f t="shared" si="12"/>
        <v>36.51199</v>
      </c>
      <c r="L43" s="31">
        <f>L44</f>
        <v>54.3</v>
      </c>
      <c r="M43" s="4"/>
      <c r="N43" s="31">
        <f>N44</f>
        <v>226.4</v>
      </c>
      <c r="O43" s="4"/>
      <c r="P43" s="31">
        <f>P44</f>
        <v>701.7</v>
      </c>
      <c r="Q43" s="4"/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91" t="s">
        <v>61</v>
      </c>
    </row>
    <row r="44" spans="1:32" s="30" customFormat="1" ht="18.75">
      <c r="A44" s="60" t="s">
        <v>17</v>
      </c>
      <c r="B44" s="34">
        <f>B45+B46+B47+B48</f>
        <v>1578.9999999999998</v>
      </c>
      <c r="C44" s="34">
        <f>C45+C46+C47+C48</f>
        <v>113.69999999999999</v>
      </c>
      <c r="D44" s="31">
        <f t="shared" si="7"/>
        <v>36.51199</v>
      </c>
      <c r="E44" s="34">
        <f>E45+E46+E47+E48</f>
        <v>36.51199</v>
      </c>
      <c r="F44" s="35">
        <f>F45+F46+F47+F48</f>
        <v>2.312348955034832</v>
      </c>
      <c r="G44" s="28">
        <f>E44/C44*100</f>
        <v>32.11256816182937</v>
      </c>
      <c r="H44" s="34">
        <f>H45+H46+H47+H48</f>
        <v>54.3</v>
      </c>
      <c r="I44" s="34">
        <f>I45+I46+I47+I48</f>
        <v>0</v>
      </c>
      <c r="J44" s="34">
        <f>J45+J46+J47+J48</f>
        <v>59.4</v>
      </c>
      <c r="K44" s="34">
        <f>K45+K46+K47+K48</f>
        <v>36.51199</v>
      </c>
      <c r="L44" s="34">
        <f>L45+L46+L47+L48</f>
        <v>54.3</v>
      </c>
      <c r="M44" s="34"/>
      <c r="N44" s="34">
        <f>N45+N46+N47+N48</f>
        <v>226.4</v>
      </c>
      <c r="O44" s="34"/>
      <c r="P44" s="34">
        <f>P45+P46+P47+P48</f>
        <v>701.7</v>
      </c>
      <c r="Q44" s="34"/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92"/>
    </row>
    <row r="45" spans="1:32" s="30" customFormat="1" ht="18.75">
      <c r="A45" s="61" t="s">
        <v>23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2"/>
    </row>
    <row r="46" spans="1:32" s="30" customFormat="1" ht="18.75">
      <c r="A46" s="61" t="s">
        <v>21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2"/>
    </row>
    <row r="47" spans="1:32" s="30" customFormat="1" ht="18.75">
      <c r="A47" s="61" t="s">
        <v>13</v>
      </c>
      <c r="B47" s="31">
        <f>H47+J47+L47+N47+P47+R47+T47+V47+X47+Z47+AB47+AD47</f>
        <v>1578.9999999999998</v>
      </c>
      <c r="C47" s="32">
        <f>H47+J47</f>
        <v>113.69999999999999</v>
      </c>
      <c r="D47" s="32">
        <f>E47</f>
        <v>36.51199</v>
      </c>
      <c r="E47" s="4">
        <f>I47+K47</f>
        <v>36.51199</v>
      </c>
      <c r="F47" s="35">
        <f>E47/B47*100</f>
        <v>2.312348955034832</v>
      </c>
      <c r="G47" s="28">
        <f>E47/C47*100</f>
        <v>32.11256816182937</v>
      </c>
      <c r="H47" s="31">
        <v>54.3</v>
      </c>
      <c r="I47" s="31">
        <v>0</v>
      </c>
      <c r="J47" s="31">
        <v>59.4</v>
      </c>
      <c r="K47" s="31">
        <v>36.51199</v>
      </c>
      <c r="L47" s="31">
        <v>54.3</v>
      </c>
      <c r="M47" s="31"/>
      <c r="N47" s="31">
        <v>226.4</v>
      </c>
      <c r="O47" s="31"/>
      <c r="P47" s="31">
        <v>701.7</v>
      </c>
      <c r="Q47" s="31"/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92"/>
    </row>
    <row r="48" spans="1:32" s="30" customFormat="1" ht="18.75">
      <c r="A48" s="61" t="s">
        <v>29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3"/>
    </row>
    <row r="49" spans="1:32" s="30" customFormat="1" ht="162" customHeight="1">
      <c r="A49" s="63" t="s">
        <v>34</v>
      </c>
      <c r="B49" s="31">
        <f>B50</f>
        <v>20062.43</v>
      </c>
      <c r="C49" s="34">
        <f>C50</f>
        <v>1388.44</v>
      </c>
      <c r="D49" s="31">
        <f t="shared" si="7"/>
        <v>1060.224</v>
      </c>
      <c r="E49" s="4">
        <f aca="true" t="shared" si="13" ref="E49:K49">E50</f>
        <v>1060.224</v>
      </c>
      <c r="F49" s="35">
        <f t="shared" si="13"/>
        <v>5.284624046040285</v>
      </c>
      <c r="G49" s="28">
        <f t="shared" si="13"/>
        <v>76.36080781308519</v>
      </c>
      <c r="H49" s="31">
        <f t="shared" si="13"/>
        <v>902.22</v>
      </c>
      <c r="I49" s="4">
        <f t="shared" si="13"/>
        <v>551.216</v>
      </c>
      <c r="J49" s="31">
        <f t="shared" si="13"/>
        <v>486.22</v>
      </c>
      <c r="K49" s="4">
        <f t="shared" si="13"/>
        <v>509.008</v>
      </c>
      <c r="L49" s="31">
        <f>L50</f>
        <v>486.22</v>
      </c>
      <c r="M49" s="4"/>
      <c r="N49" s="31">
        <f>N50</f>
        <v>4003.72</v>
      </c>
      <c r="O49" s="4"/>
      <c r="P49" s="31">
        <f>P50</f>
        <v>486.22</v>
      </c>
      <c r="Q49" s="4"/>
      <c r="R49" s="31">
        <f>R50</f>
        <v>486.22</v>
      </c>
      <c r="S49" s="4"/>
      <c r="T49" s="31">
        <f>T50</f>
        <v>3903.995</v>
      </c>
      <c r="U49" s="4"/>
      <c r="V49" s="31">
        <f>V50</f>
        <v>486.22</v>
      </c>
      <c r="W49" s="4"/>
      <c r="X49" s="31">
        <f>X50</f>
        <v>486.22</v>
      </c>
      <c r="Y49" s="4"/>
      <c r="Z49" s="31">
        <f>Z50</f>
        <v>3291.645</v>
      </c>
      <c r="AA49" s="4"/>
      <c r="AB49" s="31">
        <f>AB50</f>
        <v>486.22</v>
      </c>
      <c r="AC49" s="4"/>
      <c r="AD49" s="31">
        <f>AD50</f>
        <v>4557.31</v>
      </c>
      <c r="AE49" s="5"/>
      <c r="AF49" s="98" t="s">
        <v>46</v>
      </c>
    </row>
    <row r="50" spans="1:32" s="30" customFormat="1" ht="20.25" customHeight="1">
      <c r="A50" s="60" t="s">
        <v>17</v>
      </c>
      <c r="B50" s="34">
        <f>B51+B52+B53+B54</f>
        <v>20062.43</v>
      </c>
      <c r="C50" s="34">
        <f>C51+C52+C53+C54</f>
        <v>1388.44</v>
      </c>
      <c r="D50" s="31">
        <f t="shared" si="7"/>
        <v>1060.224</v>
      </c>
      <c r="E50" s="34">
        <f>E51+E52+E53+E54</f>
        <v>1060.224</v>
      </c>
      <c r="F50" s="35">
        <f>F51+F52+F53+F54</f>
        <v>5.284624046040285</v>
      </c>
      <c r="G50" s="28">
        <f>E50/C50*100</f>
        <v>76.36080781308519</v>
      </c>
      <c r="H50" s="34">
        <f>H51+H52+H53+H54</f>
        <v>902.22</v>
      </c>
      <c r="I50" s="34">
        <f>I51+I52+I53+I54</f>
        <v>551.216</v>
      </c>
      <c r="J50" s="34">
        <f>J51+J52+J53+J54</f>
        <v>486.22</v>
      </c>
      <c r="K50" s="34">
        <f>K51+K52+K53+K54</f>
        <v>509.008</v>
      </c>
      <c r="L50" s="34">
        <f>L51+L52+L53+L54</f>
        <v>486.22</v>
      </c>
      <c r="M50" s="34"/>
      <c r="N50" s="34">
        <f>N51+N52+N53+N54</f>
        <v>4003.72</v>
      </c>
      <c r="O50" s="34"/>
      <c r="P50" s="34">
        <f>P51+P52+P53+P54</f>
        <v>486.22</v>
      </c>
      <c r="Q50" s="34"/>
      <c r="R50" s="34">
        <f>R51+R52+R53+R54</f>
        <v>486.22</v>
      </c>
      <c r="S50" s="34"/>
      <c r="T50" s="34">
        <f>T51+T52+T53+T54</f>
        <v>3903.995</v>
      </c>
      <c r="U50" s="34"/>
      <c r="V50" s="34">
        <f>V51+V52+V53+V54</f>
        <v>486.22</v>
      </c>
      <c r="W50" s="34"/>
      <c r="X50" s="34">
        <f>X51+X52+X53+X54</f>
        <v>486.22</v>
      </c>
      <c r="Y50" s="34"/>
      <c r="Z50" s="34">
        <f>Z51+Z52+Z53+Z54</f>
        <v>3291.645</v>
      </c>
      <c r="AA50" s="34"/>
      <c r="AB50" s="34">
        <f>AB51+AB52+AB53+AB54</f>
        <v>486.22</v>
      </c>
      <c r="AC50" s="34"/>
      <c r="AD50" s="34">
        <f>AD51+AD52+AD53+AD54</f>
        <v>4557.31</v>
      </c>
      <c r="AE50" s="34"/>
      <c r="AF50" s="99"/>
    </row>
    <row r="51" spans="1:32" s="30" customFormat="1" ht="18.75">
      <c r="A51" s="61" t="s">
        <v>23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9"/>
    </row>
    <row r="52" spans="1:32" s="30" customFormat="1" ht="18.75">
      <c r="A52" s="61" t="s">
        <v>21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9"/>
    </row>
    <row r="53" spans="1:32" s="36" customFormat="1" ht="18.75">
      <c r="A53" s="61" t="s">
        <v>13</v>
      </c>
      <c r="B53" s="31">
        <f>H53+J53+L53+N53+P53+R53+T53+V53+X53+Z53+AB53+AD53</f>
        <v>20062.43</v>
      </c>
      <c r="C53" s="32">
        <f>H53+J53</f>
        <v>1388.44</v>
      </c>
      <c r="D53" s="32">
        <f>E53</f>
        <v>1060.224</v>
      </c>
      <c r="E53" s="4">
        <f>I53+K53</f>
        <v>1060.224</v>
      </c>
      <c r="F53" s="35">
        <f>E53/B53*100</f>
        <v>5.284624046040285</v>
      </c>
      <c r="G53" s="28">
        <f>E53/C53*100</f>
        <v>76.36080781308519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/>
      <c r="N53" s="31">
        <v>4003.72</v>
      </c>
      <c r="O53" s="31"/>
      <c r="P53" s="31">
        <v>486.22</v>
      </c>
      <c r="Q53" s="31"/>
      <c r="R53" s="31">
        <v>486.22</v>
      </c>
      <c r="S53" s="31"/>
      <c r="T53" s="31">
        <v>3903.995</v>
      </c>
      <c r="U53" s="31"/>
      <c r="V53" s="31">
        <v>486.22</v>
      </c>
      <c r="W53" s="31"/>
      <c r="X53" s="31">
        <v>486.22</v>
      </c>
      <c r="Y53" s="31"/>
      <c r="Z53" s="31">
        <v>3291.645</v>
      </c>
      <c r="AA53" s="31"/>
      <c r="AB53" s="31">
        <v>486.22</v>
      </c>
      <c r="AC53" s="31"/>
      <c r="AD53" s="31">
        <f>3403.88+773.43+380</f>
        <v>4557.31</v>
      </c>
      <c r="AE53" s="31"/>
      <c r="AF53" s="99"/>
    </row>
    <row r="54" spans="1:32" s="30" customFormat="1" ht="26.25" customHeight="1">
      <c r="A54" s="61" t="s">
        <v>29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0"/>
    </row>
    <row r="55" spans="1:32" s="30" customFormat="1" ht="37.5" customHeight="1">
      <c r="A55" s="63" t="s">
        <v>35</v>
      </c>
      <c r="B55" s="31">
        <f>B56</f>
        <v>1845.2</v>
      </c>
      <c r="C55" s="34">
        <f>C56</f>
        <v>762.7</v>
      </c>
      <c r="D55" s="31">
        <f t="shared" si="7"/>
        <v>181.78</v>
      </c>
      <c r="E55" s="4">
        <f aca="true" t="shared" si="14" ref="E55:K55">E56</f>
        <v>181.78</v>
      </c>
      <c r="F55" s="35">
        <f t="shared" si="14"/>
        <v>9.851506611749404</v>
      </c>
      <c r="G55" s="28">
        <f t="shared" si="14"/>
        <v>23.833748524977054</v>
      </c>
      <c r="H55" s="31">
        <f t="shared" si="14"/>
        <v>209.1</v>
      </c>
      <c r="I55" s="4">
        <f t="shared" si="14"/>
        <v>0</v>
      </c>
      <c r="J55" s="31">
        <f t="shared" si="14"/>
        <v>553.6</v>
      </c>
      <c r="K55" s="4">
        <f t="shared" si="14"/>
        <v>181.78</v>
      </c>
      <c r="L55" s="31">
        <f>L56</f>
        <v>0</v>
      </c>
      <c r="M55" s="4"/>
      <c r="N55" s="31">
        <f>N56</f>
        <v>575.5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386.5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120.5</v>
      </c>
      <c r="AA55" s="4"/>
      <c r="AB55" s="31">
        <f>AB56</f>
        <v>0</v>
      </c>
      <c r="AC55" s="4"/>
      <c r="AD55" s="31">
        <f>AD56</f>
        <v>0</v>
      </c>
      <c r="AE55" s="5"/>
      <c r="AF55" s="91" t="s">
        <v>55</v>
      </c>
    </row>
    <row r="56" spans="1:32" s="30" customFormat="1" ht="18.75">
      <c r="A56" s="60" t="s">
        <v>17</v>
      </c>
      <c r="B56" s="34">
        <f>B57+B58+B59+B60</f>
        <v>1845.2</v>
      </c>
      <c r="C56" s="34">
        <f>C57+C58+C59+C60</f>
        <v>762.7</v>
      </c>
      <c r="D56" s="31">
        <f t="shared" si="7"/>
        <v>181.78</v>
      </c>
      <c r="E56" s="34">
        <f>E57+E58+E59+E60</f>
        <v>181.78</v>
      </c>
      <c r="F56" s="35">
        <f>F57+F58+F59+F60</f>
        <v>9.851506611749404</v>
      </c>
      <c r="G56" s="28">
        <f>E56/C56*100</f>
        <v>23.833748524977054</v>
      </c>
      <c r="H56" s="34">
        <f>H57+H58+H59+H60</f>
        <v>209.1</v>
      </c>
      <c r="I56" s="34">
        <f>I57+I58+I59+I60</f>
        <v>0</v>
      </c>
      <c r="J56" s="34">
        <f>J57+J58+J59+J60</f>
        <v>553.6</v>
      </c>
      <c r="K56" s="34">
        <f>K57+K58+K59+K60</f>
        <v>181.78</v>
      </c>
      <c r="L56" s="34">
        <f>L57+L58+L59+L60</f>
        <v>0</v>
      </c>
      <c r="M56" s="34"/>
      <c r="N56" s="34">
        <f>N57+N58+N59+N60</f>
        <v>575.5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386.5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120.5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2"/>
    </row>
    <row r="57" spans="1:32" s="30" customFormat="1" ht="18.75">
      <c r="A57" s="61" t="s">
        <v>23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2"/>
    </row>
    <row r="58" spans="1:32" s="30" customFormat="1" ht="18.75">
      <c r="A58" s="61" t="s">
        <v>21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2"/>
    </row>
    <row r="59" spans="1:32" s="30" customFormat="1" ht="18.75">
      <c r="A59" s="61" t="s">
        <v>13</v>
      </c>
      <c r="B59" s="31">
        <f>H59+J59+L59+N59+P59+R59+T59+V59+X59+Z59+AB59+AD59</f>
        <v>1845.2</v>
      </c>
      <c r="C59" s="32">
        <f>H59+J59</f>
        <v>762.7</v>
      </c>
      <c r="D59" s="32">
        <f>E59</f>
        <v>181.78</v>
      </c>
      <c r="E59" s="4">
        <f>I59+K59</f>
        <v>181.78</v>
      </c>
      <c r="F59" s="35">
        <f>E59/B59*100</f>
        <v>9.851506611749404</v>
      </c>
      <c r="G59" s="28">
        <f>E59/C59*100</f>
        <v>23.833748524977054</v>
      </c>
      <c r="H59" s="31">
        <v>209.1</v>
      </c>
      <c r="I59" s="31">
        <v>0</v>
      </c>
      <c r="J59" s="31">
        <v>553.6</v>
      </c>
      <c r="K59" s="31">
        <v>181.78</v>
      </c>
      <c r="L59" s="31">
        <v>0</v>
      </c>
      <c r="M59" s="31"/>
      <c r="N59" s="31">
        <v>575.5</v>
      </c>
      <c r="O59" s="31"/>
      <c r="P59" s="31">
        <v>0</v>
      </c>
      <c r="Q59" s="31"/>
      <c r="R59" s="31">
        <v>0</v>
      </c>
      <c r="S59" s="31"/>
      <c r="T59" s="31">
        <v>386.5</v>
      </c>
      <c r="U59" s="31"/>
      <c r="V59" s="31">
        <v>0</v>
      </c>
      <c r="W59" s="31"/>
      <c r="X59" s="31">
        <v>0</v>
      </c>
      <c r="Y59" s="31"/>
      <c r="Z59" s="31">
        <v>120.5</v>
      </c>
      <c r="AA59" s="31"/>
      <c r="AB59" s="31">
        <v>0</v>
      </c>
      <c r="AC59" s="31"/>
      <c r="AD59" s="31">
        <v>0</v>
      </c>
      <c r="AE59" s="31"/>
      <c r="AF59" s="92"/>
    </row>
    <row r="60" spans="1:32" s="30" customFormat="1" ht="18.75">
      <c r="A60" s="61" t="s">
        <v>29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3"/>
    </row>
    <row r="61" spans="1:32" s="30" customFormat="1" ht="69.75" customHeight="1">
      <c r="A61" s="63" t="s">
        <v>44</v>
      </c>
      <c r="B61" s="31">
        <f>B62</f>
        <v>538.1999999999999</v>
      </c>
      <c r="C61" s="34">
        <f>C62</f>
        <v>242</v>
      </c>
      <c r="D61" s="31">
        <f t="shared" si="7"/>
        <v>242</v>
      </c>
      <c r="E61" s="4">
        <f>E62</f>
        <v>242</v>
      </c>
      <c r="F61" s="35">
        <v>0</v>
      </c>
      <c r="G61" s="28">
        <v>0</v>
      </c>
      <c r="H61" s="31">
        <f>H62</f>
        <v>0</v>
      </c>
      <c r="I61" s="4">
        <f>I62</f>
        <v>0</v>
      </c>
      <c r="J61" s="31">
        <f>J62</f>
        <v>242</v>
      </c>
      <c r="K61" s="4">
        <f>K62</f>
        <v>242</v>
      </c>
      <c r="L61" s="31">
        <f>L62</f>
        <v>0</v>
      </c>
      <c r="M61" s="4"/>
      <c r="N61" s="31">
        <f>N62</f>
        <v>95.2</v>
      </c>
      <c r="O61" s="4"/>
      <c r="P61" s="31">
        <f>P62</f>
        <v>0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91" t="s">
        <v>62</v>
      </c>
    </row>
    <row r="62" spans="1:32" s="30" customFormat="1" ht="20.25" customHeight="1">
      <c r="A62" s="60" t="s">
        <v>17</v>
      </c>
      <c r="B62" s="34">
        <f>B63+B64+B65+B66</f>
        <v>538.1999999999999</v>
      </c>
      <c r="C62" s="34">
        <f>C63+C64+C65+C66</f>
        <v>242</v>
      </c>
      <c r="D62" s="31">
        <f t="shared" si="7"/>
        <v>242</v>
      </c>
      <c r="E62" s="34">
        <f>E63+E64+E65+E66</f>
        <v>242</v>
      </c>
      <c r="F62" s="35">
        <v>0</v>
      </c>
      <c r="G62" s="28">
        <v>0</v>
      </c>
      <c r="H62" s="34">
        <f>H63+H64+H65+H66</f>
        <v>0</v>
      </c>
      <c r="I62" s="34">
        <f>I63+I64+I65+I66</f>
        <v>0</v>
      </c>
      <c r="J62" s="34">
        <f>J63+J64+J65+J66</f>
        <v>242</v>
      </c>
      <c r="K62" s="34">
        <f>K63+K64+K65+K66</f>
        <v>242</v>
      </c>
      <c r="L62" s="34">
        <f>L63+L64+L65+L66</f>
        <v>0</v>
      </c>
      <c r="M62" s="34"/>
      <c r="N62" s="34">
        <f>N63+N64+N65+N66</f>
        <v>95.2</v>
      </c>
      <c r="O62" s="34"/>
      <c r="P62" s="34">
        <f>P63+P64+P65+P66</f>
        <v>0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92"/>
    </row>
    <row r="63" spans="1:32" s="30" customFormat="1" ht="24.75" customHeight="1">
      <c r="A63" s="61" t="s">
        <v>23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2"/>
    </row>
    <row r="64" spans="1:32" s="30" customFormat="1" ht="18.75">
      <c r="A64" s="61" t="s">
        <v>21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2"/>
    </row>
    <row r="65" spans="1:32" s="36" customFormat="1" ht="18.75">
      <c r="A65" s="61" t="s">
        <v>13</v>
      </c>
      <c r="B65" s="31">
        <f>H65+J65+L65+N65+P65+R65+T65+V65+X65+Z65+AB65+AD65</f>
        <v>538.1999999999999</v>
      </c>
      <c r="C65" s="32">
        <f>H65+J65</f>
        <v>242</v>
      </c>
      <c r="D65" s="32">
        <f>E65</f>
        <v>242</v>
      </c>
      <c r="E65" s="4">
        <f>I65+K65</f>
        <v>242</v>
      </c>
      <c r="F65" s="35">
        <f>E65/B65*100</f>
        <v>44.96469713861019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/>
      <c r="N65" s="31">
        <v>95.2</v>
      </c>
      <c r="O65" s="31"/>
      <c r="P65" s="31">
        <v>0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0.8</v>
      </c>
      <c r="AE65" s="31"/>
      <c r="AF65" s="92"/>
    </row>
    <row r="66" spans="1:32" s="30" customFormat="1" ht="18.75">
      <c r="A66" s="61" t="s">
        <v>29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3"/>
    </row>
    <row r="67" spans="1:32" s="36" customFormat="1" ht="79.5" customHeight="1">
      <c r="A67" s="63" t="s">
        <v>36</v>
      </c>
      <c r="B67" s="34">
        <f>B68</f>
        <v>93743.59999999998</v>
      </c>
      <c r="C67" s="34">
        <f>C68</f>
        <v>19247.982</v>
      </c>
      <c r="D67" s="31">
        <f t="shared" si="7"/>
        <v>15941.54764</v>
      </c>
      <c r="E67" s="34">
        <f>E68</f>
        <v>15941.54764</v>
      </c>
      <c r="F67" s="28">
        <f>E67/B67*100</f>
        <v>17.00547838999143</v>
      </c>
      <c r="G67" s="28">
        <f>E67/C67*100</f>
        <v>82.82191681185073</v>
      </c>
      <c r="H67" s="34">
        <f>H68</f>
        <v>10772.305</v>
      </c>
      <c r="I67" s="34">
        <f>I68</f>
        <v>8305.25328</v>
      </c>
      <c r="J67" s="34">
        <f aca="true" t="shared" si="15" ref="J67:AD67">J68</f>
        <v>8475.677</v>
      </c>
      <c r="K67" s="34">
        <f>K68</f>
        <v>7636.29436</v>
      </c>
      <c r="L67" s="34">
        <f t="shared" si="15"/>
        <v>5224.406</v>
      </c>
      <c r="M67" s="34"/>
      <c r="N67" s="34">
        <f t="shared" si="15"/>
        <v>10702.577</v>
      </c>
      <c r="O67" s="34"/>
      <c r="P67" s="34">
        <f t="shared" si="15"/>
        <v>6152.097</v>
      </c>
      <c r="Q67" s="34"/>
      <c r="R67" s="34">
        <f t="shared" si="15"/>
        <v>4446.877</v>
      </c>
      <c r="S67" s="34"/>
      <c r="T67" s="34">
        <f t="shared" si="15"/>
        <v>10839.365</v>
      </c>
      <c r="U67" s="34"/>
      <c r="V67" s="34">
        <f t="shared" si="15"/>
        <v>6001.128</v>
      </c>
      <c r="W67" s="34"/>
      <c r="X67" s="34">
        <f t="shared" si="15"/>
        <v>4427.217</v>
      </c>
      <c r="Y67" s="34"/>
      <c r="Z67" s="34">
        <f t="shared" si="15"/>
        <v>10562.714</v>
      </c>
      <c r="AA67" s="34"/>
      <c r="AB67" s="34">
        <f t="shared" si="15"/>
        <v>6127.038</v>
      </c>
      <c r="AC67" s="34"/>
      <c r="AD67" s="34">
        <f t="shared" si="15"/>
        <v>10012.199</v>
      </c>
      <c r="AE67" s="34"/>
      <c r="AF67" s="102" t="s">
        <v>48</v>
      </c>
    </row>
    <row r="68" spans="1:32" s="36" customFormat="1" ht="18.75" customHeight="1">
      <c r="A68" s="60" t="s">
        <v>17</v>
      </c>
      <c r="B68" s="34">
        <f>B69+B70+B71+B72</f>
        <v>93743.59999999998</v>
      </c>
      <c r="C68" s="34">
        <f>C69+C70+C71+C72</f>
        <v>19247.982</v>
      </c>
      <c r="D68" s="31">
        <f t="shared" si="7"/>
        <v>15941.54764</v>
      </c>
      <c r="E68" s="34">
        <f>E69+E70+E71+E72</f>
        <v>15941.54764</v>
      </c>
      <c r="F68" s="35">
        <f>F69+F70+F71+F72</f>
        <v>17.00547838999143</v>
      </c>
      <c r="G68" s="28">
        <f>E68/C68*100</f>
        <v>82.82191681185073</v>
      </c>
      <c r="H68" s="34">
        <f>H69+H70+H71+H72</f>
        <v>10772.305</v>
      </c>
      <c r="I68" s="34">
        <f>I69+I70+I71+I72</f>
        <v>8305.25328</v>
      </c>
      <c r="J68" s="34">
        <f aca="true" t="shared" si="16" ref="J68:AD68">J69+J70+J71+J72</f>
        <v>8475.677</v>
      </c>
      <c r="K68" s="34">
        <f>K69+K70+K71+K72</f>
        <v>7636.29436</v>
      </c>
      <c r="L68" s="34">
        <f t="shared" si="16"/>
        <v>5224.406</v>
      </c>
      <c r="M68" s="34"/>
      <c r="N68" s="34">
        <f t="shared" si="16"/>
        <v>10702.577</v>
      </c>
      <c r="O68" s="34"/>
      <c r="P68" s="34">
        <f t="shared" si="16"/>
        <v>6152.097</v>
      </c>
      <c r="Q68" s="34"/>
      <c r="R68" s="34">
        <f t="shared" si="16"/>
        <v>4446.877</v>
      </c>
      <c r="S68" s="34"/>
      <c r="T68" s="34">
        <f t="shared" si="16"/>
        <v>10839.365</v>
      </c>
      <c r="U68" s="34"/>
      <c r="V68" s="34">
        <f t="shared" si="16"/>
        <v>6001.128</v>
      </c>
      <c r="W68" s="34"/>
      <c r="X68" s="34">
        <f t="shared" si="16"/>
        <v>4427.217</v>
      </c>
      <c r="Y68" s="34"/>
      <c r="Z68" s="34">
        <f t="shared" si="16"/>
        <v>10562.714</v>
      </c>
      <c r="AA68" s="34"/>
      <c r="AB68" s="34">
        <f t="shared" si="16"/>
        <v>6127.038</v>
      </c>
      <c r="AC68" s="34"/>
      <c r="AD68" s="34">
        <f t="shared" si="16"/>
        <v>10012.199</v>
      </c>
      <c r="AE68" s="34"/>
      <c r="AF68" s="103"/>
    </row>
    <row r="69" spans="1:32" s="36" customFormat="1" ht="18.75" customHeight="1">
      <c r="A69" s="61" t="s">
        <v>23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3"/>
    </row>
    <row r="70" spans="1:32" s="36" customFormat="1" ht="18.75" customHeight="1">
      <c r="A70" s="61" t="s">
        <v>21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3"/>
    </row>
    <row r="71" spans="1:32" s="36" customFormat="1" ht="18.75">
      <c r="A71" s="61" t="s">
        <v>13</v>
      </c>
      <c r="B71" s="31">
        <f>H71+J71+L71+N71+P71+R71+T71+V71+X71+Z71+AB71+AD71</f>
        <v>93743.59999999998</v>
      </c>
      <c r="C71" s="32">
        <f>H71+J71</f>
        <v>19247.982</v>
      </c>
      <c r="D71" s="32">
        <f>E71</f>
        <v>15941.54764</v>
      </c>
      <c r="E71" s="4">
        <f>I71+K71</f>
        <v>15941.54764</v>
      </c>
      <c r="F71" s="35">
        <f>E71/B71*100</f>
        <v>17.00547838999143</v>
      </c>
      <c r="G71" s="28">
        <f>E71/C71*100</f>
        <v>82.82191681185073</v>
      </c>
      <c r="H71" s="34">
        <v>10772.305</v>
      </c>
      <c r="I71" s="34">
        <v>8305.25328</v>
      </c>
      <c r="J71" s="34">
        <v>8475.677</v>
      </c>
      <c r="K71" s="34">
        <v>7636.29436</v>
      </c>
      <c r="L71" s="34">
        <v>5224.406</v>
      </c>
      <c r="M71" s="34"/>
      <c r="N71" s="34">
        <v>10702.577</v>
      </c>
      <c r="O71" s="34"/>
      <c r="P71" s="34">
        <v>6152.097</v>
      </c>
      <c r="Q71" s="34"/>
      <c r="R71" s="34">
        <v>4446.877</v>
      </c>
      <c r="S71" s="34"/>
      <c r="T71" s="34">
        <v>10839.365</v>
      </c>
      <c r="U71" s="34"/>
      <c r="V71" s="34">
        <v>6001.128</v>
      </c>
      <c r="W71" s="34"/>
      <c r="X71" s="34">
        <v>4427.217</v>
      </c>
      <c r="Y71" s="34"/>
      <c r="Z71" s="34">
        <v>10562.714</v>
      </c>
      <c r="AA71" s="34"/>
      <c r="AB71" s="34">
        <v>6127.038</v>
      </c>
      <c r="AC71" s="34"/>
      <c r="AD71" s="34">
        <v>10012.199</v>
      </c>
      <c r="AE71" s="34"/>
      <c r="AF71" s="103"/>
    </row>
    <row r="72" spans="1:32" s="36" customFormat="1" ht="18.75" customHeight="1">
      <c r="A72" s="61" t="s">
        <v>29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4"/>
    </row>
    <row r="73" spans="1:32" s="30" customFormat="1" ht="62.25" customHeight="1">
      <c r="A73" s="68" t="s">
        <v>37</v>
      </c>
      <c r="B73" s="34">
        <f aca="true" t="shared" si="17" ref="B73:AD73">B74</f>
        <v>6833.6</v>
      </c>
      <c r="C73" s="34">
        <f t="shared" si="17"/>
        <v>1106.471</v>
      </c>
      <c r="D73" s="34">
        <f t="shared" si="17"/>
        <v>1104.16401</v>
      </c>
      <c r="E73" s="34">
        <f t="shared" si="17"/>
        <v>1067.737991</v>
      </c>
      <c r="F73" s="28">
        <f>E73/B73*100</f>
        <v>15.624824265394519</v>
      </c>
      <c r="G73" s="28">
        <f>E73/C73*100</f>
        <v>96.49941037767822</v>
      </c>
      <c r="H73" s="34">
        <f t="shared" si="17"/>
        <v>577.1610000000001</v>
      </c>
      <c r="I73" s="34">
        <f t="shared" si="17"/>
        <v>519.5118500000001</v>
      </c>
      <c r="J73" s="34">
        <f t="shared" si="17"/>
        <v>529.31</v>
      </c>
      <c r="K73" s="34">
        <f t="shared" si="17"/>
        <v>548.226141</v>
      </c>
      <c r="L73" s="34">
        <f t="shared" si="17"/>
        <v>322.092</v>
      </c>
      <c r="M73" s="34"/>
      <c r="N73" s="34">
        <f t="shared" si="17"/>
        <v>873.971</v>
      </c>
      <c r="O73" s="34"/>
      <c r="P73" s="34">
        <f t="shared" si="17"/>
        <v>643.148</v>
      </c>
      <c r="Q73" s="34"/>
      <c r="R73" s="34">
        <f t="shared" si="17"/>
        <v>440.502</v>
      </c>
      <c r="S73" s="34"/>
      <c r="T73" s="34">
        <f t="shared" si="17"/>
        <v>887.208</v>
      </c>
      <c r="U73" s="34"/>
      <c r="V73" s="34">
        <f t="shared" si="17"/>
        <v>443.767</v>
      </c>
      <c r="W73" s="34"/>
      <c r="X73" s="34">
        <f t="shared" si="17"/>
        <v>417.988</v>
      </c>
      <c r="Y73" s="34"/>
      <c r="Z73" s="34">
        <f t="shared" si="17"/>
        <v>625.4069999999999</v>
      </c>
      <c r="AA73" s="34"/>
      <c r="AB73" s="34">
        <f t="shared" si="17"/>
        <v>364.514</v>
      </c>
      <c r="AC73" s="34"/>
      <c r="AD73" s="34">
        <f t="shared" si="17"/>
        <v>708.532</v>
      </c>
      <c r="AE73" s="34"/>
      <c r="AF73" s="94"/>
    </row>
    <row r="74" spans="1:32" s="30" customFormat="1" ht="18.75">
      <c r="A74" s="60" t="s">
        <v>17</v>
      </c>
      <c r="B74" s="34">
        <f aca="true" t="shared" si="18" ref="B74:AD74">B75+B76+B77+B78</f>
        <v>6833.6</v>
      </c>
      <c r="C74" s="34">
        <f t="shared" si="18"/>
        <v>1106.471</v>
      </c>
      <c r="D74" s="34">
        <f t="shared" si="18"/>
        <v>1104.16401</v>
      </c>
      <c r="E74" s="34">
        <f>E75+E76+E77+E78</f>
        <v>1067.737991</v>
      </c>
      <c r="F74" s="28">
        <f>E74/B74*100</f>
        <v>15.624824265394519</v>
      </c>
      <c r="G74" s="28">
        <f>E74/C74*100</f>
        <v>96.49941037767822</v>
      </c>
      <c r="H74" s="34">
        <f t="shared" si="18"/>
        <v>577.1610000000001</v>
      </c>
      <c r="I74" s="34">
        <f t="shared" si="18"/>
        <v>519.5118500000001</v>
      </c>
      <c r="J74" s="34">
        <f t="shared" si="18"/>
        <v>529.31</v>
      </c>
      <c r="K74" s="34">
        <f>K75+K76+K77+K78</f>
        <v>548.226141</v>
      </c>
      <c r="L74" s="34">
        <f t="shared" si="18"/>
        <v>322.092</v>
      </c>
      <c r="M74" s="34"/>
      <c r="N74" s="34">
        <f t="shared" si="18"/>
        <v>873.971</v>
      </c>
      <c r="O74" s="34"/>
      <c r="P74" s="34">
        <f t="shared" si="18"/>
        <v>643.148</v>
      </c>
      <c r="Q74" s="34"/>
      <c r="R74" s="34">
        <f t="shared" si="18"/>
        <v>440.502</v>
      </c>
      <c r="S74" s="34"/>
      <c r="T74" s="34">
        <f t="shared" si="18"/>
        <v>887.208</v>
      </c>
      <c r="U74" s="34"/>
      <c r="V74" s="34">
        <f t="shared" si="18"/>
        <v>443.767</v>
      </c>
      <c r="W74" s="34"/>
      <c r="X74" s="34">
        <f t="shared" si="18"/>
        <v>417.988</v>
      </c>
      <c r="Y74" s="34"/>
      <c r="Z74" s="34">
        <f t="shared" si="18"/>
        <v>625.4069999999999</v>
      </c>
      <c r="AA74" s="34"/>
      <c r="AB74" s="34">
        <f t="shared" si="18"/>
        <v>364.514</v>
      </c>
      <c r="AC74" s="34"/>
      <c r="AD74" s="34">
        <f t="shared" si="18"/>
        <v>708.532</v>
      </c>
      <c r="AE74" s="34"/>
      <c r="AF74" s="95"/>
    </row>
    <row r="75" spans="1:32" s="36" customFormat="1" ht="18.75">
      <c r="A75" s="61" t="s">
        <v>23</v>
      </c>
      <c r="B75" s="31">
        <f>H75+J75+L75+N75+P75+R75+T75+V75+X75+Z75+AB75+AD75</f>
        <v>5244.7</v>
      </c>
      <c r="C75" s="31">
        <f>H75+J75</f>
        <v>709.071</v>
      </c>
      <c r="D75" s="31">
        <f>329.761+377.00301</f>
        <v>706.7640100000001</v>
      </c>
      <c r="E75" s="31">
        <f>I75+K75</f>
        <v>706.763911</v>
      </c>
      <c r="F75" s="28">
        <f>E75/B75*100</f>
        <v>13.47577384788453</v>
      </c>
      <c r="G75" s="28">
        <f>E75/C75*100</f>
        <v>99.67463215954396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/>
      <c r="N75" s="31">
        <v>673.971</v>
      </c>
      <c r="O75" s="31"/>
      <c r="P75" s="31">
        <v>543.148</v>
      </c>
      <c r="Q75" s="31"/>
      <c r="R75" s="31">
        <v>340.502</v>
      </c>
      <c r="S75" s="31"/>
      <c r="T75" s="31">
        <v>687.208</v>
      </c>
      <c r="U75" s="31"/>
      <c r="V75" s="31">
        <v>343.767</v>
      </c>
      <c r="W75" s="31"/>
      <c r="X75" s="31">
        <v>317.988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95"/>
    </row>
    <row r="76" spans="1:32" s="36" customFormat="1" ht="18.75">
      <c r="A76" s="61" t="s">
        <v>21</v>
      </c>
      <c r="B76" s="31">
        <f>H76+J76+L76+N76+P76+R76+T76+V76+X76+Z76+AB76+AD76</f>
        <v>1588.9</v>
      </c>
      <c r="C76" s="31">
        <f>H76+J76</f>
        <v>397.4</v>
      </c>
      <c r="D76" s="31">
        <f>247.4+150</f>
        <v>397.4</v>
      </c>
      <c r="E76" s="31">
        <f>I76+K76</f>
        <v>360.97408</v>
      </c>
      <c r="F76" s="35">
        <f>E76/B76*100</f>
        <v>22.7184895210523</v>
      </c>
      <c r="G76" s="28">
        <f>E76/C76*100</f>
        <v>90.83394061399095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/>
      <c r="N76" s="31">
        <v>200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91.5</v>
      </c>
      <c r="AC76" s="31"/>
      <c r="AD76" s="31">
        <v>0</v>
      </c>
      <c r="AE76" s="31"/>
      <c r="AF76" s="95"/>
    </row>
    <row r="77" spans="1:32" s="36" customFormat="1" ht="18.75">
      <c r="A77" s="61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5"/>
    </row>
    <row r="78" spans="1:32" s="36" customFormat="1" ht="18.75">
      <c r="A78" s="61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6"/>
    </row>
    <row r="79" spans="1:32" s="30" customFormat="1" ht="18.75">
      <c r="A79" s="41" t="s">
        <v>18</v>
      </c>
      <c r="B79" s="42">
        <f>B80+B81+B82+B83</f>
        <v>125327.22999999998</v>
      </c>
      <c r="C79" s="42">
        <f>C80+C81+C82+C83</f>
        <v>22913.293</v>
      </c>
      <c r="D79" s="42">
        <f>D80+D81+D82+D83</f>
        <v>18605.22764</v>
      </c>
      <c r="E79" s="42">
        <f>E80+E81+E82+E83</f>
        <v>18568.801621</v>
      </c>
      <c r="F79" s="35">
        <f>E79/B79*100</f>
        <v>14.816254712563264</v>
      </c>
      <c r="G79" s="28">
        <f>E79/C79*100</f>
        <v>81.03942816512667</v>
      </c>
      <c r="H79" s="42">
        <f>H80+H81+H82+H83</f>
        <v>12515.086</v>
      </c>
      <c r="I79" s="42">
        <f aca="true" t="shared" si="19" ref="I79:AD79">I80+I81+I82+I83</f>
        <v>9375.981130000002</v>
      </c>
      <c r="J79" s="42">
        <f t="shared" si="19"/>
        <v>10398.206999999999</v>
      </c>
      <c r="K79" s="42">
        <f>K80+K81+K82+K83</f>
        <v>9192.820490999999</v>
      </c>
      <c r="L79" s="42">
        <f t="shared" si="19"/>
        <v>6087.017999999999</v>
      </c>
      <c r="M79" s="42"/>
      <c r="N79" s="42">
        <f t="shared" si="19"/>
        <v>16525.368</v>
      </c>
      <c r="O79" s="42"/>
      <c r="P79" s="42">
        <f t="shared" si="19"/>
        <v>8072.665</v>
      </c>
      <c r="Q79" s="42"/>
      <c r="R79" s="42">
        <f t="shared" si="19"/>
        <v>5479.599000000001</v>
      </c>
      <c r="S79" s="42"/>
      <c r="T79" s="42">
        <f t="shared" si="19"/>
        <v>16071.368</v>
      </c>
      <c r="U79" s="42"/>
      <c r="V79" s="42">
        <f t="shared" si="19"/>
        <v>7025.914999999999</v>
      </c>
      <c r="W79" s="42"/>
      <c r="X79" s="42">
        <f t="shared" si="19"/>
        <v>5490.825</v>
      </c>
      <c r="Y79" s="42"/>
      <c r="Z79" s="42">
        <f t="shared" si="19"/>
        <v>14654.565999999999</v>
      </c>
      <c r="AA79" s="42"/>
      <c r="AB79" s="42">
        <f t="shared" si="19"/>
        <v>7667.972</v>
      </c>
      <c r="AC79" s="42"/>
      <c r="AD79" s="42">
        <f t="shared" si="19"/>
        <v>15338.641</v>
      </c>
      <c r="AE79" s="42"/>
      <c r="AF79" s="43"/>
    </row>
    <row r="80" spans="1:32" s="30" customFormat="1" ht="18.75">
      <c r="A80" s="41" t="s">
        <v>23</v>
      </c>
      <c r="B80" s="42">
        <f aca="true" t="shared" si="20" ref="B80:E81">B75</f>
        <v>5244.7</v>
      </c>
      <c r="C80" s="42">
        <f t="shared" si="20"/>
        <v>709.071</v>
      </c>
      <c r="D80" s="42">
        <f t="shared" si="20"/>
        <v>706.7640100000001</v>
      </c>
      <c r="E80" s="42">
        <f t="shared" si="20"/>
        <v>706.763911</v>
      </c>
      <c r="F80" s="35">
        <f>E80/B80*100</f>
        <v>13.47577384788453</v>
      </c>
      <c r="G80" s="28">
        <f>E80/C80*100</f>
        <v>99.67463215954396</v>
      </c>
      <c r="H80" s="42">
        <f>H75</f>
        <v>329.761</v>
      </c>
      <c r="I80" s="42">
        <f aca="true" t="shared" si="21" ref="I80:AD81">I75</f>
        <v>329.761</v>
      </c>
      <c r="J80" s="42">
        <f t="shared" si="21"/>
        <v>379.31</v>
      </c>
      <c r="K80" s="42">
        <f>K75</f>
        <v>377.002911</v>
      </c>
      <c r="L80" s="42">
        <f t="shared" si="21"/>
        <v>222.092</v>
      </c>
      <c r="M80" s="42"/>
      <c r="N80" s="42">
        <f t="shared" si="21"/>
        <v>673.971</v>
      </c>
      <c r="O80" s="42"/>
      <c r="P80" s="42">
        <f t="shared" si="21"/>
        <v>543.148</v>
      </c>
      <c r="Q80" s="42"/>
      <c r="R80" s="42">
        <f t="shared" si="21"/>
        <v>340.502</v>
      </c>
      <c r="S80" s="42"/>
      <c r="T80" s="42">
        <f t="shared" si="21"/>
        <v>687.208</v>
      </c>
      <c r="U80" s="42"/>
      <c r="V80" s="42">
        <f t="shared" si="21"/>
        <v>343.767</v>
      </c>
      <c r="W80" s="42"/>
      <c r="X80" s="42">
        <f t="shared" si="21"/>
        <v>317.988</v>
      </c>
      <c r="Y80" s="42"/>
      <c r="Z80" s="42">
        <f t="shared" si="21"/>
        <v>425.407</v>
      </c>
      <c r="AA80" s="42"/>
      <c r="AB80" s="42">
        <f t="shared" si="21"/>
        <v>273.014</v>
      </c>
      <c r="AC80" s="42"/>
      <c r="AD80" s="42">
        <f t="shared" si="21"/>
        <v>708.532</v>
      </c>
      <c r="AE80" s="42"/>
      <c r="AF80" s="43"/>
    </row>
    <row r="81" spans="1:32" s="30" customFormat="1" ht="18.75">
      <c r="A81" s="41" t="s">
        <v>21</v>
      </c>
      <c r="B81" s="42">
        <f t="shared" si="20"/>
        <v>1588.9</v>
      </c>
      <c r="C81" s="42">
        <f t="shared" si="20"/>
        <v>397.4</v>
      </c>
      <c r="D81" s="42">
        <f t="shared" si="20"/>
        <v>397.4</v>
      </c>
      <c r="E81" s="42">
        <f t="shared" si="20"/>
        <v>360.97408</v>
      </c>
      <c r="F81" s="35">
        <f>E81/B81*100</f>
        <v>22.7184895210523</v>
      </c>
      <c r="G81" s="28">
        <f>E81/C81*100</f>
        <v>90.83394061399095</v>
      </c>
      <c r="H81" s="42">
        <f>H76</f>
        <v>247.4</v>
      </c>
      <c r="I81" s="42">
        <f t="shared" si="21"/>
        <v>189.75085</v>
      </c>
      <c r="J81" s="42">
        <f t="shared" si="21"/>
        <v>150</v>
      </c>
      <c r="K81" s="42">
        <f>K76</f>
        <v>171.22323</v>
      </c>
      <c r="L81" s="42">
        <f t="shared" si="21"/>
        <v>100</v>
      </c>
      <c r="M81" s="42"/>
      <c r="N81" s="42">
        <f t="shared" si="21"/>
        <v>200</v>
      </c>
      <c r="O81" s="42"/>
      <c r="P81" s="42">
        <f t="shared" si="21"/>
        <v>100</v>
      </c>
      <c r="Q81" s="42"/>
      <c r="R81" s="42">
        <f t="shared" si="21"/>
        <v>100</v>
      </c>
      <c r="S81" s="42"/>
      <c r="T81" s="42">
        <f t="shared" si="21"/>
        <v>200</v>
      </c>
      <c r="U81" s="42"/>
      <c r="V81" s="42">
        <f t="shared" si="21"/>
        <v>100</v>
      </c>
      <c r="W81" s="42"/>
      <c r="X81" s="42">
        <f t="shared" si="21"/>
        <v>100</v>
      </c>
      <c r="Y81" s="42"/>
      <c r="Z81" s="42">
        <f t="shared" si="21"/>
        <v>200</v>
      </c>
      <c r="AA81" s="42"/>
      <c r="AB81" s="42">
        <f t="shared" si="21"/>
        <v>91.5</v>
      </c>
      <c r="AC81" s="42"/>
      <c r="AD81" s="42">
        <f t="shared" si="21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</f>
        <v>118493.62999999998</v>
      </c>
      <c r="C82" s="42">
        <f aca="true" t="shared" si="22" ref="C82:E83">C16+C23+C29+C35+C65+C71+C77</f>
        <v>21806.822</v>
      </c>
      <c r="D82" s="42">
        <f t="shared" si="22"/>
        <v>17501.06363</v>
      </c>
      <c r="E82" s="42">
        <f t="shared" si="22"/>
        <v>17501.06363</v>
      </c>
      <c r="F82" s="35">
        <f>E82/B82*100</f>
        <v>14.769624012700094</v>
      </c>
      <c r="G82" s="28">
        <f>E82/C82*100</f>
        <v>80.25499373544665</v>
      </c>
      <c r="H82" s="42">
        <f>H16+H23+H29+H35+H65+H71+H77</f>
        <v>11937.925</v>
      </c>
      <c r="I82" s="42">
        <f aca="true" t="shared" si="23" ref="I82:AD83">I16+I23+I29+I35+I65+I71+I77</f>
        <v>8856.469280000001</v>
      </c>
      <c r="J82" s="42">
        <f t="shared" si="23"/>
        <v>9868.896999999999</v>
      </c>
      <c r="K82" s="42">
        <f>K16+K23+K29+K35+K65+K71+K77</f>
        <v>8644.59435</v>
      </c>
      <c r="L82" s="42">
        <f t="shared" si="23"/>
        <v>5764.9259999999995</v>
      </c>
      <c r="M82" s="42"/>
      <c r="N82" s="42">
        <f t="shared" si="23"/>
        <v>15651.396999999999</v>
      </c>
      <c r="O82" s="42"/>
      <c r="P82" s="42">
        <f t="shared" si="23"/>
        <v>7429.517</v>
      </c>
      <c r="Q82" s="42"/>
      <c r="R82" s="42">
        <f t="shared" si="23"/>
        <v>5039.097000000001</v>
      </c>
      <c r="S82" s="42"/>
      <c r="T82" s="42">
        <f t="shared" si="23"/>
        <v>15184.16</v>
      </c>
      <c r="U82" s="42"/>
      <c r="V82" s="42">
        <f t="shared" si="23"/>
        <v>6582.147999999999</v>
      </c>
      <c r="W82" s="42"/>
      <c r="X82" s="42">
        <f t="shared" si="23"/>
        <v>5072.8369999999995</v>
      </c>
      <c r="Y82" s="42"/>
      <c r="Z82" s="42">
        <f t="shared" si="23"/>
        <v>14029.159</v>
      </c>
      <c r="AA82" s="42"/>
      <c r="AB82" s="42">
        <f t="shared" si="23"/>
        <v>7303.458</v>
      </c>
      <c r="AC82" s="42"/>
      <c r="AD82" s="42">
        <f t="shared" si="23"/>
        <v>14630.109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22"/>
        <v>0</v>
      </c>
      <c r="D83" s="42">
        <f t="shared" si="22"/>
        <v>0</v>
      </c>
      <c r="E83" s="42">
        <f t="shared" si="22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23"/>
        <v>0</v>
      </c>
      <c r="J83" s="42">
        <f t="shared" si="23"/>
        <v>0</v>
      </c>
      <c r="K83" s="42">
        <f>K17+K24+K30+K36+K66+K72+K78</f>
        <v>0</v>
      </c>
      <c r="L83" s="42">
        <f t="shared" si="23"/>
        <v>0</v>
      </c>
      <c r="M83" s="42"/>
      <c r="N83" s="42">
        <f t="shared" si="23"/>
        <v>0</v>
      </c>
      <c r="O83" s="42"/>
      <c r="P83" s="42">
        <f t="shared" si="23"/>
        <v>0</v>
      </c>
      <c r="Q83" s="42"/>
      <c r="R83" s="42">
        <f t="shared" si="23"/>
        <v>0</v>
      </c>
      <c r="S83" s="42"/>
      <c r="T83" s="42">
        <f t="shared" si="23"/>
        <v>0</v>
      </c>
      <c r="U83" s="42"/>
      <c r="V83" s="42">
        <f t="shared" si="23"/>
        <v>0</v>
      </c>
      <c r="W83" s="42"/>
      <c r="X83" s="42">
        <f t="shared" si="23"/>
        <v>0</v>
      </c>
      <c r="Y83" s="42"/>
      <c r="Z83" s="42">
        <f t="shared" si="23"/>
        <v>0</v>
      </c>
      <c r="AA83" s="42"/>
      <c r="AB83" s="42">
        <f t="shared" si="23"/>
        <v>0</v>
      </c>
      <c r="AC83" s="42"/>
      <c r="AD83" s="42">
        <f t="shared" si="23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101" t="s">
        <v>45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2021-04-12T03:10:09Z</dcterms:modified>
  <cp:category/>
  <cp:version/>
  <cp:contentType/>
  <cp:contentStatus/>
</cp:coreProperties>
</file>