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\KraevaOV\Загрузки\2. МП ОТЧЕТЫ (1)\2. МП ОТЧЕТЫ\июль\"/>
    </mc:Choice>
  </mc:AlternateContent>
  <bookViews>
    <workbookView xWindow="0" yWindow="0" windowWidth="28800" windowHeight="12300"/>
  </bookViews>
  <sheets>
    <sheet name="МП РЖС" sheetId="1" r:id="rId1"/>
  </sheets>
  <definedNames>
    <definedName name="Z_58ED883A_07A4_41AF_9D0F_CE870A2E2CA3_.wvu.Rows" localSheetId="0" hidden="1">'МП РЖС'!$86:$91,'МП РЖС'!$150:$155,'МП РЖС'!$162:$166</definedName>
  </definedNames>
  <calcPr calcId="162913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6" i="1" l="1"/>
  <c r="C83" i="1" s="1"/>
  <c r="D83" i="1"/>
  <c r="E80" i="1"/>
  <c r="E81" i="1"/>
  <c r="E82" i="1"/>
  <c r="E84" i="1"/>
  <c r="E96" i="1"/>
  <c r="K93" i="1"/>
  <c r="L93" i="1"/>
  <c r="M93" i="1"/>
  <c r="N93" i="1"/>
  <c r="O93" i="1"/>
  <c r="P93" i="1"/>
  <c r="Q93" i="1"/>
  <c r="R93" i="1"/>
  <c r="S93" i="1"/>
  <c r="T93" i="1"/>
  <c r="U93" i="1"/>
  <c r="J93" i="1"/>
  <c r="J94" i="1"/>
  <c r="J95" i="1"/>
  <c r="R95" i="1"/>
  <c r="S95" i="1"/>
  <c r="T95" i="1"/>
  <c r="U95" i="1"/>
  <c r="K95" i="1"/>
  <c r="L95" i="1"/>
  <c r="M95" i="1"/>
  <c r="N95" i="1"/>
  <c r="O95" i="1"/>
  <c r="P95" i="1"/>
  <c r="Q95" i="1"/>
  <c r="K96" i="1"/>
  <c r="L96" i="1"/>
  <c r="M96" i="1"/>
  <c r="N96" i="1"/>
  <c r="O96" i="1"/>
  <c r="P96" i="1"/>
  <c r="Q96" i="1"/>
  <c r="R96" i="1"/>
  <c r="S96" i="1"/>
  <c r="C94" i="1"/>
  <c r="C97" i="1"/>
  <c r="D171" i="1"/>
  <c r="D101" i="1"/>
  <c r="D102" i="1"/>
  <c r="D103" i="1"/>
  <c r="D104" i="1"/>
  <c r="C102" i="1"/>
  <c r="C103" i="1"/>
  <c r="C104" i="1"/>
  <c r="C105" i="1"/>
  <c r="C136" i="1"/>
  <c r="D136" i="1"/>
  <c r="D170" i="1" s="1"/>
  <c r="C142" i="1"/>
  <c r="D142" i="1"/>
  <c r="D148" i="1"/>
  <c r="C148" i="1"/>
  <c r="E148" i="1"/>
  <c r="U101" i="1"/>
  <c r="C58" i="1"/>
  <c r="D54" i="1"/>
  <c r="E54" i="1" s="1"/>
  <c r="D50" i="1"/>
  <c r="D51" i="1"/>
  <c r="D52" i="1"/>
  <c r="E50" i="1"/>
  <c r="E51" i="1"/>
  <c r="E52" i="1"/>
  <c r="D53" i="1"/>
  <c r="C72" i="1"/>
  <c r="U62" i="1"/>
  <c r="U63" i="1"/>
  <c r="U64" i="1"/>
  <c r="U65" i="1"/>
  <c r="U66" i="1"/>
  <c r="C95" i="1" l="1"/>
  <c r="E94" i="1"/>
  <c r="E146" i="1"/>
  <c r="E147" i="1"/>
  <c r="C60" i="1"/>
  <c r="E57" i="1"/>
  <c r="E59" i="1"/>
  <c r="S26" i="1"/>
  <c r="S27" i="1"/>
  <c r="S28" i="1"/>
  <c r="S29" i="1"/>
  <c r="S30" i="1"/>
  <c r="C34" i="1"/>
  <c r="E136" i="1"/>
  <c r="E170" i="1" s="1"/>
  <c r="S62" i="1"/>
  <c r="S63" i="1"/>
  <c r="S64" i="1"/>
  <c r="S65" i="1"/>
  <c r="S66" i="1"/>
  <c r="AD40" i="1"/>
  <c r="AD41" i="1"/>
  <c r="AD42" i="1"/>
  <c r="Z38" i="1"/>
  <c r="Z39" i="1"/>
  <c r="Z40" i="1"/>
  <c r="Z41" i="1"/>
  <c r="Z42" i="1"/>
  <c r="D29" i="1"/>
  <c r="D35" i="1"/>
  <c r="T28" i="1" l="1"/>
  <c r="T29" i="1"/>
  <c r="T26" i="1" l="1"/>
  <c r="D133" i="1"/>
  <c r="E133" i="1"/>
  <c r="C133" i="1"/>
  <c r="N125" i="1"/>
  <c r="N126" i="1"/>
  <c r="N127" i="1"/>
  <c r="N128" i="1"/>
  <c r="N129" i="1"/>
  <c r="O127" i="1"/>
  <c r="O128" i="1"/>
  <c r="O129" i="1"/>
  <c r="N121" i="1"/>
  <c r="N122" i="1"/>
  <c r="N123" i="1"/>
  <c r="O121" i="1"/>
  <c r="O122" i="1"/>
  <c r="O123" i="1"/>
  <c r="D71" i="1"/>
  <c r="E71" i="1"/>
  <c r="D65" i="1"/>
  <c r="E65" i="1"/>
  <c r="D27" i="1"/>
  <c r="E27" i="1"/>
  <c r="T101" i="1"/>
  <c r="C101" i="1" s="1"/>
  <c r="C81" i="1" l="1"/>
  <c r="B81" i="1"/>
  <c r="B84" i="1"/>
  <c r="Q94" i="1"/>
  <c r="P94" i="1"/>
  <c r="E30" i="1"/>
  <c r="D30" i="1"/>
  <c r="C33" i="1"/>
  <c r="C35" i="1"/>
  <c r="D33" i="1"/>
  <c r="C36" i="1"/>
  <c r="X26" i="1"/>
  <c r="X27" i="1"/>
  <c r="X28" i="1"/>
  <c r="X29" i="1"/>
  <c r="X30" i="1"/>
  <c r="P27" i="1"/>
  <c r="P28" i="1"/>
  <c r="P29" i="1"/>
  <c r="C29" i="1" s="1"/>
  <c r="P30" i="1"/>
  <c r="N26" i="1"/>
  <c r="N27" i="1"/>
  <c r="N28" i="1"/>
  <c r="N29" i="1"/>
  <c r="N30" i="1"/>
  <c r="Q27" i="1"/>
  <c r="Q28" i="1"/>
  <c r="Q29" i="1"/>
  <c r="Q30" i="1"/>
  <c r="C63" i="1"/>
  <c r="C64" i="1"/>
  <c r="C65" i="1"/>
  <c r="C47" i="1"/>
  <c r="E142" i="1"/>
  <c r="P68" i="1"/>
  <c r="P62" i="1" s="1"/>
  <c r="C62" i="1" s="1"/>
  <c r="C66" i="1"/>
  <c r="Q62" i="1"/>
  <c r="B74" i="1"/>
  <c r="B75" i="1"/>
  <c r="B76" i="1"/>
  <c r="B77" i="1"/>
  <c r="B78" i="1"/>
  <c r="E102" i="1" l="1"/>
  <c r="E103" i="1"/>
  <c r="D105" i="1"/>
  <c r="N101" i="1"/>
  <c r="O101" i="1"/>
  <c r="E101" i="1" s="1"/>
  <c r="C57" i="1"/>
  <c r="Z68" i="1" l="1"/>
  <c r="X68" i="1"/>
  <c r="R68" i="1"/>
  <c r="J68" i="1"/>
  <c r="AD166" i="1"/>
  <c r="AD165" i="1"/>
  <c r="AD164" i="1"/>
  <c r="AE161" i="1"/>
  <c r="AD161" i="1"/>
  <c r="AC161" i="1"/>
  <c r="AB161" i="1"/>
  <c r="AA161" i="1"/>
  <c r="Z161" i="1"/>
  <c r="Y161" i="1"/>
  <c r="X161" i="1"/>
  <c r="W161" i="1"/>
  <c r="V161" i="1"/>
  <c r="U161" i="1"/>
  <c r="T161" i="1"/>
  <c r="S161" i="1"/>
  <c r="R161" i="1"/>
  <c r="Q161" i="1"/>
  <c r="P161" i="1"/>
  <c r="O161" i="1"/>
  <c r="N161" i="1"/>
  <c r="M161" i="1"/>
  <c r="L161" i="1"/>
  <c r="K161" i="1"/>
  <c r="J161" i="1"/>
  <c r="I161" i="1"/>
  <c r="H161" i="1"/>
  <c r="AE160" i="1"/>
  <c r="AD160" i="1"/>
  <c r="AC160" i="1"/>
  <c r="AB160" i="1"/>
  <c r="AA160" i="1"/>
  <c r="Z160" i="1"/>
  <c r="Y160" i="1"/>
  <c r="X160" i="1"/>
  <c r="W160" i="1"/>
  <c r="V160" i="1"/>
  <c r="V157" i="1" s="1"/>
  <c r="U160" i="1"/>
  <c r="U157" i="1" s="1"/>
  <c r="T160" i="1"/>
  <c r="T157" i="1" s="1"/>
  <c r="S160" i="1"/>
  <c r="R160" i="1"/>
  <c r="R157" i="1" s="1"/>
  <c r="Q160" i="1"/>
  <c r="P160" i="1"/>
  <c r="O160" i="1"/>
  <c r="O157" i="1" s="1"/>
  <c r="N160" i="1"/>
  <c r="N157" i="1" s="1"/>
  <c r="M160" i="1"/>
  <c r="M157" i="1" s="1"/>
  <c r="L160" i="1"/>
  <c r="L157" i="1" s="1"/>
  <c r="K160" i="1"/>
  <c r="K157" i="1" s="1"/>
  <c r="J160" i="1"/>
  <c r="I160" i="1"/>
  <c r="H160" i="1"/>
  <c r="AE159" i="1"/>
  <c r="AD159" i="1"/>
  <c r="AC159" i="1"/>
  <c r="AB159" i="1"/>
  <c r="AA159" i="1"/>
  <c r="Z159" i="1"/>
  <c r="Y159" i="1"/>
  <c r="X159" i="1"/>
  <c r="W159" i="1"/>
  <c r="V159" i="1"/>
  <c r="U159" i="1"/>
  <c r="T159" i="1"/>
  <c r="S159" i="1"/>
  <c r="R159" i="1"/>
  <c r="Q159" i="1"/>
  <c r="P159" i="1"/>
  <c r="O159" i="1"/>
  <c r="N159" i="1"/>
  <c r="M159" i="1"/>
  <c r="L159" i="1"/>
  <c r="K159" i="1"/>
  <c r="J159" i="1"/>
  <c r="I159" i="1"/>
  <c r="H159" i="1"/>
  <c r="AE158" i="1"/>
  <c r="AD158" i="1"/>
  <c r="AC158" i="1"/>
  <c r="AB158" i="1"/>
  <c r="AA158" i="1"/>
  <c r="Z158" i="1"/>
  <c r="Y158" i="1"/>
  <c r="X158" i="1"/>
  <c r="W158" i="1"/>
  <c r="V158" i="1"/>
  <c r="U158" i="1"/>
  <c r="T158" i="1"/>
  <c r="S158" i="1"/>
  <c r="R158" i="1"/>
  <c r="Q158" i="1"/>
  <c r="P158" i="1"/>
  <c r="O158" i="1"/>
  <c r="N158" i="1"/>
  <c r="M158" i="1"/>
  <c r="L158" i="1"/>
  <c r="K158" i="1"/>
  <c r="J158" i="1"/>
  <c r="I158" i="1"/>
  <c r="H158" i="1"/>
  <c r="AE157" i="1"/>
  <c r="AD157" i="1"/>
  <c r="AC157" i="1"/>
  <c r="AB157" i="1"/>
  <c r="AA157" i="1"/>
  <c r="Z157" i="1"/>
  <c r="W157" i="1"/>
  <c r="S157" i="1"/>
  <c r="J157" i="1"/>
  <c r="G154" i="1"/>
  <c r="F154" i="1"/>
  <c r="E149" i="1"/>
  <c r="D149" i="1"/>
  <c r="D155" i="1" s="1"/>
  <c r="D161" i="1" s="1"/>
  <c r="C149" i="1"/>
  <c r="B149" i="1"/>
  <c r="B155" i="1" s="1"/>
  <c r="B161" i="1" s="1"/>
  <c r="D145" i="1"/>
  <c r="B148" i="1"/>
  <c r="B145" i="1" s="1"/>
  <c r="D147" i="1"/>
  <c r="C147" i="1"/>
  <c r="C153" i="1" s="1"/>
  <c r="C159" i="1" s="1"/>
  <c r="B147" i="1"/>
  <c r="G146" i="1"/>
  <c r="F146" i="1"/>
  <c r="D146" i="1"/>
  <c r="C146" i="1"/>
  <c r="B146" i="1"/>
  <c r="AD145" i="1"/>
  <c r="AB145" i="1"/>
  <c r="AA145" i="1"/>
  <c r="Z145" i="1"/>
  <c r="Y145" i="1"/>
  <c r="X145" i="1"/>
  <c r="W145" i="1"/>
  <c r="V145" i="1"/>
  <c r="U145" i="1"/>
  <c r="T145" i="1"/>
  <c r="S145" i="1"/>
  <c r="R145" i="1"/>
  <c r="Q145" i="1"/>
  <c r="P145" i="1"/>
  <c r="O145" i="1"/>
  <c r="N145" i="1"/>
  <c r="M145" i="1"/>
  <c r="L145" i="1"/>
  <c r="K145" i="1"/>
  <c r="J145" i="1"/>
  <c r="I145" i="1"/>
  <c r="H145" i="1"/>
  <c r="C145" i="1"/>
  <c r="E143" i="1"/>
  <c r="C143" i="1"/>
  <c r="B143" i="1"/>
  <c r="B142" i="1"/>
  <c r="E141" i="1"/>
  <c r="D141" i="1"/>
  <c r="C141" i="1"/>
  <c r="G141" i="1" s="1"/>
  <c r="B141" i="1"/>
  <c r="E140" i="1"/>
  <c r="D140" i="1"/>
  <c r="C140" i="1"/>
  <c r="B140" i="1"/>
  <c r="AE139" i="1"/>
  <c r="AD139" i="1"/>
  <c r="AC139" i="1"/>
  <c r="AB139" i="1"/>
  <c r="AA139" i="1"/>
  <c r="Z139" i="1"/>
  <c r="Y139" i="1"/>
  <c r="X139" i="1"/>
  <c r="W139" i="1"/>
  <c r="V139" i="1"/>
  <c r="U139" i="1"/>
  <c r="T139" i="1"/>
  <c r="S139" i="1"/>
  <c r="S179" i="1" s="1"/>
  <c r="R139" i="1"/>
  <c r="Q139" i="1"/>
  <c r="P139" i="1"/>
  <c r="O139" i="1"/>
  <c r="N139" i="1"/>
  <c r="M139" i="1"/>
  <c r="L139" i="1"/>
  <c r="K139" i="1"/>
  <c r="J139" i="1"/>
  <c r="I139" i="1"/>
  <c r="H139" i="1"/>
  <c r="D139" i="1"/>
  <c r="D137" i="1"/>
  <c r="E137" i="1" s="1"/>
  <c r="C137" i="1"/>
  <c r="B137" i="1"/>
  <c r="F136" i="1"/>
  <c r="B136" i="1"/>
  <c r="B133" i="1" s="1"/>
  <c r="D135" i="1"/>
  <c r="E135" i="1" s="1"/>
  <c r="C135" i="1"/>
  <c r="B135" i="1"/>
  <c r="D134" i="1"/>
  <c r="E134" i="1" s="1"/>
  <c r="F134" i="1" s="1"/>
  <c r="C134" i="1"/>
  <c r="B134" i="1"/>
  <c r="AE133" i="1"/>
  <c r="AD133" i="1"/>
  <c r="AC133" i="1"/>
  <c r="AB133" i="1"/>
  <c r="AA133" i="1"/>
  <c r="Z133" i="1"/>
  <c r="Y133" i="1"/>
  <c r="X133" i="1"/>
  <c r="W133" i="1"/>
  <c r="V133" i="1"/>
  <c r="U133" i="1"/>
  <c r="T133" i="1"/>
  <c r="S133" i="1"/>
  <c r="R133" i="1"/>
  <c r="Q133" i="1"/>
  <c r="P133" i="1"/>
  <c r="O133" i="1"/>
  <c r="N133" i="1"/>
  <c r="M133" i="1"/>
  <c r="L133" i="1"/>
  <c r="K133" i="1"/>
  <c r="J133" i="1"/>
  <c r="I133" i="1"/>
  <c r="H133" i="1"/>
  <c r="G133" i="1"/>
  <c r="AD123" i="1"/>
  <c r="AD113" i="1" s="1"/>
  <c r="B113" i="1" s="1"/>
  <c r="AD122" i="1"/>
  <c r="AD120" i="1"/>
  <c r="I120" i="1"/>
  <c r="AE119" i="1"/>
  <c r="AC119" i="1"/>
  <c r="AB119" i="1"/>
  <c r="AA119" i="1"/>
  <c r="Z119" i="1"/>
  <c r="Y119" i="1"/>
  <c r="X119" i="1"/>
  <c r="W119" i="1"/>
  <c r="V119" i="1"/>
  <c r="U119" i="1"/>
  <c r="T119" i="1"/>
  <c r="S119" i="1"/>
  <c r="R119" i="1"/>
  <c r="Q119" i="1"/>
  <c r="P119" i="1"/>
  <c r="O119" i="1"/>
  <c r="O125" i="1" s="1"/>
  <c r="N119" i="1"/>
  <c r="M119" i="1"/>
  <c r="L119" i="1"/>
  <c r="K119" i="1"/>
  <c r="J119" i="1"/>
  <c r="I119" i="1"/>
  <c r="C119" i="1"/>
  <c r="D117" i="1"/>
  <c r="E117" i="1" s="1"/>
  <c r="C117" i="1"/>
  <c r="C123" i="1" s="1"/>
  <c r="C129" i="1" s="1"/>
  <c r="B117" i="1"/>
  <c r="D116" i="1"/>
  <c r="E116" i="1" s="1"/>
  <c r="G116" i="1" s="1"/>
  <c r="C116" i="1"/>
  <c r="B116" i="1"/>
  <c r="F116" i="1" s="1"/>
  <c r="D115" i="1"/>
  <c r="C115" i="1"/>
  <c r="B115" i="1"/>
  <c r="D114" i="1"/>
  <c r="E114" i="1" s="1"/>
  <c r="C114" i="1"/>
  <c r="B114" i="1"/>
  <c r="AE113" i="1"/>
  <c r="D113" i="1"/>
  <c r="D119" i="1" s="1"/>
  <c r="E111" i="1"/>
  <c r="D111" i="1"/>
  <c r="C111" i="1"/>
  <c r="G111" i="1" s="1"/>
  <c r="B111" i="1"/>
  <c r="G110" i="1"/>
  <c r="E110" i="1"/>
  <c r="F110" i="1" s="1"/>
  <c r="D110" i="1"/>
  <c r="D122" i="1" s="1"/>
  <c r="D128" i="1" s="1"/>
  <c r="C110" i="1"/>
  <c r="B110" i="1"/>
  <c r="E109" i="1"/>
  <c r="D109" i="1"/>
  <c r="C109" i="1"/>
  <c r="B109" i="1"/>
  <c r="E108" i="1"/>
  <c r="D108" i="1"/>
  <c r="C108" i="1"/>
  <c r="B108" i="1"/>
  <c r="AE107" i="1"/>
  <c r="AD107" i="1"/>
  <c r="E107" i="1"/>
  <c r="D107" i="1"/>
  <c r="B107" i="1"/>
  <c r="G105" i="1"/>
  <c r="E105" i="1"/>
  <c r="B105" i="1"/>
  <c r="AE104" i="1"/>
  <c r="AC104" i="1"/>
  <c r="AB104" i="1"/>
  <c r="AA104" i="1"/>
  <c r="Z104" i="1"/>
  <c r="Y104" i="1"/>
  <c r="X104" i="1"/>
  <c r="W104" i="1"/>
  <c r="V104" i="1"/>
  <c r="S104" i="1"/>
  <c r="R104" i="1"/>
  <c r="Q104" i="1"/>
  <c r="P104" i="1"/>
  <c r="K104" i="1"/>
  <c r="J104" i="1"/>
  <c r="I104" i="1"/>
  <c r="H104" i="1"/>
  <c r="AE103" i="1"/>
  <c r="AC103" i="1"/>
  <c r="AB103" i="1"/>
  <c r="AA103" i="1"/>
  <c r="Z103" i="1"/>
  <c r="Y103" i="1"/>
  <c r="X103" i="1"/>
  <c r="W103" i="1"/>
  <c r="V103" i="1"/>
  <c r="S103" i="1"/>
  <c r="R103" i="1"/>
  <c r="Q103" i="1"/>
  <c r="P103" i="1"/>
  <c r="K103" i="1"/>
  <c r="J103" i="1"/>
  <c r="I103" i="1"/>
  <c r="H103" i="1"/>
  <c r="B103" i="1"/>
  <c r="B121" i="1" s="1"/>
  <c r="B127" i="1" s="1"/>
  <c r="AE102" i="1"/>
  <c r="AE120" i="1" s="1"/>
  <c r="AC102" i="1"/>
  <c r="AC120" i="1" s="1"/>
  <c r="AB102" i="1"/>
  <c r="AB120" i="1" s="1"/>
  <c r="AA102" i="1"/>
  <c r="AA120" i="1" s="1"/>
  <c r="Z102" i="1"/>
  <c r="Z120" i="1" s="1"/>
  <c r="Y102" i="1"/>
  <c r="Y120" i="1" s="1"/>
  <c r="X102" i="1"/>
  <c r="X120" i="1" s="1"/>
  <c r="W102" i="1"/>
  <c r="W120" i="1" s="1"/>
  <c r="V102" i="1"/>
  <c r="V120" i="1" s="1"/>
  <c r="U120" i="1"/>
  <c r="T120" i="1"/>
  <c r="S102" i="1"/>
  <c r="S120" i="1" s="1"/>
  <c r="R102" i="1"/>
  <c r="R120" i="1" s="1"/>
  <c r="Q102" i="1"/>
  <c r="Q120" i="1" s="1"/>
  <c r="P102" i="1"/>
  <c r="P120" i="1" s="1"/>
  <c r="O120" i="1"/>
  <c r="O126" i="1" s="1"/>
  <c r="M120" i="1"/>
  <c r="L120" i="1"/>
  <c r="K102" i="1"/>
  <c r="K120" i="1" s="1"/>
  <c r="J102" i="1"/>
  <c r="J120" i="1" s="1"/>
  <c r="I102" i="1"/>
  <c r="H102" i="1"/>
  <c r="H120" i="1" s="1"/>
  <c r="AD101" i="1"/>
  <c r="AD98" i="1" s="1"/>
  <c r="G101" i="1"/>
  <c r="AC98" i="1"/>
  <c r="AB98" i="1"/>
  <c r="AA98" i="1"/>
  <c r="Z98" i="1"/>
  <c r="Y98" i="1"/>
  <c r="X98" i="1"/>
  <c r="W98" i="1"/>
  <c r="V98" i="1"/>
  <c r="U98" i="1"/>
  <c r="T98" i="1"/>
  <c r="S98" i="1"/>
  <c r="R98" i="1"/>
  <c r="Q98" i="1"/>
  <c r="P98" i="1"/>
  <c r="O98" i="1"/>
  <c r="N98" i="1"/>
  <c r="M98" i="1"/>
  <c r="L98" i="1"/>
  <c r="K98" i="1"/>
  <c r="J98" i="1"/>
  <c r="I98" i="1"/>
  <c r="H98" i="1"/>
  <c r="E98" i="1"/>
  <c r="D98" i="1"/>
  <c r="C98" i="1"/>
  <c r="AB94" i="1"/>
  <c r="Z94" i="1"/>
  <c r="Z168" i="1" s="1"/>
  <c r="V94" i="1"/>
  <c r="AE91" i="1"/>
  <c r="AE166" i="1" s="1"/>
  <c r="AC91" i="1"/>
  <c r="AC166" i="1" s="1"/>
  <c r="AB91" i="1"/>
  <c r="AB166" i="1" s="1"/>
  <c r="AA91" i="1"/>
  <c r="AA166" i="1" s="1"/>
  <c r="Z91" i="1"/>
  <c r="Z166" i="1" s="1"/>
  <c r="Y91" i="1"/>
  <c r="X91" i="1"/>
  <c r="X166" i="1" s="1"/>
  <c r="W91" i="1"/>
  <c r="W166" i="1" s="1"/>
  <c r="V91" i="1"/>
  <c r="V166" i="1" s="1"/>
  <c r="U91" i="1"/>
  <c r="U166" i="1" s="1"/>
  <c r="T91" i="1"/>
  <c r="T166" i="1" s="1"/>
  <c r="S91" i="1"/>
  <c r="S166" i="1" s="1"/>
  <c r="R91" i="1"/>
  <c r="R166" i="1" s="1"/>
  <c r="Q91" i="1"/>
  <c r="P91" i="1"/>
  <c r="P166" i="1" s="1"/>
  <c r="O91" i="1"/>
  <c r="O166" i="1" s="1"/>
  <c r="N91" i="1"/>
  <c r="N166" i="1" s="1"/>
  <c r="M91" i="1"/>
  <c r="M166" i="1" s="1"/>
  <c r="L91" i="1"/>
  <c r="L166" i="1" s="1"/>
  <c r="K91" i="1"/>
  <c r="K166" i="1" s="1"/>
  <c r="J91" i="1"/>
  <c r="J166" i="1" s="1"/>
  <c r="I91" i="1"/>
  <c r="H91" i="1"/>
  <c r="H166" i="1" s="1"/>
  <c r="AE90" i="1"/>
  <c r="AC90" i="1"/>
  <c r="AB90" i="1"/>
  <c r="AB165" i="1" s="1"/>
  <c r="AA90" i="1"/>
  <c r="AA165" i="1" s="1"/>
  <c r="Z90" i="1"/>
  <c r="Z165" i="1" s="1"/>
  <c r="Y90" i="1"/>
  <c r="Y165" i="1" s="1"/>
  <c r="X90" i="1"/>
  <c r="X165" i="1" s="1"/>
  <c r="W90" i="1"/>
  <c r="W165" i="1" s="1"/>
  <c r="V90" i="1"/>
  <c r="V165" i="1" s="1"/>
  <c r="U90" i="1"/>
  <c r="T90" i="1"/>
  <c r="T165" i="1" s="1"/>
  <c r="S90" i="1"/>
  <c r="S165" i="1" s="1"/>
  <c r="R90" i="1"/>
  <c r="R165" i="1" s="1"/>
  <c r="Q90" i="1"/>
  <c r="Q165" i="1" s="1"/>
  <c r="P90" i="1"/>
  <c r="P165" i="1" s="1"/>
  <c r="O90" i="1"/>
  <c r="O165" i="1" s="1"/>
  <c r="N90" i="1"/>
  <c r="N165" i="1" s="1"/>
  <c r="M90" i="1"/>
  <c r="L90" i="1"/>
  <c r="L165" i="1" s="1"/>
  <c r="K90" i="1"/>
  <c r="K165" i="1" s="1"/>
  <c r="J90" i="1"/>
  <c r="J165" i="1" s="1"/>
  <c r="I90" i="1"/>
  <c r="I165" i="1" s="1"/>
  <c r="H90" i="1"/>
  <c r="H165" i="1" s="1"/>
  <c r="AB89" i="1"/>
  <c r="AB164" i="1" s="1"/>
  <c r="Z89" i="1"/>
  <c r="V89" i="1"/>
  <c r="V164" i="1" s="1"/>
  <c r="R89" i="1"/>
  <c r="R164" i="1" s="1"/>
  <c r="N89" i="1"/>
  <c r="N164" i="1" s="1"/>
  <c r="J89" i="1"/>
  <c r="J164" i="1" s="1"/>
  <c r="H89" i="1"/>
  <c r="H164" i="1" s="1"/>
  <c r="C89" i="1"/>
  <c r="B89" i="1"/>
  <c r="B164" i="1" s="1"/>
  <c r="AB88" i="1"/>
  <c r="AB163" i="1" s="1"/>
  <c r="Z88" i="1"/>
  <c r="Z163" i="1" s="1"/>
  <c r="V88" i="1"/>
  <c r="V163" i="1" s="1"/>
  <c r="P88" i="1"/>
  <c r="P163" i="1" s="1"/>
  <c r="J88" i="1"/>
  <c r="J163" i="1" s="1"/>
  <c r="H88" i="1"/>
  <c r="H163" i="1" s="1"/>
  <c r="C88" i="1"/>
  <c r="C163" i="1" s="1"/>
  <c r="C87" i="1"/>
  <c r="AA83" i="1"/>
  <c r="Z83" i="1"/>
  <c r="X83" i="1"/>
  <c r="S83" i="1"/>
  <c r="R83" i="1"/>
  <c r="P83" i="1"/>
  <c r="Z81" i="1"/>
  <c r="J81" i="1"/>
  <c r="E78" i="1"/>
  <c r="D78" i="1"/>
  <c r="C78" i="1" s="1"/>
  <c r="F78" i="1" s="1"/>
  <c r="E77" i="1"/>
  <c r="D77" i="1" s="1"/>
  <c r="C77" i="1"/>
  <c r="E76" i="1"/>
  <c r="D76" i="1" s="1"/>
  <c r="C76" i="1"/>
  <c r="E75" i="1"/>
  <c r="AE74" i="1"/>
  <c r="AD74" i="1"/>
  <c r="AC74" i="1"/>
  <c r="AB74" i="1"/>
  <c r="AA74" i="1"/>
  <c r="Z74" i="1"/>
  <c r="Y74" i="1"/>
  <c r="X74" i="1"/>
  <c r="W74" i="1"/>
  <c r="V74" i="1"/>
  <c r="U74" i="1"/>
  <c r="T74" i="1"/>
  <c r="S74" i="1"/>
  <c r="R74" i="1"/>
  <c r="Q74" i="1"/>
  <c r="P74" i="1"/>
  <c r="O74" i="1"/>
  <c r="N74" i="1"/>
  <c r="M74" i="1"/>
  <c r="L74" i="1"/>
  <c r="K74" i="1"/>
  <c r="J74" i="1"/>
  <c r="I74" i="1"/>
  <c r="E72" i="1"/>
  <c r="E171" i="1" s="1"/>
  <c r="B72" i="1"/>
  <c r="B66" i="1" s="1"/>
  <c r="C71" i="1"/>
  <c r="AD70" i="1"/>
  <c r="E70" i="1"/>
  <c r="G70" i="1" s="1"/>
  <c r="C70" i="1"/>
  <c r="B70" i="1"/>
  <c r="AD69" i="1"/>
  <c r="E69" i="1"/>
  <c r="D69" i="1"/>
  <c r="C69" i="1"/>
  <c r="G69" i="1" s="1"/>
  <c r="AE68" i="1"/>
  <c r="AC68" i="1"/>
  <c r="AB68" i="1"/>
  <c r="AA68" i="1"/>
  <c r="Y68" i="1"/>
  <c r="W68" i="1"/>
  <c r="V68" i="1"/>
  <c r="U68" i="1"/>
  <c r="T68" i="1"/>
  <c r="S68" i="1"/>
  <c r="Q68" i="1"/>
  <c r="O68" i="1"/>
  <c r="O62" i="1" s="1"/>
  <c r="N68" i="1"/>
  <c r="C68" i="1" s="1"/>
  <c r="M68" i="1"/>
  <c r="L68" i="1"/>
  <c r="K68" i="1"/>
  <c r="I68" i="1"/>
  <c r="AD66" i="1"/>
  <c r="N66" i="1"/>
  <c r="E66" i="1"/>
  <c r="D66" i="1" s="1"/>
  <c r="AD65" i="1"/>
  <c r="T65" i="1"/>
  <c r="N65" i="1"/>
  <c r="T64" i="1"/>
  <c r="N64" i="1"/>
  <c r="E64" i="1"/>
  <c r="T63" i="1"/>
  <c r="N63" i="1"/>
  <c r="E63" i="1"/>
  <c r="D63" i="1" s="1"/>
  <c r="E60" i="1"/>
  <c r="D60" i="1" s="1"/>
  <c r="B60" i="1"/>
  <c r="B59" i="1"/>
  <c r="D59" i="1"/>
  <c r="C59" i="1" s="1"/>
  <c r="E58" i="1"/>
  <c r="B58" i="1"/>
  <c r="G57" i="1"/>
  <c r="B57" i="1"/>
  <c r="AE56" i="1"/>
  <c r="AD56" i="1"/>
  <c r="AC56" i="1"/>
  <c r="AB56" i="1"/>
  <c r="AA56" i="1"/>
  <c r="Z56" i="1"/>
  <c r="Y56" i="1"/>
  <c r="X56" i="1"/>
  <c r="W56" i="1"/>
  <c r="V56" i="1"/>
  <c r="U56" i="1"/>
  <c r="T56" i="1"/>
  <c r="S56" i="1"/>
  <c r="R56" i="1"/>
  <c r="Q56" i="1"/>
  <c r="P56" i="1"/>
  <c r="O56" i="1"/>
  <c r="N56" i="1"/>
  <c r="M56" i="1"/>
  <c r="L56" i="1"/>
  <c r="K56" i="1"/>
  <c r="J56" i="1"/>
  <c r="I56" i="1"/>
  <c r="H56" i="1"/>
  <c r="G54" i="1"/>
  <c r="B54" i="1"/>
  <c r="E53" i="1"/>
  <c r="B53" i="1"/>
  <c r="B52" i="1"/>
  <c r="AB51" i="1"/>
  <c r="AA51" i="1"/>
  <c r="AA50" i="1" s="1"/>
  <c r="Z51" i="1"/>
  <c r="Z50" i="1" s="1"/>
  <c r="Y51" i="1"/>
  <c r="X51" i="1"/>
  <c r="X50" i="1" s="1"/>
  <c r="W51" i="1"/>
  <c r="V51" i="1"/>
  <c r="U50" i="1"/>
  <c r="T51" i="1"/>
  <c r="S51" i="1"/>
  <c r="S50" i="1" s="1"/>
  <c r="R51" i="1"/>
  <c r="R50" i="1" s="1"/>
  <c r="Q51" i="1"/>
  <c r="Q50" i="1" s="1"/>
  <c r="P51" i="1"/>
  <c r="O51" i="1"/>
  <c r="N51" i="1"/>
  <c r="N50" i="1" s="1"/>
  <c r="M51" i="1"/>
  <c r="M50" i="1" s="1"/>
  <c r="L51" i="1"/>
  <c r="K51" i="1"/>
  <c r="K50" i="1" s="1"/>
  <c r="K48" i="1" s="1"/>
  <c r="E48" i="1" s="1"/>
  <c r="AD50" i="1"/>
  <c r="AB50" i="1"/>
  <c r="Y50" i="1"/>
  <c r="W50" i="1"/>
  <c r="V50" i="1"/>
  <c r="T50" i="1"/>
  <c r="P50" i="1"/>
  <c r="O50" i="1"/>
  <c r="L50" i="1"/>
  <c r="J50" i="1"/>
  <c r="I50" i="1"/>
  <c r="H50" i="1"/>
  <c r="C50" i="1"/>
  <c r="C48" i="1"/>
  <c r="C42" i="1" s="1"/>
  <c r="B48" i="1"/>
  <c r="B42" i="1" s="1"/>
  <c r="E47" i="1"/>
  <c r="G47" i="1" s="1"/>
  <c r="B47" i="1"/>
  <c r="B41" i="1" s="1"/>
  <c r="C46" i="1"/>
  <c r="C44" i="1" s="1"/>
  <c r="B46" i="1"/>
  <c r="AE45" i="1"/>
  <c r="AC45" i="1"/>
  <c r="AC44" i="1" s="1"/>
  <c r="AB45" i="1"/>
  <c r="AB39" i="1" s="1"/>
  <c r="AA45" i="1"/>
  <c r="AA44" i="1" s="1"/>
  <c r="Y45" i="1"/>
  <c r="Y44" i="1" s="1"/>
  <c r="X45" i="1"/>
  <c r="X44" i="1" s="1"/>
  <c r="W45" i="1"/>
  <c r="W44" i="1" s="1"/>
  <c r="V45" i="1"/>
  <c r="V44" i="1" s="1"/>
  <c r="U45" i="1"/>
  <c r="U39" i="1" s="1"/>
  <c r="T45" i="1"/>
  <c r="S45" i="1"/>
  <c r="S39" i="1" s="1"/>
  <c r="R45" i="1"/>
  <c r="R44" i="1" s="1"/>
  <c r="Q44" i="1"/>
  <c r="O45" i="1"/>
  <c r="O39" i="1" s="1"/>
  <c r="O38" i="1" s="1"/>
  <c r="N45" i="1"/>
  <c r="N44" i="1" s="1"/>
  <c r="M45" i="1"/>
  <c r="L45" i="1"/>
  <c r="C45" i="1"/>
  <c r="AE44" i="1"/>
  <c r="AD44" i="1"/>
  <c r="AD38" i="1" s="1"/>
  <c r="Z44" i="1"/>
  <c r="U44" i="1"/>
  <c r="T44" i="1"/>
  <c r="S44" i="1"/>
  <c r="P44" i="1"/>
  <c r="O44" i="1"/>
  <c r="M44" i="1"/>
  <c r="L44" i="1"/>
  <c r="H44" i="1"/>
  <c r="AE42" i="1"/>
  <c r="AE97" i="1" s="1"/>
  <c r="AC42" i="1"/>
  <c r="AC97" i="1" s="1"/>
  <c r="AB42" i="1"/>
  <c r="AB97" i="1" s="1"/>
  <c r="AA42" i="1"/>
  <c r="AA97" i="1" s="1"/>
  <c r="Z97" i="1"/>
  <c r="Y42" i="1"/>
  <c r="Y97" i="1" s="1"/>
  <c r="X42" i="1"/>
  <c r="X97" i="1" s="1"/>
  <c r="W42" i="1"/>
  <c r="W97" i="1" s="1"/>
  <c r="V42" i="1"/>
  <c r="V97" i="1" s="1"/>
  <c r="U42" i="1"/>
  <c r="U97" i="1" s="1"/>
  <c r="E97" i="1" s="1"/>
  <c r="T42" i="1"/>
  <c r="S42" i="1"/>
  <c r="S97" i="1" s="1"/>
  <c r="R42" i="1"/>
  <c r="R97" i="1" s="1"/>
  <c r="Q42" i="1"/>
  <c r="Q97" i="1" s="1"/>
  <c r="P42" i="1"/>
  <c r="P97" i="1" s="1"/>
  <c r="O42" i="1"/>
  <c r="O97" i="1" s="1"/>
  <c r="N42" i="1"/>
  <c r="M42" i="1"/>
  <c r="M97" i="1" s="1"/>
  <c r="L42" i="1"/>
  <c r="L97" i="1" s="1"/>
  <c r="J42" i="1"/>
  <c r="J97" i="1" s="1"/>
  <c r="I42" i="1"/>
  <c r="I97" i="1" s="1"/>
  <c r="H42" i="1"/>
  <c r="H97" i="1" s="1"/>
  <c r="AE41" i="1"/>
  <c r="AC41" i="1"/>
  <c r="AB41" i="1"/>
  <c r="AA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C41" i="1"/>
  <c r="AE40" i="1"/>
  <c r="AE96" i="1" s="1"/>
  <c r="AC40" i="1"/>
  <c r="AB40" i="1"/>
  <c r="AA40" i="1"/>
  <c r="Z95" i="1"/>
  <c r="Y40" i="1"/>
  <c r="Y95" i="1" s="1"/>
  <c r="X40" i="1"/>
  <c r="X96" i="1" s="1"/>
  <c r="W40" i="1"/>
  <c r="W96" i="1" s="1"/>
  <c r="V40" i="1"/>
  <c r="V38" i="1" s="1"/>
  <c r="T40" i="1"/>
  <c r="S40" i="1"/>
  <c r="R40" i="1"/>
  <c r="Q40" i="1"/>
  <c r="P40" i="1"/>
  <c r="O40" i="1"/>
  <c r="N40" i="1"/>
  <c r="M40" i="1"/>
  <c r="L40" i="1"/>
  <c r="J40" i="1"/>
  <c r="I40" i="1"/>
  <c r="I95" i="1" s="1"/>
  <c r="H40" i="1"/>
  <c r="H95" i="1" s="1"/>
  <c r="B40" i="1"/>
  <c r="AE39" i="1"/>
  <c r="AD39" i="1"/>
  <c r="AC39" i="1"/>
  <c r="X39" i="1"/>
  <c r="X38" i="1" s="1"/>
  <c r="W39" i="1"/>
  <c r="V39" i="1"/>
  <c r="T39" i="1"/>
  <c r="T38" i="1" s="1"/>
  <c r="M39" i="1"/>
  <c r="J39" i="1"/>
  <c r="J38" i="1" s="1"/>
  <c r="I39" i="1"/>
  <c r="I38" i="1" s="1"/>
  <c r="H39" i="1"/>
  <c r="H94" i="1" s="1"/>
  <c r="C39" i="1"/>
  <c r="AC38" i="1"/>
  <c r="P38" i="1"/>
  <c r="M38" i="1"/>
  <c r="B36" i="1"/>
  <c r="B30" i="1" s="1"/>
  <c r="B35" i="1"/>
  <c r="B29" i="1" s="1"/>
  <c r="B34" i="1"/>
  <c r="B28" i="1" s="1"/>
  <c r="B33" i="1"/>
  <c r="AD32" i="1"/>
  <c r="AD26" i="1" s="1"/>
  <c r="AC32" i="1"/>
  <c r="AB32" i="1"/>
  <c r="AA32" i="1"/>
  <c r="Z32" i="1"/>
  <c r="Y32" i="1"/>
  <c r="X32" i="1"/>
  <c r="W32" i="1"/>
  <c r="V32" i="1"/>
  <c r="U32" i="1"/>
  <c r="T32" i="1"/>
  <c r="S32" i="1"/>
  <c r="R32" i="1"/>
  <c r="Q32" i="1"/>
  <c r="Q26" i="1" s="1"/>
  <c r="P32" i="1"/>
  <c r="O32" i="1"/>
  <c r="N32" i="1"/>
  <c r="M32" i="1"/>
  <c r="L32" i="1"/>
  <c r="K32" i="1"/>
  <c r="H32" i="1"/>
  <c r="C30" i="1"/>
  <c r="AD29" i="1"/>
  <c r="AD28" i="1"/>
  <c r="AD95" i="1" s="1"/>
  <c r="AD82" i="1" s="1"/>
  <c r="C28" i="1"/>
  <c r="AD27" i="1"/>
  <c r="AD94" i="1" s="1"/>
  <c r="AD81" i="1" s="1"/>
  <c r="C27" i="1"/>
  <c r="G27" i="1" s="1"/>
  <c r="B27" i="1"/>
  <c r="E23" i="1"/>
  <c r="D23" i="1"/>
  <c r="C23" i="1"/>
  <c r="B23" i="1"/>
  <c r="E22" i="1"/>
  <c r="G22" i="1" s="1"/>
  <c r="D22" i="1"/>
  <c r="C22" i="1"/>
  <c r="B22" i="1"/>
  <c r="B90" i="1" s="1"/>
  <c r="B165" i="1" s="1"/>
  <c r="AE21" i="1"/>
  <c r="AE89" i="1" s="1"/>
  <c r="AC21" i="1"/>
  <c r="AC89" i="1" s="1"/>
  <c r="AA21" i="1"/>
  <c r="AA89" i="1" s="1"/>
  <c r="Y21" i="1"/>
  <c r="Y89" i="1" s="1"/>
  <c r="Y164" i="1" s="1"/>
  <c r="X21" i="1"/>
  <c r="X89" i="1" s="1"/>
  <c r="X164" i="1" s="1"/>
  <c r="W21" i="1"/>
  <c r="W89" i="1" s="1"/>
  <c r="U21" i="1"/>
  <c r="U89" i="1" s="1"/>
  <c r="T21" i="1"/>
  <c r="T89" i="1" s="1"/>
  <c r="T164" i="1" s="1"/>
  <c r="S21" i="1"/>
  <c r="S89" i="1" s="1"/>
  <c r="Q21" i="1"/>
  <c r="Q89" i="1" s="1"/>
  <c r="Q164" i="1" s="1"/>
  <c r="P21" i="1"/>
  <c r="P89" i="1" s="1"/>
  <c r="P164" i="1" s="1"/>
  <c r="O21" i="1"/>
  <c r="O89" i="1" s="1"/>
  <c r="M21" i="1"/>
  <c r="M89" i="1" s="1"/>
  <c r="L21" i="1"/>
  <c r="L89" i="1" s="1"/>
  <c r="L164" i="1" s="1"/>
  <c r="K21" i="1"/>
  <c r="K89" i="1" s="1"/>
  <c r="I21" i="1"/>
  <c r="I89" i="1" s="1"/>
  <c r="I164" i="1" s="1"/>
  <c r="AD20" i="1"/>
  <c r="AD88" i="1" s="1"/>
  <c r="AD163" i="1" s="1"/>
  <c r="AC20" i="1"/>
  <c r="AC88" i="1" s="1"/>
  <c r="S20" i="1"/>
  <c r="S19" i="1" s="1"/>
  <c r="R20" i="1"/>
  <c r="R19" i="1" s="1"/>
  <c r="N20" i="1"/>
  <c r="N88" i="1" s="1"/>
  <c r="N163" i="1" s="1"/>
  <c r="I20" i="1"/>
  <c r="I94" i="1" s="1"/>
  <c r="AD19" i="1"/>
  <c r="E17" i="1"/>
  <c r="F17" i="1" s="1"/>
  <c r="C17" i="1"/>
  <c r="B17" i="1"/>
  <c r="E16" i="1"/>
  <c r="D16" i="1" s="1"/>
  <c r="C16" i="1"/>
  <c r="E15" i="1"/>
  <c r="D15" i="1" s="1"/>
  <c r="C15" i="1"/>
  <c r="AD14" i="1"/>
  <c r="B14" i="1" s="1"/>
  <c r="F14" i="1" s="1"/>
  <c r="E14" i="1"/>
  <c r="D14" i="1" s="1"/>
  <c r="C14" i="1"/>
  <c r="C13" i="1"/>
  <c r="B13" i="1"/>
  <c r="F64" i="1" l="1"/>
  <c r="D64" i="1"/>
  <c r="P26" i="1"/>
  <c r="C32" i="1"/>
  <c r="E41" i="1"/>
  <c r="G41" i="1" s="1"/>
  <c r="D47" i="1"/>
  <c r="D41" i="1" s="1"/>
  <c r="F59" i="1"/>
  <c r="M84" i="1"/>
  <c r="U84" i="1"/>
  <c r="AC84" i="1"/>
  <c r="J168" i="1"/>
  <c r="I168" i="1"/>
  <c r="V84" i="1"/>
  <c r="V171" i="1" s="1"/>
  <c r="V176" i="1" s="1"/>
  <c r="V87" i="1"/>
  <c r="V162" i="1" s="1"/>
  <c r="V81" i="1"/>
  <c r="L83" i="1"/>
  <c r="T83" i="1"/>
  <c r="Z173" i="1"/>
  <c r="T97" i="1"/>
  <c r="T84" i="1" s="1"/>
  <c r="T171" i="1" s="1"/>
  <c r="T176" i="1" s="1"/>
  <c r="AB83" i="1"/>
  <c r="AB170" i="1" s="1"/>
  <c r="AB175" i="1" s="1"/>
  <c r="F105" i="1"/>
  <c r="E123" i="1"/>
  <c r="E129" i="1" s="1"/>
  <c r="E62" i="1"/>
  <c r="D62" i="1" s="1"/>
  <c r="F66" i="1"/>
  <c r="G66" i="1"/>
  <c r="E56" i="1"/>
  <c r="J173" i="1"/>
  <c r="H83" i="1"/>
  <c r="H170" i="1" s="1"/>
  <c r="H175" i="1" s="1"/>
  <c r="O83" i="1"/>
  <c r="P170" i="1"/>
  <c r="P175" i="1" s="1"/>
  <c r="X170" i="1"/>
  <c r="F52" i="1"/>
  <c r="G52" i="1"/>
  <c r="G137" i="1"/>
  <c r="F137" i="1"/>
  <c r="C38" i="1"/>
  <c r="G14" i="1"/>
  <c r="AC19" i="1"/>
  <c r="AA20" i="1"/>
  <c r="AA19" i="1" s="1"/>
  <c r="C40" i="1"/>
  <c r="B50" i="1"/>
  <c r="F50" i="1" s="1"/>
  <c r="B51" i="1"/>
  <c r="AD62" i="1"/>
  <c r="AD68" i="1" s="1"/>
  <c r="G72" i="1"/>
  <c r="E74" i="1"/>
  <c r="F74" i="1" s="1"/>
  <c r="Q83" i="1"/>
  <c r="P168" i="1"/>
  <c r="P173" i="1" s="1"/>
  <c r="G143" i="1"/>
  <c r="B153" i="1"/>
  <c r="B159" i="1" s="1"/>
  <c r="C155" i="1"/>
  <c r="C161" i="1" s="1"/>
  <c r="O170" i="1"/>
  <c r="O175" i="1" s="1"/>
  <c r="S38" i="1"/>
  <c r="AB38" i="1"/>
  <c r="B56" i="1"/>
  <c r="G65" i="1"/>
  <c r="C74" i="1"/>
  <c r="F141" i="1"/>
  <c r="D153" i="1"/>
  <c r="D159" i="1" s="1"/>
  <c r="Q170" i="1"/>
  <c r="Q175" i="1" s="1"/>
  <c r="E68" i="1"/>
  <c r="G68" i="1" s="1"/>
  <c r="G17" i="1"/>
  <c r="L20" i="1"/>
  <c r="L94" i="1" s="1"/>
  <c r="C21" i="1"/>
  <c r="G23" i="1"/>
  <c r="G30" i="1"/>
  <c r="B95" i="1"/>
  <c r="B82" i="1" s="1"/>
  <c r="AA39" i="1"/>
  <c r="AA38" i="1" s="1"/>
  <c r="F47" i="1"/>
  <c r="G59" i="1"/>
  <c r="H96" i="1" s="1"/>
  <c r="G134" i="1"/>
  <c r="B139" i="1"/>
  <c r="G147" i="1"/>
  <c r="R170" i="1"/>
  <c r="R175" i="1" s="1"/>
  <c r="Z170" i="1"/>
  <c r="Z175" i="1" s="1"/>
  <c r="B32" i="1"/>
  <c r="B26" i="1" s="1"/>
  <c r="N39" i="1"/>
  <c r="N38" i="1" s="1"/>
  <c r="B45" i="1"/>
  <c r="B39" i="1" s="1"/>
  <c r="U38" i="1"/>
  <c r="G63" i="1"/>
  <c r="V83" i="1"/>
  <c r="I96" i="1"/>
  <c r="I93" i="1" s="1"/>
  <c r="D152" i="1"/>
  <c r="D158" i="1" s="1"/>
  <c r="B160" i="1"/>
  <c r="S170" i="1"/>
  <c r="S175" i="1" s="1"/>
  <c r="AA170" i="1"/>
  <c r="G15" i="1"/>
  <c r="F15" i="1"/>
  <c r="Q20" i="1"/>
  <c r="C90" i="1"/>
  <c r="C165" i="1" s="1"/>
  <c r="G71" i="1"/>
  <c r="N83" i="1"/>
  <c r="N170" i="1" s="1"/>
  <c r="N175" i="1" s="1"/>
  <c r="W83" i="1"/>
  <c r="W170" i="1" s="1"/>
  <c r="W175" i="1" s="1"/>
  <c r="H87" i="1"/>
  <c r="H162" i="1" s="1"/>
  <c r="B123" i="1"/>
  <c r="B129" i="1" s="1"/>
  <c r="D123" i="1"/>
  <c r="D129" i="1" s="1"/>
  <c r="L170" i="1"/>
  <c r="L175" i="1" s="1"/>
  <c r="T170" i="1"/>
  <c r="T175" i="1" s="1"/>
  <c r="C121" i="1"/>
  <c r="C127" i="1" s="1"/>
  <c r="R39" i="1"/>
  <c r="R38" i="1" s="1"/>
  <c r="J87" i="1"/>
  <c r="B101" i="1"/>
  <c r="F103" i="1"/>
  <c r="E104" i="1"/>
  <c r="G64" i="1"/>
  <c r="Y83" i="1"/>
  <c r="Y170" i="1" s="1"/>
  <c r="Y175" i="1" s="1"/>
  <c r="N94" i="1"/>
  <c r="AD169" i="1"/>
  <c r="AD174" i="1" s="1"/>
  <c r="V170" i="1"/>
  <c r="V175" i="1" s="1"/>
  <c r="M171" i="1"/>
  <c r="U171" i="1"/>
  <c r="U176" i="1" s="1"/>
  <c r="AC171" i="1"/>
  <c r="AC176" i="1" s="1"/>
  <c r="B97" i="1"/>
  <c r="F72" i="1"/>
  <c r="AD97" i="1"/>
  <c r="AD84" i="1" s="1"/>
  <c r="AD171" i="1" s="1"/>
  <c r="AD176" i="1" s="1"/>
  <c r="D72" i="1"/>
  <c r="AB84" i="1"/>
  <c r="AB171" i="1" s="1"/>
  <c r="AB176" i="1" s="1"/>
  <c r="G48" i="1"/>
  <c r="F48" i="1"/>
  <c r="E42" i="1"/>
  <c r="D48" i="1"/>
  <c r="D42" i="1" s="1"/>
  <c r="H82" i="1"/>
  <c r="H169" i="1" s="1"/>
  <c r="H174" i="1" s="1"/>
  <c r="G50" i="1"/>
  <c r="L84" i="1"/>
  <c r="L171" i="1" s="1"/>
  <c r="L176" i="1" s="1"/>
  <c r="AA164" i="1"/>
  <c r="G74" i="1"/>
  <c r="S164" i="1"/>
  <c r="K164" i="1"/>
  <c r="S84" i="1"/>
  <c r="S171" i="1" s="1"/>
  <c r="S176" i="1" s="1"/>
  <c r="AA84" i="1"/>
  <c r="AA171" i="1" s="1"/>
  <c r="AA176" i="1" s="1"/>
  <c r="B44" i="1"/>
  <c r="F51" i="1"/>
  <c r="G51" i="1"/>
  <c r="G53" i="1"/>
  <c r="F53" i="1"/>
  <c r="W84" i="1"/>
  <c r="W171" i="1" s="1"/>
  <c r="W176" i="1" s="1"/>
  <c r="F16" i="1"/>
  <c r="L19" i="1"/>
  <c r="K20" i="1"/>
  <c r="T20" i="1"/>
  <c r="AE20" i="1"/>
  <c r="W164" i="1"/>
  <c r="D90" i="1"/>
  <c r="F23" i="1"/>
  <c r="Q39" i="1"/>
  <c r="Q38" i="1" s="1"/>
  <c r="Y39" i="1"/>
  <c r="Y38" i="1" s="1"/>
  <c r="T82" i="1"/>
  <c r="T169" i="1" s="1"/>
  <c r="T96" i="1"/>
  <c r="AB95" i="1"/>
  <c r="AB96" i="1"/>
  <c r="AB93" i="1" s="1"/>
  <c r="AB167" i="1" s="1"/>
  <c r="F41" i="1"/>
  <c r="AD96" i="1"/>
  <c r="AD83" i="1" s="1"/>
  <c r="AD170" i="1" s="1"/>
  <c r="AD175" i="1" s="1"/>
  <c r="AB44" i="1"/>
  <c r="F54" i="1"/>
  <c r="D58" i="1"/>
  <c r="C56" i="1" s="1"/>
  <c r="F60" i="1"/>
  <c r="N62" i="1"/>
  <c r="D75" i="1"/>
  <c r="D74" i="1" s="1"/>
  <c r="F76" i="1"/>
  <c r="N81" i="1"/>
  <c r="C164" i="1"/>
  <c r="Z164" i="1"/>
  <c r="Z87" i="1"/>
  <c r="J96" i="1"/>
  <c r="J83" i="1" s="1"/>
  <c r="J170" i="1" s="1"/>
  <c r="J175" i="1" s="1"/>
  <c r="B98" i="1"/>
  <c r="U20" i="1"/>
  <c r="W38" i="1"/>
  <c r="AC95" i="1"/>
  <c r="AC96" i="1"/>
  <c r="G60" i="1"/>
  <c r="G76" i="1"/>
  <c r="Q82" i="1"/>
  <c r="Q169" i="1" s="1"/>
  <c r="Q174" i="1" s="1"/>
  <c r="Q88" i="1"/>
  <c r="O82" i="1"/>
  <c r="O169" i="1" s="1"/>
  <c r="G114" i="1"/>
  <c r="H157" i="1"/>
  <c r="P157" i="1"/>
  <c r="X157" i="1"/>
  <c r="X175" i="1"/>
  <c r="AE38" i="1"/>
  <c r="AE36" i="1" s="1"/>
  <c r="M167" i="1"/>
  <c r="N19" i="1"/>
  <c r="M20" i="1"/>
  <c r="W20" i="1"/>
  <c r="D21" i="1"/>
  <c r="D89" i="1" s="1"/>
  <c r="O164" i="1"/>
  <c r="F22" i="1"/>
  <c r="F30" i="1"/>
  <c r="H38" i="1"/>
  <c r="V95" i="1"/>
  <c r="V82" i="1" s="1"/>
  <c r="V169" i="1" s="1"/>
  <c r="V96" i="1"/>
  <c r="J84" i="1"/>
  <c r="J171" i="1" s="1"/>
  <c r="J176" i="1" s="1"/>
  <c r="R84" i="1"/>
  <c r="R171" i="1" s="1"/>
  <c r="R176" i="1" s="1"/>
  <c r="Z84" i="1"/>
  <c r="Z171" i="1" s="1"/>
  <c r="Z176" i="1" s="1"/>
  <c r="K46" i="1"/>
  <c r="D57" i="1"/>
  <c r="F58" i="1"/>
  <c r="B65" i="1"/>
  <c r="D70" i="1"/>
  <c r="D68" i="1" s="1"/>
  <c r="F75" i="1"/>
  <c r="G78" i="1"/>
  <c r="P81" i="1"/>
  <c r="R82" i="1"/>
  <c r="R169" i="1" s="1"/>
  <c r="R174" i="1" s="1"/>
  <c r="H84" i="1"/>
  <c r="H171" i="1" s="1"/>
  <c r="H176" i="1" s="1"/>
  <c r="X84" i="1"/>
  <c r="X171" i="1" s="1"/>
  <c r="X176" i="1" s="1"/>
  <c r="AD87" i="1"/>
  <c r="AD162" i="1" s="1"/>
  <c r="M165" i="1"/>
  <c r="M83" i="1"/>
  <c r="M170" i="1" s="1"/>
  <c r="U165" i="1"/>
  <c r="U83" i="1"/>
  <c r="U170" i="1" s="1"/>
  <c r="AC165" i="1"/>
  <c r="AC83" i="1"/>
  <c r="AC170" i="1" s="1"/>
  <c r="P82" i="1"/>
  <c r="P169" i="1" s="1"/>
  <c r="R167" i="1"/>
  <c r="B102" i="1"/>
  <c r="B120" i="1" s="1"/>
  <c r="B126" i="1" s="1"/>
  <c r="N120" i="1"/>
  <c r="F114" i="1"/>
  <c r="C139" i="1"/>
  <c r="I157" i="1"/>
  <c r="Q157" i="1"/>
  <c r="Y157" i="1"/>
  <c r="U164" i="1"/>
  <c r="X20" i="1"/>
  <c r="E21" i="1"/>
  <c r="K42" i="1"/>
  <c r="K97" i="1" s="1"/>
  <c r="G58" i="1"/>
  <c r="B63" i="1"/>
  <c r="G75" i="1"/>
  <c r="J162" i="1"/>
  <c r="AE165" i="1"/>
  <c r="AE83" i="1"/>
  <c r="AE170" i="1" s="1"/>
  <c r="W95" i="1"/>
  <c r="W93" i="1" s="1"/>
  <c r="W167" i="1" s="1"/>
  <c r="Y96" i="1"/>
  <c r="Y93" i="1" s="1"/>
  <c r="E113" i="1"/>
  <c r="S94" i="1"/>
  <c r="S168" i="1" s="1"/>
  <c r="S88" i="1"/>
  <c r="O84" i="1"/>
  <c r="O171" i="1" s="1"/>
  <c r="O176" i="1" s="1"/>
  <c r="G16" i="1"/>
  <c r="L88" i="1"/>
  <c r="U96" i="1"/>
  <c r="D97" i="1"/>
  <c r="D84" i="1" s="1"/>
  <c r="D20" i="1"/>
  <c r="D88" i="1" s="1"/>
  <c r="D17" i="1"/>
  <c r="P19" i="1"/>
  <c r="O20" i="1"/>
  <c r="Y20" i="1"/>
  <c r="AC164" i="1"/>
  <c r="AC82" i="1"/>
  <c r="AC169" i="1" s="1"/>
  <c r="AC174" i="1" s="1"/>
  <c r="B91" i="1"/>
  <c r="L39" i="1"/>
  <c r="L38" i="1" s="1"/>
  <c r="F57" i="1"/>
  <c r="F70" i="1"/>
  <c r="N87" i="1"/>
  <c r="X95" i="1"/>
  <c r="X82" i="1" s="1"/>
  <c r="X169" i="1" s="1"/>
  <c r="Z96" i="1"/>
  <c r="Z93" i="1" s="1"/>
  <c r="Z167" i="1" s="1"/>
  <c r="S167" i="1"/>
  <c r="AA94" i="1"/>
  <c r="AA168" i="1" s="1"/>
  <c r="AA88" i="1"/>
  <c r="AE164" i="1"/>
  <c r="C91" i="1"/>
  <c r="F27" i="1"/>
  <c r="F77" i="1"/>
  <c r="I82" i="1"/>
  <c r="I169" i="1" s="1"/>
  <c r="I174" i="1" s="1"/>
  <c r="Y82" i="1"/>
  <c r="Y169" i="1" s="1"/>
  <c r="Y174" i="1" s="1"/>
  <c r="I166" i="1"/>
  <c r="I84" i="1"/>
  <c r="I171" i="1" s="1"/>
  <c r="Q166" i="1"/>
  <c r="Q84" i="1"/>
  <c r="Q171" i="1" s="1"/>
  <c r="Y166" i="1"/>
  <c r="Y84" i="1"/>
  <c r="Y171" i="1" s="1"/>
  <c r="Y176" i="1" s="1"/>
  <c r="AC94" i="1"/>
  <c r="AC81" i="1" s="1"/>
  <c r="AE95" i="1"/>
  <c r="AA95" i="1"/>
  <c r="AA96" i="1"/>
  <c r="AE84" i="1"/>
  <c r="AE171" i="1" s="1"/>
  <c r="AE176" i="1" s="1"/>
  <c r="M164" i="1"/>
  <c r="M82" i="1"/>
  <c r="M169" i="1" s="1"/>
  <c r="M174" i="1" s="1"/>
  <c r="I19" i="1"/>
  <c r="D19" i="1" s="1"/>
  <c r="R94" i="1"/>
  <c r="R168" i="1" s="1"/>
  <c r="R88" i="1"/>
  <c r="AC163" i="1"/>
  <c r="AC87" i="1"/>
  <c r="D91" i="1"/>
  <c r="N97" i="1"/>
  <c r="C84" i="1" s="1"/>
  <c r="G77" i="1"/>
  <c r="H81" i="1"/>
  <c r="H168" i="1" s="1"/>
  <c r="H173" i="1" s="1"/>
  <c r="J82" i="1"/>
  <c r="J169" i="1" s="1"/>
  <c r="J174" i="1" s="1"/>
  <c r="Z82" i="1"/>
  <c r="Z169" i="1" s="1"/>
  <c r="P84" i="1"/>
  <c r="P171" i="1" s="1"/>
  <c r="P176" i="1" s="1"/>
  <c r="P87" i="1"/>
  <c r="I88" i="1"/>
  <c r="C122" i="1"/>
  <c r="C128" i="1" s="1"/>
  <c r="B104" i="1"/>
  <c r="G109" i="1"/>
  <c r="F109" i="1"/>
  <c r="F123" i="1"/>
  <c r="F133" i="1"/>
  <c r="AD119" i="1"/>
  <c r="G135" i="1"/>
  <c r="F135" i="1"/>
  <c r="B152" i="1"/>
  <c r="B158" i="1" s="1"/>
  <c r="E155" i="1"/>
  <c r="G149" i="1"/>
  <c r="F149" i="1"/>
  <c r="AB168" i="1"/>
  <c r="AB173" i="1" s="1"/>
  <c r="C152" i="1"/>
  <c r="C158" i="1" s="1"/>
  <c r="AA175" i="1"/>
  <c r="D121" i="1"/>
  <c r="D127" i="1" s="1"/>
  <c r="G140" i="1"/>
  <c r="F140" i="1"/>
  <c r="E139" i="1"/>
  <c r="G142" i="1"/>
  <c r="N168" i="1"/>
  <c r="N173" i="1" s="1"/>
  <c r="V168" i="1"/>
  <c r="V173" i="1" s="1"/>
  <c r="AD168" i="1"/>
  <c r="AD173" i="1" s="1"/>
  <c r="C120" i="1"/>
  <c r="C126" i="1" s="1"/>
  <c r="G108" i="1"/>
  <c r="F108" i="1"/>
  <c r="F111" i="1"/>
  <c r="E115" i="1"/>
  <c r="F142" i="1"/>
  <c r="E152" i="1"/>
  <c r="C160" i="1"/>
  <c r="AB81" i="1"/>
  <c r="AB87" i="1"/>
  <c r="D160" i="1"/>
  <c r="G107" i="1"/>
  <c r="F107" i="1"/>
  <c r="D120" i="1"/>
  <c r="D126" i="1" s="1"/>
  <c r="G117" i="1"/>
  <c r="F117" i="1"/>
  <c r="G136" i="1"/>
  <c r="M176" i="1"/>
  <c r="E153" i="1"/>
  <c r="F143" i="1"/>
  <c r="F147" i="1"/>
  <c r="L167" i="1" l="1"/>
  <c r="E122" i="1"/>
  <c r="U82" i="1"/>
  <c r="U169" i="1" s="1"/>
  <c r="E95" i="1"/>
  <c r="D95" i="1" s="1"/>
  <c r="D82" i="1" s="1"/>
  <c r="C26" i="1"/>
  <c r="N82" i="1"/>
  <c r="N169" i="1" s="1"/>
  <c r="N174" i="1" s="1"/>
  <c r="C82" i="1"/>
  <c r="B171" i="1"/>
  <c r="F56" i="1"/>
  <c r="T167" i="1"/>
  <c r="U175" i="1"/>
  <c r="I83" i="1"/>
  <c r="I170" i="1" s="1"/>
  <c r="I175" i="1" s="1"/>
  <c r="C170" i="1"/>
  <c r="C175" i="1" s="1"/>
  <c r="AE93" i="1"/>
  <c r="AE167" i="1" s="1"/>
  <c r="J80" i="1"/>
  <c r="F104" i="1"/>
  <c r="G123" i="1"/>
  <c r="G103" i="1"/>
  <c r="O167" i="1"/>
  <c r="G56" i="1"/>
  <c r="J167" i="1"/>
  <c r="J172" i="1" s="1"/>
  <c r="Z174" i="1"/>
  <c r="AE82" i="1"/>
  <c r="AE169" i="1" s="1"/>
  <c r="M175" i="1"/>
  <c r="O174" i="1"/>
  <c r="I167" i="1"/>
  <c r="U174" i="1"/>
  <c r="Q176" i="1"/>
  <c r="AD93" i="1"/>
  <c r="AD80" i="1" s="1"/>
  <c r="L168" i="1"/>
  <c r="AA93" i="1"/>
  <c r="AA167" i="1" s="1"/>
  <c r="C168" i="1"/>
  <c r="C173" i="1" s="1"/>
  <c r="V93" i="1"/>
  <c r="V167" i="1" s="1"/>
  <c r="V172" i="1" s="1"/>
  <c r="X174" i="1"/>
  <c r="B122" i="1"/>
  <c r="B128" i="1" s="1"/>
  <c r="B125" i="1" s="1"/>
  <c r="AC175" i="1"/>
  <c r="D56" i="1"/>
  <c r="X93" i="1"/>
  <c r="B157" i="1"/>
  <c r="AE174" i="1"/>
  <c r="T174" i="1"/>
  <c r="Q168" i="1"/>
  <c r="Q19" i="1"/>
  <c r="B169" i="1"/>
  <c r="B174" i="1" s="1"/>
  <c r="B119" i="1"/>
  <c r="F101" i="1"/>
  <c r="U167" i="1"/>
  <c r="AE175" i="1"/>
  <c r="C20" i="1"/>
  <c r="C19" i="1" s="1"/>
  <c r="AC93" i="1"/>
  <c r="AC167" i="1" s="1"/>
  <c r="G102" i="1"/>
  <c r="F102" i="1"/>
  <c r="D157" i="1"/>
  <c r="D163" i="1"/>
  <c r="E88" i="1"/>
  <c r="G113" i="1"/>
  <c r="E119" i="1"/>
  <c r="F113" i="1"/>
  <c r="G122" i="1"/>
  <c r="E128" i="1"/>
  <c r="Z162" i="1"/>
  <c r="Z172" i="1" s="1"/>
  <c r="Z80" i="1"/>
  <c r="AB82" i="1"/>
  <c r="AB169" i="1" s="1"/>
  <c r="AB174" i="1" s="1"/>
  <c r="E160" i="1"/>
  <c r="G148" i="1"/>
  <c r="F148" i="1"/>
  <c r="E145" i="1"/>
  <c r="C125" i="1"/>
  <c r="E121" i="1"/>
  <c r="G115" i="1"/>
  <c r="F115" i="1"/>
  <c r="F139" i="1"/>
  <c r="G139" i="1"/>
  <c r="I176" i="1"/>
  <c r="P162" i="1"/>
  <c r="R163" i="1"/>
  <c r="R173" i="1" s="1"/>
  <c r="R87" i="1"/>
  <c r="R81" i="1"/>
  <c r="C166" i="1"/>
  <c r="G97" i="1"/>
  <c r="F97" i="1"/>
  <c r="G104" i="1"/>
  <c r="P80" i="1"/>
  <c r="G155" i="1"/>
  <c r="F155" i="1"/>
  <c r="E161" i="1"/>
  <c r="K94" i="1"/>
  <c r="K88" i="1"/>
  <c r="K19" i="1"/>
  <c r="F129" i="1"/>
  <c r="G129" i="1"/>
  <c r="AE35" i="1"/>
  <c r="E36" i="1"/>
  <c r="G62" i="1"/>
  <c r="B62" i="1"/>
  <c r="D165" i="1"/>
  <c r="E90" i="1"/>
  <c r="C171" i="1"/>
  <c r="F42" i="1"/>
  <c r="G42" i="1"/>
  <c r="X94" i="1"/>
  <c r="X168" i="1" s="1"/>
  <c r="X19" i="1"/>
  <c r="X88" i="1"/>
  <c r="E159" i="1"/>
  <c r="G153" i="1"/>
  <c r="F153" i="1"/>
  <c r="I163" i="1"/>
  <c r="I173" i="1" s="1"/>
  <c r="I87" i="1"/>
  <c r="I81" i="1"/>
  <c r="Y94" i="1"/>
  <c r="Y168" i="1" s="1"/>
  <c r="Y88" i="1"/>
  <c r="Y19" i="1"/>
  <c r="D164" i="1"/>
  <c r="E89" i="1"/>
  <c r="H93" i="1"/>
  <c r="W82" i="1"/>
  <c r="W169" i="1" s="1"/>
  <c r="W174" i="1" s="1"/>
  <c r="AA163" i="1"/>
  <c r="AA173" i="1" s="1"/>
  <c r="AA87" i="1"/>
  <c r="AA81" i="1"/>
  <c r="E20" i="1"/>
  <c r="S163" i="1"/>
  <c r="S173" i="1" s="1"/>
  <c r="S87" i="1"/>
  <c r="S81" i="1"/>
  <c r="W88" i="1"/>
  <c r="W94" i="1"/>
  <c r="W168" i="1" s="1"/>
  <c r="W19" i="1"/>
  <c r="P174" i="1"/>
  <c r="Q163" i="1"/>
  <c r="Q87" i="1"/>
  <c r="L82" i="1"/>
  <c r="L169" i="1" s="1"/>
  <c r="L174" i="1" s="1"/>
  <c r="E158" i="1"/>
  <c r="G152" i="1"/>
  <c r="F152" i="1"/>
  <c r="AC162" i="1"/>
  <c r="B166" i="1"/>
  <c r="F65" i="1"/>
  <c r="B71" i="1"/>
  <c r="AB162" i="1"/>
  <c r="AB172" i="1" s="1"/>
  <c r="AB80" i="1"/>
  <c r="C93" i="1"/>
  <c r="N84" i="1"/>
  <c r="N171" i="1" s="1"/>
  <c r="N176" i="1" s="1"/>
  <c r="Y167" i="1"/>
  <c r="V174" i="1"/>
  <c r="AC168" i="1"/>
  <c r="AC173" i="1" s="1"/>
  <c r="E91" i="1"/>
  <c r="D166" i="1"/>
  <c r="D176" i="1" s="1"/>
  <c r="L163" i="1"/>
  <c r="L173" i="1" s="1"/>
  <c r="L87" i="1"/>
  <c r="L81" i="1"/>
  <c r="K84" i="1"/>
  <c r="K171" i="1" s="1"/>
  <c r="K176" i="1" s="1"/>
  <c r="Q167" i="1"/>
  <c r="M88" i="1"/>
  <c r="M94" i="1"/>
  <c r="M168" i="1" s="1"/>
  <c r="M19" i="1"/>
  <c r="AE88" i="1"/>
  <c r="AE94" i="1"/>
  <c r="AE168" i="1" s="1"/>
  <c r="AE19" i="1"/>
  <c r="B20" i="1"/>
  <c r="B88" i="1" s="1"/>
  <c r="O88" i="1"/>
  <c r="O94" i="1"/>
  <c r="O168" i="1" s="1"/>
  <c r="O19" i="1"/>
  <c r="F63" i="1"/>
  <c r="B69" i="1"/>
  <c r="E46" i="1"/>
  <c r="K40" i="1"/>
  <c r="K45" i="1"/>
  <c r="D125" i="1"/>
  <c r="C157" i="1"/>
  <c r="N162" i="1"/>
  <c r="G21" i="1"/>
  <c r="F21" i="1"/>
  <c r="B38" i="1"/>
  <c r="X167" i="1"/>
  <c r="E120" i="1"/>
  <c r="U88" i="1"/>
  <c r="U19" i="1"/>
  <c r="U94" i="1"/>
  <c r="U168" i="1" s="1"/>
  <c r="T94" i="1"/>
  <c r="T168" i="1" s="1"/>
  <c r="T88" i="1"/>
  <c r="T19" i="1"/>
  <c r="B19" i="1" s="1"/>
  <c r="B87" i="1" s="1"/>
  <c r="S82" i="1"/>
  <c r="S169" i="1" s="1"/>
  <c r="S174" i="1" s="1"/>
  <c r="AA82" i="1"/>
  <c r="AA169" i="1" s="1"/>
  <c r="AA174" i="1" s="1"/>
  <c r="N167" i="1" l="1"/>
  <c r="N172" i="1" s="1"/>
  <c r="C80" i="1"/>
  <c r="B176" i="1"/>
  <c r="AC80" i="1"/>
  <c r="D94" i="1"/>
  <c r="D81" i="1" s="1"/>
  <c r="AC172" i="1"/>
  <c r="H167" i="1"/>
  <c r="H172" i="1" s="1"/>
  <c r="F122" i="1"/>
  <c r="Q81" i="1"/>
  <c r="Q173" i="1"/>
  <c r="V80" i="1"/>
  <c r="AD167" i="1"/>
  <c r="AD172" i="1" s="1"/>
  <c r="P167" i="1"/>
  <c r="P172" i="1" s="1"/>
  <c r="N80" i="1"/>
  <c r="G128" i="1"/>
  <c r="F128" i="1"/>
  <c r="B96" i="1"/>
  <c r="F71" i="1"/>
  <c r="B68" i="1"/>
  <c r="F68" i="1" s="1"/>
  <c r="F62" i="1"/>
  <c r="G158" i="1"/>
  <c r="F158" i="1"/>
  <c r="K163" i="1"/>
  <c r="K87" i="1"/>
  <c r="K81" i="1"/>
  <c r="K168" i="1"/>
  <c r="L162" i="1"/>
  <c r="L172" i="1" s="1"/>
  <c r="L80" i="1"/>
  <c r="D36" i="1"/>
  <c r="G36" i="1"/>
  <c r="F36" i="1"/>
  <c r="G161" i="1"/>
  <c r="F161" i="1"/>
  <c r="F121" i="1"/>
  <c r="E127" i="1"/>
  <c r="G121" i="1"/>
  <c r="C169" i="1"/>
  <c r="C174" i="1" s="1"/>
  <c r="AA162" i="1"/>
  <c r="AA172" i="1" s="1"/>
  <c r="AA80" i="1"/>
  <c r="E45" i="1"/>
  <c r="K44" i="1"/>
  <c r="K39" i="1"/>
  <c r="K38" i="1" s="1"/>
  <c r="AE163" i="1"/>
  <c r="AE173" i="1" s="1"/>
  <c r="AE87" i="1"/>
  <c r="AE81" i="1"/>
  <c r="D96" i="1"/>
  <c r="S162" i="1"/>
  <c r="S172" i="1" s="1"/>
  <c r="S80" i="1"/>
  <c r="Y163" i="1"/>
  <c r="Y173" i="1" s="1"/>
  <c r="Y87" i="1"/>
  <c r="Y81" i="1"/>
  <c r="AE34" i="1"/>
  <c r="E35" i="1"/>
  <c r="C176" i="1"/>
  <c r="C162" i="1"/>
  <c r="E164" i="1"/>
  <c r="G89" i="1"/>
  <c r="F89" i="1"/>
  <c r="T163" i="1"/>
  <c r="T173" i="1" s="1"/>
  <c r="T87" i="1"/>
  <c r="T81" i="1"/>
  <c r="I162" i="1"/>
  <c r="I172" i="1" s="1"/>
  <c r="I80" i="1"/>
  <c r="Q162" i="1"/>
  <c r="Q80" i="1"/>
  <c r="H80" i="1"/>
  <c r="G145" i="1"/>
  <c r="F145" i="1"/>
  <c r="G119" i="1"/>
  <c r="F119" i="1"/>
  <c r="G160" i="1"/>
  <c r="F160" i="1"/>
  <c r="E157" i="1"/>
  <c r="W163" i="1"/>
  <c r="W173" i="1" s="1"/>
  <c r="W81" i="1"/>
  <c r="W87" i="1"/>
  <c r="D46" i="1"/>
  <c r="D40" i="1" s="1"/>
  <c r="G46" i="1"/>
  <c r="E40" i="1"/>
  <c r="F46" i="1"/>
  <c r="U163" i="1"/>
  <c r="U173" i="1" s="1"/>
  <c r="U87" i="1"/>
  <c r="U81" i="1"/>
  <c r="F69" i="1"/>
  <c r="B94" i="1"/>
  <c r="B168" i="1" s="1"/>
  <c r="M163" i="1"/>
  <c r="M173" i="1" s="1"/>
  <c r="M87" i="1"/>
  <c r="M81" i="1"/>
  <c r="G20" i="1"/>
  <c r="F20" i="1"/>
  <c r="E19" i="1"/>
  <c r="G159" i="1"/>
  <c r="F159" i="1"/>
  <c r="E165" i="1"/>
  <c r="G90" i="1"/>
  <c r="F90" i="1"/>
  <c r="D162" i="1"/>
  <c r="O163" i="1"/>
  <c r="O173" i="1" s="1"/>
  <c r="O87" i="1"/>
  <c r="O81" i="1"/>
  <c r="G120" i="1"/>
  <c r="F120" i="1"/>
  <c r="E126" i="1"/>
  <c r="B163" i="1"/>
  <c r="Q172" i="1"/>
  <c r="G91" i="1"/>
  <c r="F91" i="1"/>
  <c r="E166" i="1"/>
  <c r="X163" i="1"/>
  <c r="X173" i="1" s="1"/>
  <c r="X87" i="1"/>
  <c r="X81" i="1"/>
  <c r="R162" i="1"/>
  <c r="R172" i="1" s="1"/>
  <c r="R80" i="1"/>
  <c r="E163" i="1"/>
  <c r="G88" i="1"/>
  <c r="F88" i="1"/>
  <c r="B170" i="1" l="1"/>
  <c r="B83" i="1"/>
  <c r="E29" i="1"/>
  <c r="E168" i="1"/>
  <c r="F81" i="1"/>
  <c r="G164" i="1"/>
  <c r="F164" i="1"/>
  <c r="O162" i="1"/>
  <c r="O172" i="1" s="1"/>
  <c r="O80" i="1"/>
  <c r="G165" i="1"/>
  <c r="F165" i="1"/>
  <c r="M162" i="1"/>
  <c r="M172" i="1" s="1"/>
  <c r="M80" i="1"/>
  <c r="G40" i="1"/>
  <c r="F40" i="1"/>
  <c r="G157" i="1"/>
  <c r="F157" i="1"/>
  <c r="T162" i="1"/>
  <c r="T172" i="1" s="1"/>
  <c r="T80" i="1"/>
  <c r="C167" i="1"/>
  <c r="C172" i="1" s="1"/>
  <c r="K83" i="1"/>
  <c r="K170" i="1" s="1"/>
  <c r="K175" i="1" s="1"/>
  <c r="D45" i="1"/>
  <c r="E39" i="1"/>
  <c r="E44" i="1"/>
  <c r="G45" i="1"/>
  <c r="F45" i="1"/>
  <c r="K162" i="1"/>
  <c r="G35" i="1"/>
  <c r="F35" i="1"/>
  <c r="E169" i="1"/>
  <c r="D169" i="1" s="1"/>
  <c r="D174" i="1" s="1"/>
  <c r="E174" i="1" s="1"/>
  <c r="K82" i="1"/>
  <c r="K169" i="1" s="1"/>
  <c r="K174" i="1" s="1"/>
  <c r="F127" i="1"/>
  <c r="G127" i="1"/>
  <c r="B93" i="1"/>
  <c r="B80" i="1" s="1"/>
  <c r="B175" i="1"/>
  <c r="X162" i="1"/>
  <c r="X172" i="1" s="1"/>
  <c r="X80" i="1"/>
  <c r="B162" i="1"/>
  <c r="B173" i="1"/>
  <c r="W162" i="1"/>
  <c r="W172" i="1" s="1"/>
  <c r="W80" i="1"/>
  <c r="AE33" i="1"/>
  <c r="E34" i="1"/>
  <c r="E125" i="1"/>
  <c r="G126" i="1"/>
  <c r="F126" i="1"/>
  <c r="G19" i="1"/>
  <c r="F19" i="1"/>
  <c r="G84" i="1"/>
  <c r="F84" i="1"/>
  <c r="U162" i="1"/>
  <c r="U172" i="1" s="1"/>
  <c r="U80" i="1"/>
  <c r="Y162" i="1"/>
  <c r="Y172" i="1" s="1"/>
  <c r="Y80" i="1"/>
  <c r="AE162" i="1"/>
  <c r="AE172" i="1" s="1"/>
  <c r="AE80" i="1"/>
  <c r="K173" i="1"/>
  <c r="G163" i="1"/>
  <c r="E162" i="1"/>
  <c r="F163" i="1"/>
  <c r="E176" i="1"/>
  <c r="G166" i="1"/>
  <c r="F166" i="1"/>
  <c r="G171" i="1"/>
  <c r="F171" i="1"/>
  <c r="G94" i="1"/>
  <c r="F94" i="1"/>
  <c r="G81" i="1" l="1"/>
  <c r="D168" i="1"/>
  <c r="D173" i="1" s="1"/>
  <c r="E173" i="1" s="1"/>
  <c r="G173" i="1" s="1"/>
  <c r="E167" i="1"/>
  <c r="D167" i="1" s="1"/>
  <c r="E28" i="1"/>
  <c r="D34" i="1"/>
  <c r="D28" i="1" s="1"/>
  <c r="G29" i="1"/>
  <c r="F29" i="1"/>
  <c r="K80" i="1"/>
  <c r="E93" i="1"/>
  <c r="F95" i="1"/>
  <c r="G95" i="1"/>
  <c r="K167" i="1"/>
  <c r="K172" i="1" s="1"/>
  <c r="G176" i="1"/>
  <c r="F176" i="1"/>
  <c r="F125" i="1"/>
  <c r="G125" i="1"/>
  <c r="G34" i="1"/>
  <c r="F34" i="1"/>
  <c r="G44" i="1"/>
  <c r="F44" i="1"/>
  <c r="G162" i="1"/>
  <c r="F162" i="1"/>
  <c r="AE32" i="1"/>
  <c r="E33" i="1"/>
  <c r="F39" i="1"/>
  <c r="G39" i="1"/>
  <c r="E38" i="1"/>
  <c r="G168" i="1"/>
  <c r="F168" i="1"/>
  <c r="B167" i="1"/>
  <c r="B172" i="1" s="1"/>
  <c r="D39" i="1"/>
  <c r="D38" i="1" s="1"/>
  <c r="D44" i="1"/>
  <c r="F173" i="1" l="1"/>
  <c r="F28" i="1"/>
  <c r="G28" i="1"/>
  <c r="G82" i="1"/>
  <c r="F82" i="1"/>
  <c r="G38" i="1"/>
  <c r="F38" i="1"/>
  <c r="G169" i="1"/>
  <c r="F169" i="1"/>
  <c r="G33" i="1"/>
  <c r="F33" i="1"/>
  <c r="E32" i="1"/>
  <c r="D32" i="1" s="1"/>
  <c r="D26" i="1" s="1"/>
  <c r="E26" i="1" l="1"/>
  <c r="G32" i="1"/>
  <c r="F32" i="1"/>
  <c r="G174" i="1"/>
  <c r="F174" i="1"/>
  <c r="G26" i="1" l="1"/>
  <c r="F26" i="1"/>
  <c r="D13" i="1"/>
  <c r="D87" i="1" s="1"/>
  <c r="F13" i="1"/>
  <c r="G13" i="1"/>
  <c r="E87" i="1" l="1"/>
  <c r="G87" i="1" l="1"/>
  <c r="F87" i="1"/>
  <c r="G80" i="1" l="1"/>
  <c r="E83" i="1"/>
  <c r="F83" i="1" s="1"/>
  <c r="D93" i="1"/>
  <c r="F93" i="1"/>
  <c r="G93" i="1"/>
  <c r="F96" i="1"/>
  <c r="G96" i="1"/>
  <c r="G167" i="1"/>
  <c r="G170" i="1"/>
  <c r="D172" i="1" l="1"/>
  <c r="E172" i="1" s="1"/>
  <c r="D80" i="1"/>
  <c r="D175" i="1"/>
  <c r="E175" i="1" s="1"/>
  <c r="G175" i="1" s="1"/>
  <c r="G83" i="1"/>
  <c r="F80" i="1"/>
  <c r="F170" i="1"/>
  <c r="F167" i="1"/>
  <c r="F172" i="1"/>
  <c r="G172" i="1"/>
  <c r="F175" i="1" l="1"/>
</calcChain>
</file>

<file path=xl/sharedStrings.xml><?xml version="1.0" encoding="utf-8"?>
<sst xmlns="http://schemas.openxmlformats.org/spreadsheetml/2006/main" count="227" uniqueCount="78">
  <si>
    <t>Отчет о ходе реализации муниципальной программы (сетевой график)</t>
  </si>
  <si>
    <t>"Развитие жилищной сферы в городе Когалыме" (постановление Администрации города Когалыма от  №2931)</t>
  </si>
  <si>
    <t>Наименование мероприятий программы</t>
  </si>
  <si>
    <t xml:space="preserve">План на </t>
  </si>
  <si>
    <t xml:space="preserve">Профинансировано на </t>
  </si>
  <si>
    <t xml:space="preserve">Кассовый расход на  </t>
  </si>
  <si>
    <t>Исполнение,%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</si>
  <si>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</si>
  <si>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</si>
  <si>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</si>
  <si>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</si>
  <si>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</si>
  <si>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</si>
  <si>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</si>
  <si>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</si>
  <si>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</si>
  <si>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</si>
  <si>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</si>
  <si>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</si>
  <si>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Результаты реализации и причины отклонений факта от плана</t>
  </si>
  <si>
    <t>2022 год</t>
  </si>
  <si>
    <t>к текущему году</t>
  </si>
  <si>
    <t>на отчетную дату</t>
  </si>
  <si>
    <t xml:space="preserve">план </t>
  </si>
  <si>
    <t>кассовый расход</t>
  </si>
  <si>
    <t>Подпрограмма 1 «Содействие развитию жилищного строительства»</t>
  </si>
  <si>
    <t xml:space="preserve">Проектная часть </t>
  </si>
  <si>
    <t xml:space="preserve">1.1.Портфель проектов «Жилье и городская среда», региональный проект «Жилье» (I, III, 4) 
</t>
  </si>
  <si>
    <t>Всего</t>
  </si>
  <si>
    <t>федеральный бюджет</t>
  </si>
  <si>
    <t>бюджет автономного округа</t>
  </si>
  <si>
    <t>бюджет города Когалыма</t>
  </si>
  <si>
    <t xml:space="preserve">иные источники финансирования  </t>
  </si>
  <si>
    <t xml:space="preserve">1.2.Портфель проектов «Жилье и городская среда», региональный проект «Обеспечение устойчивого сокращения непригодного для проживания жилищного фонда»  (II, 6) </t>
  </si>
  <si>
    <t>Процессная часть</t>
  </si>
  <si>
    <t xml:space="preserve">1.3. Реализация полномочий в области градостроительной деятельности  (I,II) 
</t>
  </si>
  <si>
    <t xml:space="preserve">1.В результате дополнительного выделения средств в рамках соглашения ПАО "Лукойл" выделены   3200,00 на корректировку ППиМТ, межевание новых участков, в этой связи были заключены контракты.                                                                                                                                             2 . Выделены средства в размере 1212,4 на разработку ППиМТ в рамках Субсидии из бюджета Ханты-Мансийского автономного округа - Югры бюджетам муниципальных образований Ханты-Мансийского автономного округа - Югры для реализации полномочий в области градостроительной деятельности.                                                                                                                                   3. Выделена средства из местного бюджета в размере 2332,4 на разработку градостроительной документации.                                                                                          </t>
  </si>
  <si>
    <t xml:space="preserve">1.3.1. Разработка и внесение
изменений в
градостроительную
документацию города
Когалыма 
</t>
  </si>
  <si>
    <t xml:space="preserve">1.4 Проектирование и строительство систем инженерной инфраструктуры в целях обеспечения инженерной подготовки земельных участков, предназначенных для жилищного строительства (I) </t>
  </si>
  <si>
    <t>1.4.1.Магистральные инженерные
сети к жилым комплексам
«Филосовский камень»,
«Лукойл» и мкр. 11 в городе
Когалыме»»</t>
  </si>
  <si>
    <t>1. Муниципальный контракт №0187300013721000134 от 22.06.2021  выполнение проектно-изыскательских работ (сети водоснабжения и канализации) на сумму 1 723,33 тыс. руб., срок завершения выполнения работ 30.11.2021, ведется выполнение работ с нарушением сроков.
2. Муниципальный контракт №34/2021 от 01.11.2021  выполнение проектно-изыскательских работ (сети водоснабжения и канализации) на сумму 224,00 тыс. руб., срок завершения выполнения работ 30.11.2021, ведется выполнение работ с нарушением сроков.
3. Муниципальный контракт №0187300013721000386 от 25.01.2022  выполнение проектно-изыскательских работ (сети ливневой канализации) на сумму 3 993,67 тыс. руб., срок завершения выполнения работ 25.07.2022, ведется выполнение работ.</t>
  </si>
  <si>
    <t xml:space="preserve">1.5 Приобретение жилья в целях реализации полномочий органов местного самоуправления в сфере жилищных отношений (I-III,4,2) </t>
  </si>
  <si>
    <t xml:space="preserve">1.6. Освобождение земельных участков, планируемых для жилищного строительства и комплекса мероприятий по формированию земельных участков для индивидуального жилищного строительства (6) </t>
  </si>
  <si>
    <t>На выполнение работ по сносу ветхих и непригодных для проживания домов (ул.Романтиков, д.4)  с ООО "ВТОР РЕСУРС" заключен МК от 01.11.2021 №0187300013721000223 на сумму 569,859 тыс.руб. 
Работы по контракту выполнены. Оплата произведена в полном объеме. 
На оказание услуг по разработке проектно-сметной документации по демонтажу зданий каркасно-деревянной конструкции с ООО "СеверСтройПроект" заключен контракт от 31.01.2022 №2022-01/1 на сумму 550,0 тыс.руб.
На выполнение работ по сносу ветхого и непригодного для проживания дома №8 по ул.Кирова с ООО "Трэйд" заключен договор от 10.02.2022 №10-02 на сумму 597,00 тыс.руб.
На выполнение работ по сносу ветхих и непригодных для проживания домов ул.Парковая, д.61А заключен МК с ООО "ВТОР РЕСУРС" от 25.02.2022 №0187300013722000001 на сумму 481,444 тыс.руб.
На выполнение работ по сносу ветхих и непригодных для проживания домов с ООО "Трэйд" заключены:
- МК от 17.03.2022 №0187300013722000011 на снос дома 8 по ул.Набережная на сумму 348,21 тыс.руб.;
- договор от 14.03.2022 №778 на снос дома №10 по ул.Кирова на сумму 597,00 тыс.руб.;
- договор от 14.03.2022 №779 на снос дома №61Б по ул.Парковая на сумму 597,00 тыс.руб.</t>
  </si>
  <si>
    <t>1.7. Строительство жилых домов на территории города Когалыма</t>
  </si>
  <si>
    <t>1.7. 1.Строительство жилых домов на территории города Когалыма: трехэтажные жилые дома №3, №4 по ул. Комсомольской</t>
  </si>
  <si>
    <t>Мероприятие в стадии реализации.
1. Контракт №СП-139/20 от 10.11.2020 на выполнение работ по проектированию и строительству объекта "Трехэтажные жилые дома №3, 4 по улице Комсомольской в городе Когалыме":
- цена контракта 190 557,42 тыс.руб. (увеличена), из них:
- 59 167,07 тыс.руб. - финансирование 2020 года (аванс 40%);
- 3 471,08 тыс. руб. - финансирование 2021 года;
- 127 919,27 тыс. руб. - финансирование 2022 года.
- дата окончания проектно-изыскательских работ - 30.04.2021;
- дата окончания строительно-монтажных работ - 31.12.2021; 
- выполнены проектно-изыскательские работы, ведутся строительно-монтажные работы. 
2. Контракты на технологическое присоединение к сетям электроснабжения:
- на дом №3 на сумму 4,30 тыс. руб., в 2020 уплачен аванс на сумму 1,94 тыс. руб., срок завершения работ 07.04.2021,
- на дом №4 на сумму 4,30 тыс. руб., в 2020 уплачен аванс на сумму 1,94 тыс. руб., срок завершения работ 07.04.2021.</t>
  </si>
  <si>
    <t>1.8.Мероприятие по приспособлению по решению органа местного самоуправления жилых помещений и общего имущества в многоквартирных домах с учетом потребностей инвалидов</t>
  </si>
  <si>
    <t>Запланировано строительсво пандусов к многоквартирным жилым домам. Реализация данного мероприятия в рамках соглшения ( Субсидии из бюджета Ханты-Мансийского автономного округа - Югры бюджетам муниципальных образований Ханты-Мансийского автономного округа - Югры для реализаци)</t>
  </si>
  <si>
    <t>ИТОГО по подпрограмме 1</t>
  </si>
  <si>
    <t>В том чсиле:</t>
  </si>
  <si>
    <t>Проектная часть подпрограммы 1</t>
  </si>
  <si>
    <t>Процессная часть подпрограммы 1</t>
  </si>
  <si>
    <t xml:space="preserve">Подпрограмма 2. «Обеспечение мерами финансовой поддержки по улучшению жилищных условий отдельных категорий </t>
  </si>
  <si>
    <t xml:space="preserve">Процессная часть </t>
  </si>
  <si>
    <t xml:space="preserve">2.1. «Обеспечение жильем молодых семей» государственной программы Российской Федерации «Обеспечение доступным и комфортным жильем и коммунальными услугами граждан Российской Федерации» (3,1) </t>
  </si>
  <si>
    <t>По состоянию на 01.04.2022 в списке молодых семей, претендующих на получение меры государственной поддержки  по городу Когалыму состоят 8 семей.В 2022 году в соответствии с условиями муниципальной программы запланировано предоставление мер государственной поддрежки 3 молодым семьям.</t>
  </si>
  <si>
    <t>2.2.Улучшение жилищных условий ветеранов Великой Отечественной войны, ветеранов боевых действий, инвалидов и семей, имеющих детей-инвалидов, вставших на учет в качестве нуждающихся в жилых помещениях до 1 января 2005 года (3,1)</t>
  </si>
  <si>
    <t xml:space="preserve"> В связи с окончанием срока реализации мероприятия приём документов для признания участниками осуществлялся до 31.12.2004 г. В настоящее время приём документов по данному мероприятию не ведётся. В списке претендующих на получение меры государственной поддержки  по городу Когалыму на 01.02.2022 состоит 7 человек.  </t>
  </si>
  <si>
    <t xml:space="preserve">2.3.Реализация полномочий по обеспечению жилыми помещениями отдельных категорий граждан (1) </t>
  </si>
  <si>
    <t>ИТОГО по подпрограмме 2</t>
  </si>
  <si>
    <t>Процессная часть подпрограммы 2</t>
  </si>
  <si>
    <t>ВСЕГО</t>
  </si>
  <si>
    <t>Подпрограмма 3.  "Организационное обеспечение деятельности структурных подразделений Администрации города Когалыма и казенных учреждений города Когалыма"</t>
  </si>
  <si>
    <t>3.1 Обеспечение деятельности отдела архитектуры и градостроительства Администрации города Когалыма (I-IV)</t>
  </si>
  <si>
    <t xml:space="preserve"> Основными статьями неисполнения являются:
- заработная плата - в связи с наличием вакансий, нахождение сотрудников на больничном, а также выплатой денежного поощрения по результатам работы за год за фактически отработанное время. </t>
  </si>
  <si>
    <t xml:space="preserve">3.2  Обеспечение деятельности управления по жилищной политике Администрации города Когалыма (I-IV) </t>
  </si>
  <si>
    <t>Отклонение плана реализации денежных средств от факта сложилась ввиду того, что вновь принятые муниципальные служащие управления по жилищной политике Администрации города Когалыма не имеют  стажа на муниципальной службе, в связи с чем надбавки за выслугу лет, классный чин и за особые условия труда начисляются в минимальном размере.</t>
  </si>
  <si>
    <t xml:space="preserve">3.3 Обеспечение деятельности Муниципального казённого учреждения «Управление капитального строительства города Когалыма» (I-IV) </t>
  </si>
  <si>
    <t xml:space="preserve">Основными статьями неисполнения являются:
- заработная плата - в связи с выплатой денежного поощрения по результатам работы за год за фактически отработанное время, предоставлением листов нетрудоспособности;
- начисления на заработную плату - в связи с экономией по заработной плате;
- единовременное вознаграждение работающим юбилярам - внесены изменения в постановление о вылате вознаграждения, уменьшающие его размер;
</t>
  </si>
  <si>
    <t>ИТОГО по подпрограмме 3</t>
  </si>
  <si>
    <t>Процессная часть подпрограммы 3</t>
  </si>
  <si>
    <t>иные источники финансирования</t>
  </si>
  <si>
    <t>ПРОЕКТНАЯ ЧАСТЬ В ЦЕЛОМ ПО МУНИЦИПАЛЬНОЙ ПРОГРАММЕ:</t>
  </si>
  <si>
    <t>ПРОЦЕССНАЯ ЧАСТЬ В ЦЕЛОМ ПО МУНИЦИПАЛЬНОЙ ПРОГРАММЕ:</t>
  </si>
  <si>
    <t>Итого по программе, в том числе</t>
  </si>
  <si>
    <t>Начальник отдела архитектуры и градостроительсвта   ___________________________       А.Р.Берестова</t>
  </si>
  <si>
    <t>Ответственный за составление О.В.Краева №телефона 9-38-24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</si>
</sst>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#,##0.0_ ;[Red]\-#,##0.0\ "/>
    <numFmt numFmtId="165" formatCode="#,##0_ ;[Red]\-#,##0\ "/>
    <numFmt numFmtId="166" formatCode="_(* #,##0.00_);_(* \(#,##0.00\);_(* &quot;-&quot;??_);_(@_)"/>
    <numFmt numFmtId="167" formatCode="#,##0.0"/>
    <numFmt numFmtId="168" formatCode="#,##0.00_ ;[Red]\-#,##0.00\ "/>
    <numFmt numFmtId="169" formatCode="#,##0.00\ _₽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6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ABF3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2" fillId="0" borderId="0"/>
    <xf numFmtId="0" fontId="1" fillId="0" borderId="0"/>
    <xf numFmtId="166" fontId="2" fillId="0" borderId="0" applyFont="0" applyFill="0" applyBorder="0" applyAlignment="0" applyProtection="0"/>
  </cellStyleXfs>
  <cellXfs count="201">
    <xf numFmtId="0" fontId="0" fillId="0" borderId="0" xfId="0"/>
    <xf numFmtId="0" fontId="3" fillId="0" borderId="0" xfId="1" applyFont="1" applyFill="1" applyAlignment="1" applyProtection="1">
      <alignment horizontal="justify" vertical="center"/>
    </xf>
    <xf numFmtId="0" fontId="3" fillId="0" borderId="0" xfId="1" applyFont="1" applyFill="1" applyAlignment="1" applyProtection="1">
      <alignment horizontal="center" vertical="center" wrapText="1"/>
    </xf>
    <xf numFmtId="164" fontId="3" fillId="0" borderId="0" xfId="1" applyNumberFormat="1" applyFont="1" applyFill="1" applyAlignment="1">
      <alignment horizontal="center" vertical="center" wrapText="1"/>
    </xf>
    <xf numFmtId="164" fontId="3" fillId="0" borderId="0" xfId="1" applyNumberFormat="1" applyFont="1" applyFill="1" applyAlignment="1" applyProtection="1">
      <alignment horizontal="center" vertical="center" wrapText="1"/>
    </xf>
    <xf numFmtId="164" fontId="5" fillId="0" borderId="0" xfId="1" applyNumberFormat="1" applyFont="1" applyFill="1" applyAlignment="1" applyProtection="1">
      <alignment vertical="center" wrapText="1"/>
    </xf>
    <xf numFmtId="0" fontId="0" fillId="0" borderId="0" xfId="0" applyFill="1"/>
    <xf numFmtId="164" fontId="6" fillId="0" borderId="0" xfId="0" applyNumberFormat="1" applyFont="1" applyFill="1" applyBorder="1" applyAlignment="1" applyProtection="1">
      <alignment horizontal="center" vertical="center"/>
    </xf>
    <xf numFmtId="164" fontId="6" fillId="0" borderId="0" xfId="0" applyNumberFormat="1" applyFont="1" applyFill="1" applyBorder="1" applyAlignment="1" applyProtection="1">
      <alignment horizontal="center" vertical="center" wrapText="1"/>
    </xf>
    <xf numFmtId="1" fontId="7" fillId="0" borderId="8" xfId="1" applyNumberFormat="1" applyFont="1" applyFill="1" applyBorder="1" applyAlignment="1" applyProtection="1">
      <alignment horizontal="center" vertical="center" wrapText="1"/>
    </xf>
    <xf numFmtId="14" fontId="7" fillId="0" borderId="8" xfId="1" applyNumberFormat="1" applyFont="1" applyFill="1" applyBorder="1" applyAlignment="1" applyProtection="1">
      <alignment horizontal="center" vertical="center" wrapText="1"/>
    </xf>
    <xf numFmtId="164" fontId="7" fillId="0" borderId="1" xfId="1" applyNumberFormat="1" applyFont="1" applyFill="1" applyBorder="1" applyAlignment="1" applyProtection="1">
      <alignment horizontal="center" vertical="center" wrapText="1"/>
    </xf>
    <xf numFmtId="164" fontId="9" fillId="0" borderId="1" xfId="1" applyNumberFormat="1" applyFont="1" applyFill="1" applyBorder="1" applyAlignment="1" applyProtection="1">
      <alignment horizontal="center" vertical="center" wrapText="1"/>
    </xf>
    <xf numFmtId="165" fontId="9" fillId="0" borderId="1" xfId="1" applyNumberFormat="1" applyFont="1" applyFill="1" applyBorder="1" applyAlignment="1" applyProtection="1">
      <alignment horizontal="center" vertical="center"/>
    </xf>
    <xf numFmtId="165" fontId="9" fillId="0" borderId="1" xfId="1" applyNumberFormat="1" applyFont="1" applyFill="1" applyBorder="1" applyAlignment="1" applyProtection="1">
      <alignment horizontal="center" vertical="center" wrapText="1"/>
    </xf>
    <xf numFmtId="165" fontId="8" fillId="0" borderId="1" xfId="1" applyNumberFormat="1" applyFont="1" applyFill="1" applyBorder="1" applyAlignment="1" applyProtection="1">
      <alignment horizontal="center" vertical="center" wrapText="1"/>
    </xf>
    <xf numFmtId="0" fontId="0" fillId="0" borderId="0" xfId="0" applyFont="1" applyFill="1"/>
    <xf numFmtId="164" fontId="8" fillId="0" borderId="5" xfId="1" applyNumberFormat="1" applyFont="1" applyFill="1" applyBorder="1" applyAlignment="1" applyProtection="1">
      <alignment horizontal="left" vertical="top" wrapText="1"/>
    </xf>
    <xf numFmtId="0" fontId="9" fillId="0" borderId="1" xfId="1" applyFont="1" applyFill="1" applyBorder="1" applyAlignment="1" applyProtection="1">
      <alignment horizontal="justify"/>
    </xf>
    <xf numFmtId="167" fontId="9" fillId="0" borderId="1" xfId="3" applyNumberFormat="1" applyFont="1" applyFill="1" applyBorder="1" applyAlignment="1" applyProtection="1">
      <alignment horizontal="center" vertical="center" wrapText="1"/>
    </xf>
    <xf numFmtId="167" fontId="9" fillId="0" borderId="1" xfId="1" applyNumberFormat="1" applyFont="1" applyFill="1" applyBorder="1" applyAlignment="1" applyProtection="1">
      <alignment horizontal="center" vertical="center" wrapText="1"/>
    </xf>
    <xf numFmtId="168" fontId="9" fillId="0" borderId="1" xfId="0" applyNumberFormat="1" applyFont="1" applyFill="1" applyBorder="1" applyAlignment="1">
      <alignment horizontal="center"/>
    </xf>
    <xf numFmtId="168" fontId="9" fillId="0" borderId="1" xfId="1" applyNumberFormat="1" applyFont="1" applyFill="1" applyBorder="1" applyAlignment="1" applyProtection="1">
      <alignment horizontal="center" vertical="center" wrapText="1"/>
    </xf>
    <xf numFmtId="164" fontId="8" fillId="0" borderId="2" xfId="1" applyNumberFormat="1" applyFont="1" applyFill="1" applyBorder="1" applyAlignment="1" applyProtection="1">
      <alignment vertical="top" wrapText="1"/>
    </xf>
    <xf numFmtId="0" fontId="9" fillId="3" borderId="1" xfId="1" applyFont="1" applyFill="1" applyBorder="1" applyAlignment="1" applyProtection="1">
      <alignment horizontal="left" vertical="center"/>
    </xf>
    <xf numFmtId="167" fontId="9" fillId="3" borderId="10" xfId="3" applyNumberFormat="1" applyFont="1" applyFill="1" applyBorder="1" applyAlignment="1" applyProtection="1">
      <alignment horizontal="center" vertical="center" wrapText="1"/>
    </xf>
    <xf numFmtId="167" fontId="9" fillId="3" borderId="10" xfId="1" applyNumberFormat="1" applyFont="1" applyFill="1" applyBorder="1" applyAlignment="1" applyProtection="1">
      <alignment horizontal="center" vertical="center" wrapText="1"/>
    </xf>
    <xf numFmtId="169" fontId="9" fillId="3" borderId="10" xfId="3" applyNumberFormat="1" applyFont="1" applyFill="1" applyBorder="1" applyAlignment="1" applyProtection="1">
      <alignment horizontal="center" vertical="center" wrapText="1"/>
    </xf>
    <xf numFmtId="164" fontId="9" fillId="3" borderId="10" xfId="1" applyNumberFormat="1" applyFont="1" applyFill="1" applyBorder="1" applyAlignment="1" applyProtection="1">
      <alignment horizontal="center" vertical="center" wrapText="1"/>
    </xf>
    <xf numFmtId="164" fontId="9" fillId="3" borderId="11" xfId="1" applyNumberFormat="1" applyFont="1" applyFill="1" applyBorder="1" applyAlignment="1" applyProtection="1">
      <alignment horizontal="center" vertical="center" wrapText="1"/>
    </xf>
    <xf numFmtId="164" fontId="8" fillId="3" borderId="2" xfId="1" applyNumberFormat="1" applyFont="1" applyFill="1" applyBorder="1" applyAlignment="1" applyProtection="1">
      <alignment vertical="top" wrapText="1"/>
    </xf>
    <xf numFmtId="164" fontId="8" fillId="0" borderId="1" xfId="1" applyNumberFormat="1" applyFont="1" applyFill="1" applyBorder="1" applyAlignment="1" applyProtection="1">
      <alignment vertical="center" wrapText="1"/>
    </xf>
    <xf numFmtId="4" fontId="9" fillId="0" borderId="1" xfId="1" applyNumberFormat="1" applyFont="1" applyFill="1" applyBorder="1" applyAlignment="1" applyProtection="1">
      <alignment horizontal="center" vertical="center" wrapText="1"/>
    </xf>
    <xf numFmtId="4" fontId="9" fillId="0" borderId="1" xfId="3" applyNumberFormat="1" applyFont="1" applyFill="1" applyBorder="1" applyAlignment="1" applyProtection="1">
      <alignment horizontal="center" vertical="center" wrapText="1"/>
    </xf>
    <xf numFmtId="164" fontId="9" fillId="0" borderId="2" xfId="1" applyNumberFormat="1" applyFont="1" applyFill="1" applyBorder="1" applyAlignment="1" applyProtection="1">
      <alignment vertical="top" wrapText="1"/>
    </xf>
    <xf numFmtId="169" fontId="9" fillId="0" borderId="1" xfId="3" applyNumberFormat="1" applyFont="1" applyFill="1" applyBorder="1" applyAlignment="1" applyProtection="1">
      <alignment horizontal="center" vertical="center" wrapText="1"/>
    </xf>
    <xf numFmtId="164" fontId="9" fillId="0" borderId="8" xfId="1" applyNumberFormat="1" applyFont="1" applyFill="1" applyBorder="1" applyAlignment="1" applyProtection="1">
      <alignment vertical="top" wrapText="1"/>
    </xf>
    <xf numFmtId="0" fontId="9" fillId="0" borderId="9" xfId="1" applyFont="1" applyFill="1" applyBorder="1" applyAlignment="1" applyProtection="1">
      <alignment vertical="center"/>
    </xf>
    <xf numFmtId="0" fontId="9" fillId="0" borderId="10" xfId="1" applyFont="1" applyFill="1" applyBorder="1" applyAlignment="1" applyProtection="1">
      <alignment horizontal="center" vertical="center"/>
    </xf>
    <xf numFmtId="0" fontId="9" fillId="0" borderId="11" xfId="1" applyFont="1" applyFill="1" applyBorder="1" applyAlignment="1" applyProtection="1">
      <alignment horizontal="center" vertical="center"/>
    </xf>
    <xf numFmtId="164" fontId="8" fillId="0" borderId="1" xfId="1" applyNumberFormat="1" applyFont="1" applyFill="1" applyBorder="1" applyAlignment="1" applyProtection="1">
      <alignment vertical="top" wrapText="1"/>
    </xf>
    <xf numFmtId="168" fontId="9" fillId="0" borderId="1" xfId="3" applyNumberFormat="1" applyFont="1" applyFill="1" applyBorder="1" applyAlignment="1" applyProtection="1">
      <alignment horizontal="center" vertical="center" wrapText="1"/>
    </xf>
    <xf numFmtId="166" fontId="7" fillId="0" borderId="1" xfId="3" applyFont="1" applyFill="1" applyBorder="1" applyAlignment="1" applyProtection="1">
      <alignment vertical="center" wrapText="1"/>
    </xf>
    <xf numFmtId="164" fontId="8" fillId="0" borderId="5" xfId="1" applyNumberFormat="1" applyFont="1" applyFill="1" applyBorder="1" applyAlignment="1" applyProtection="1">
      <alignment vertical="top" wrapText="1"/>
    </xf>
    <xf numFmtId="168" fontId="9" fillId="0" borderId="1" xfId="0" applyNumberFormat="1" applyFont="1" applyFill="1" applyBorder="1" applyAlignment="1">
      <alignment vertical="center"/>
    </xf>
    <xf numFmtId="168" fontId="9" fillId="0" borderId="1" xfId="1" applyNumberFormat="1" applyFont="1" applyFill="1" applyBorder="1" applyAlignment="1" applyProtection="1">
      <alignment vertical="center" wrapText="1"/>
    </xf>
    <xf numFmtId="168" fontId="9" fillId="0" borderId="1" xfId="3" applyNumberFormat="1" applyFont="1" applyFill="1" applyBorder="1" applyAlignment="1" applyProtection="1">
      <alignment vertical="center" wrapText="1"/>
    </xf>
    <xf numFmtId="168" fontId="9" fillId="0" borderId="1" xfId="0" applyNumberFormat="1" applyFont="1" applyFill="1" applyBorder="1" applyAlignment="1">
      <alignment vertical="center" wrapText="1"/>
    </xf>
    <xf numFmtId="0" fontId="9" fillId="0" borderId="9" xfId="1" applyFont="1" applyFill="1" applyBorder="1" applyAlignment="1" applyProtection="1">
      <alignment vertical="top"/>
    </xf>
    <xf numFmtId="0" fontId="9" fillId="0" borderId="10" xfId="1" applyFont="1" applyFill="1" applyBorder="1" applyAlignment="1" applyProtection="1">
      <alignment horizontal="center" vertical="top"/>
    </xf>
    <xf numFmtId="0" fontId="9" fillId="0" borderId="11" xfId="1" applyFont="1" applyFill="1" applyBorder="1" applyAlignment="1" applyProtection="1">
      <alignment horizontal="center" vertical="top"/>
    </xf>
    <xf numFmtId="0" fontId="9" fillId="0" borderId="1" xfId="1" applyFont="1" applyFill="1" applyBorder="1" applyAlignment="1" applyProtection="1"/>
    <xf numFmtId="0" fontId="9" fillId="4" borderId="10" xfId="1" applyFont="1" applyFill="1" applyBorder="1" applyAlignment="1" applyProtection="1">
      <alignment horizontal="center" vertical="center"/>
    </xf>
    <xf numFmtId="0" fontId="9" fillId="4" borderId="11" xfId="1" applyFont="1" applyFill="1" applyBorder="1" applyAlignment="1" applyProtection="1">
      <alignment horizontal="center" vertical="center"/>
    </xf>
    <xf numFmtId="3" fontId="9" fillId="0" borderId="1" xfId="3" applyNumberFormat="1" applyFont="1" applyFill="1" applyBorder="1" applyAlignment="1" applyProtection="1">
      <alignment horizontal="center" vertical="center" wrapText="1"/>
    </xf>
    <xf numFmtId="0" fontId="9" fillId="2" borderId="1" xfId="1" applyFont="1" applyFill="1" applyBorder="1" applyAlignment="1" applyProtection="1"/>
    <xf numFmtId="0" fontId="9" fillId="2" borderId="9" xfId="1" applyFont="1" applyFill="1" applyBorder="1" applyAlignment="1" applyProtection="1"/>
    <xf numFmtId="167" fontId="9" fillId="0" borderId="10" xfId="1" applyNumberFormat="1" applyFont="1" applyFill="1" applyBorder="1" applyAlignment="1" applyProtection="1">
      <alignment horizontal="center" vertical="center" wrapText="1"/>
    </xf>
    <xf numFmtId="169" fontId="9" fillId="0" borderId="10" xfId="3" applyNumberFormat="1" applyFont="1" applyFill="1" applyBorder="1" applyAlignment="1" applyProtection="1">
      <alignment horizontal="center" vertical="center" wrapText="1"/>
    </xf>
    <xf numFmtId="167" fontId="9" fillId="0" borderId="11" xfId="1" applyNumberFormat="1" applyFont="1" applyFill="1" applyBorder="1" applyAlignment="1" applyProtection="1">
      <alignment horizontal="center" vertical="center" wrapText="1"/>
    </xf>
    <xf numFmtId="0" fontId="9" fillId="3" borderId="1" xfId="1" applyFont="1" applyFill="1" applyBorder="1" applyAlignment="1" applyProtection="1">
      <alignment horizontal="left"/>
    </xf>
    <xf numFmtId="0" fontId="9" fillId="0" borderId="1" xfId="1" applyFont="1" applyFill="1" applyBorder="1" applyAlignment="1" applyProtection="1">
      <alignment horizontal="left"/>
    </xf>
    <xf numFmtId="167" fontId="9" fillId="4" borderId="1" xfId="1" applyNumberFormat="1" applyFont="1" applyFill="1" applyBorder="1" applyAlignment="1" applyProtection="1">
      <alignment horizontal="center" vertical="center" wrapText="1"/>
    </xf>
    <xf numFmtId="0" fontId="9" fillId="3" borderId="9" xfId="1" applyFont="1" applyFill="1" applyBorder="1" applyAlignment="1" applyProtection="1">
      <alignment horizontal="left"/>
    </xf>
    <xf numFmtId="164" fontId="8" fillId="0" borderId="9" xfId="1" applyNumberFormat="1" applyFont="1" applyFill="1" applyBorder="1" applyAlignment="1" applyProtection="1">
      <alignment vertical="center" wrapText="1"/>
    </xf>
    <xf numFmtId="167" fontId="9" fillId="0" borderId="2" xfId="1" applyNumberFormat="1" applyFont="1" applyFill="1" applyBorder="1" applyAlignment="1" applyProtection="1">
      <alignment horizontal="center" vertical="center" wrapText="1"/>
    </xf>
    <xf numFmtId="164" fontId="9" fillId="2" borderId="11" xfId="1" applyNumberFormat="1" applyFont="1" applyFill="1" applyBorder="1" applyAlignment="1" applyProtection="1">
      <alignment horizontal="center" vertical="center" wrapText="1"/>
    </xf>
    <xf numFmtId="164" fontId="8" fillId="2" borderId="11" xfId="1" applyNumberFormat="1" applyFont="1" applyFill="1" applyBorder="1" applyAlignment="1" applyProtection="1">
      <alignment vertical="center" wrapText="1"/>
    </xf>
    <xf numFmtId="0" fontId="9" fillId="3" borderId="9" xfId="1" applyFont="1" applyFill="1" applyBorder="1" applyAlignment="1" applyProtection="1">
      <alignment horizontal="left" vertical="center"/>
    </xf>
    <xf numFmtId="0" fontId="9" fillId="3" borderId="10" xfId="1" applyFont="1" applyFill="1" applyBorder="1" applyAlignment="1" applyProtection="1">
      <alignment horizontal="center" vertical="center" wrapText="1"/>
    </xf>
    <xf numFmtId="164" fontId="9" fillId="3" borderId="7" xfId="1" applyNumberFormat="1" applyFont="1" applyFill="1" applyBorder="1" applyAlignment="1" applyProtection="1">
      <alignment horizontal="center" vertical="center" wrapText="1"/>
    </xf>
    <xf numFmtId="164" fontId="8" fillId="3" borderId="1" xfId="1" applyNumberFormat="1" applyFont="1" applyFill="1" applyBorder="1" applyAlignment="1" applyProtection="1">
      <alignment vertical="center" wrapText="1"/>
    </xf>
    <xf numFmtId="168" fontId="9" fillId="0" borderId="1" xfId="1" applyNumberFormat="1" applyFont="1" applyFill="1" applyBorder="1" applyAlignment="1" applyProtection="1">
      <alignment horizontal="justify"/>
    </xf>
    <xf numFmtId="164" fontId="8" fillId="0" borderId="1" xfId="1" applyNumberFormat="1" applyFont="1" applyFill="1" applyBorder="1" applyAlignment="1" applyProtection="1">
      <alignment horizontal="left" vertical="top" wrapText="1"/>
    </xf>
    <xf numFmtId="168" fontId="9" fillId="2" borderId="1" xfId="1" applyNumberFormat="1" applyFont="1" applyFill="1" applyBorder="1" applyAlignment="1" applyProtection="1"/>
    <xf numFmtId="168" fontId="9" fillId="2" borderId="1" xfId="1" applyNumberFormat="1" applyFont="1" applyFill="1" applyBorder="1" applyAlignment="1" applyProtection="1">
      <alignment horizontal="left"/>
    </xf>
    <xf numFmtId="168" fontId="9" fillId="0" borderId="1" xfId="0" applyNumberFormat="1" applyFont="1" applyFill="1" applyBorder="1" applyAlignment="1">
      <alignment horizontal="center" vertical="center"/>
    </xf>
    <xf numFmtId="168" fontId="9" fillId="3" borderId="9" xfId="1" applyNumberFormat="1" applyFont="1" applyFill="1" applyBorder="1" applyAlignment="1" applyProtection="1">
      <alignment horizontal="left"/>
    </xf>
    <xf numFmtId="168" fontId="9" fillId="0" borderId="10" xfId="1" applyNumberFormat="1" applyFont="1" applyFill="1" applyBorder="1" applyAlignment="1" applyProtection="1">
      <alignment horizontal="center" vertical="center" wrapText="1"/>
    </xf>
    <xf numFmtId="168" fontId="9" fillId="0" borderId="10" xfId="3" applyNumberFormat="1" applyFont="1" applyFill="1" applyBorder="1" applyAlignment="1" applyProtection="1">
      <alignment horizontal="center" vertical="center" wrapText="1"/>
    </xf>
    <xf numFmtId="168" fontId="9" fillId="0" borderId="11" xfId="1" applyNumberFormat="1" applyFont="1" applyFill="1" applyBorder="1" applyAlignment="1" applyProtection="1">
      <alignment horizontal="center" vertical="center" wrapText="1"/>
    </xf>
    <xf numFmtId="168" fontId="9" fillId="4" borderId="9" xfId="1" applyNumberFormat="1" applyFont="1" applyFill="1" applyBorder="1" applyAlignment="1" applyProtection="1">
      <alignment horizontal="left"/>
    </xf>
    <xf numFmtId="168" fontId="9" fillId="4" borderId="1" xfId="1" applyNumberFormat="1" applyFont="1" applyFill="1" applyBorder="1" applyAlignment="1" applyProtection="1">
      <alignment horizontal="center" vertical="center" wrapText="1"/>
    </xf>
    <xf numFmtId="168" fontId="9" fillId="0" borderId="1" xfId="1" applyNumberFormat="1" applyFont="1" applyFill="1" applyBorder="1" applyAlignment="1" applyProtection="1">
      <alignment horizontal="left"/>
    </xf>
    <xf numFmtId="168" fontId="9" fillId="0" borderId="2" xfId="1" applyNumberFormat="1" applyFont="1" applyFill="1" applyBorder="1" applyAlignment="1" applyProtection="1">
      <alignment horizontal="justify"/>
    </xf>
    <xf numFmtId="168" fontId="9" fillId="0" borderId="2" xfId="1" applyNumberFormat="1" applyFont="1" applyFill="1" applyBorder="1" applyAlignment="1" applyProtection="1">
      <alignment horizontal="center" vertical="center" wrapText="1"/>
    </xf>
    <xf numFmtId="168" fontId="9" fillId="0" borderId="2" xfId="0" applyNumberFormat="1" applyFont="1" applyFill="1" applyBorder="1" applyAlignment="1">
      <alignment horizontal="center" vertical="center"/>
    </xf>
    <xf numFmtId="168" fontId="9" fillId="4" borderId="2" xfId="1" applyNumberFormat="1" applyFont="1" applyFill="1" applyBorder="1" applyAlignment="1" applyProtection="1">
      <alignment horizontal="center" vertical="center" wrapText="1"/>
    </xf>
    <xf numFmtId="168" fontId="9" fillId="2" borderId="11" xfId="1" applyNumberFormat="1" applyFont="1" applyFill="1" applyBorder="1" applyAlignment="1" applyProtection="1">
      <alignment horizontal="center" vertical="center" wrapText="1"/>
    </xf>
    <xf numFmtId="168" fontId="9" fillId="3" borderId="6" xfId="1" applyNumberFormat="1" applyFont="1" applyFill="1" applyBorder="1" applyAlignment="1" applyProtection="1">
      <alignment horizontal="left" vertical="center"/>
    </xf>
    <xf numFmtId="168" fontId="9" fillId="3" borderId="13" xfId="3" applyNumberFormat="1" applyFont="1" applyFill="1" applyBorder="1" applyAlignment="1" applyProtection="1">
      <alignment horizontal="center" vertical="center" wrapText="1"/>
    </xf>
    <xf numFmtId="168" fontId="9" fillId="3" borderId="13" xfId="1" applyNumberFormat="1" applyFont="1" applyFill="1" applyBorder="1" applyAlignment="1" applyProtection="1">
      <alignment horizontal="center" vertical="center" wrapText="1"/>
    </xf>
    <xf numFmtId="168" fontId="9" fillId="3" borderId="7" xfId="1" applyNumberFormat="1" applyFont="1" applyFill="1" applyBorder="1" applyAlignment="1" applyProtection="1">
      <alignment horizontal="center" vertical="center" wrapText="1"/>
    </xf>
    <xf numFmtId="164" fontId="8" fillId="3" borderId="1" xfId="1" applyNumberFormat="1" applyFont="1" applyFill="1" applyBorder="1" applyAlignment="1" applyProtection="1">
      <alignment horizontal="left" vertical="top" wrapText="1"/>
    </xf>
    <xf numFmtId="164" fontId="8" fillId="0" borderId="2" xfId="1" applyNumberFormat="1" applyFont="1" applyFill="1" applyBorder="1" applyAlignment="1" applyProtection="1">
      <alignment horizontal="left" vertical="top" wrapText="1"/>
    </xf>
    <xf numFmtId="168" fontId="9" fillId="2" borderId="1" xfId="1" applyNumberFormat="1" applyFont="1" applyFill="1" applyBorder="1" applyAlignment="1" applyProtection="1">
      <alignment horizontal="justify"/>
    </xf>
    <xf numFmtId="168" fontId="9" fillId="4" borderId="1" xfId="1" applyNumberFormat="1" applyFont="1" applyFill="1" applyBorder="1" applyAlignment="1" applyProtection="1">
      <alignment horizontal="left"/>
    </xf>
    <xf numFmtId="168" fontId="9" fillId="3" borderId="1" xfId="1" applyNumberFormat="1" applyFont="1" applyFill="1" applyBorder="1" applyAlignment="1" applyProtection="1">
      <alignment horizontal="left" wrapText="1"/>
    </xf>
    <xf numFmtId="168" fontId="9" fillId="3" borderId="1" xfId="1" applyNumberFormat="1" applyFont="1" applyFill="1" applyBorder="1" applyAlignment="1" applyProtection="1">
      <alignment horizontal="center" vertical="center" wrapText="1"/>
    </xf>
    <xf numFmtId="168" fontId="9" fillId="3" borderId="1" xfId="0" applyNumberFormat="1" applyFont="1" applyFill="1" applyBorder="1" applyAlignment="1">
      <alignment horizontal="center" vertical="center"/>
    </xf>
    <xf numFmtId="168" fontId="7" fillId="3" borderId="1" xfId="1" applyNumberFormat="1" applyFont="1" applyFill="1" applyBorder="1" applyAlignment="1" applyProtection="1">
      <alignment horizontal="left" vertical="center"/>
    </xf>
    <xf numFmtId="164" fontId="8" fillId="0" borderId="11" xfId="1" applyNumberFormat="1" applyFont="1" applyFill="1" applyBorder="1" applyAlignment="1" applyProtection="1">
      <alignment horizontal="left" vertical="top" wrapText="1"/>
    </xf>
    <xf numFmtId="164" fontId="8" fillId="0" borderId="4" xfId="1" applyNumberFormat="1" applyFont="1" applyFill="1" applyBorder="1" applyAlignment="1" applyProtection="1">
      <alignment horizontal="center" vertical="top" wrapText="1"/>
    </xf>
    <xf numFmtId="164" fontId="8" fillId="0" borderId="14" xfId="1" applyNumberFormat="1" applyFont="1" applyFill="1" applyBorder="1" applyAlignment="1" applyProtection="1">
      <alignment horizontal="center" vertical="top" wrapText="1"/>
    </xf>
    <xf numFmtId="164" fontId="8" fillId="0" borderId="7" xfId="1" applyNumberFormat="1" applyFont="1" applyFill="1" applyBorder="1" applyAlignment="1" applyProtection="1">
      <alignment horizontal="center" vertical="top" wrapText="1"/>
    </xf>
    <xf numFmtId="0" fontId="0" fillId="0" borderId="0" xfId="0" applyFill="1" applyAlignment="1"/>
    <xf numFmtId="0" fontId="0" fillId="0" borderId="0" xfId="0" applyFill="1" applyAlignment="1">
      <alignment horizontal="center"/>
    </xf>
    <xf numFmtId="164" fontId="5" fillId="0" borderId="0" xfId="1" applyNumberFormat="1" applyFont="1" applyFill="1" applyAlignment="1">
      <alignment vertical="center" wrapText="1"/>
    </xf>
    <xf numFmtId="164" fontId="8" fillId="0" borderId="0" xfId="1" applyNumberFormat="1" applyFont="1" applyFill="1" applyBorder="1" applyAlignment="1" applyProtection="1">
      <alignment horizontal="left" vertical="top" wrapText="1"/>
    </xf>
    <xf numFmtId="0" fontId="3" fillId="0" borderId="0" xfId="1" applyFont="1" applyFill="1" applyAlignment="1">
      <alignment horizontal="justify" vertical="center"/>
    </xf>
    <xf numFmtId="164" fontId="5" fillId="0" borderId="0" xfId="1" applyNumberFormat="1" applyFont="1" applyFill="1" applyAlignment="1">
      <alignment horizontal="left" vertical="top" wrapText="1"/>
    </xf>
    <xf numFmtId="0" fontId="5" fillId="0" borderId="0" xfId="1" applyFont="1" applyFill="1" applyAlignment="1">
      <alignment horizontal="left" vertical="top" wrapText="1"/>
    </xf>
    <xf numFmtId="168" fontId="9" fillId="4" borderId="1" xfId="1" applyNumberFormat="1" applyFont="1" applyFill="1" applyBorder="1" applyAlignment="1" applyProtection="1">
      <alignment horizontal="justify"/>
    </xf>
    <xf numFmtId="168" fontId="9" fillId="4" borderId="1" xfId="3" applyNumberFormat="1" applyFont="1" applyFill="1" applyBorder="1" applyAlignment="1" applyProtection="1">
      <alignment horizontal="center" vertical="center" wrapText="1"/>
    </xf>
    <xf numFmtId="168" fontId="9" fillId="4" borderId="1" xfId="0" applyNumberFormat="1" applyFont="1" applyFill="1" applyBorder="1" applyAlignment="1">
      <alignment horizontal="center"/>
    </xf>
    <xf numFmtId="168" fontId="9" fillId="4" borderId="1" xfId="0" applyNumberFormat="1" applyFont="1" applyFill="1" applyBorder="1" applyAlignment="1">
      <alignment horizontal="center" vertical="center"/>
    </xf>
    <xf numFmtId="4" fontId="9" fillId="5" borderId="1" xfId="3" applyNumberFormat="1" applyFont="1" applyFill="1" applyBorder="1" applyAlignment="1" applyProtection="1">
      <alignment horizontal="center" vertical="center" wrapText="1"/>
    </xf>
    <xf numFmtId="4" fontId="9" fillId="0" borderId="1" xfId="1" applyNumberFormat="1" applyFont="1" applyFill="1" applyBorder="1" applyAlignment="1" applyProtection="1">
      <alignment vertical="center" wrapText="1"/>
    </xf>
    <xf numFmtId="4" fontId="9" fillId="0" borderId="1" xfId="3" applyNumberFormat="1" applyFont="1" applyFill="1" applyBorder="1" applyAlignment="1" applyProtection="1">
      <alignment vertical="center" wrapText="1"/>
    </xf>
    <xf numFmtId="168" fontId="9" fillId="0" borderId="5" xfId="1" applyNumberFormat="1" applyFont="1" applyFill="1" applyBorder="1" applyAlignment="1" applyProtection="1">
      <alignment horizontal="center" vertical="center" wrapText="1"/>
    </xf>
    <xf numFmtId="168" fontId="9" fillId="5" borderId="1" xfId="1" applyNumberFormat="1" applyFont="1" applyFill="1" applyBorder="1" applyAlignment="1" applyProtection="1">
      <alignment horizontal="center" vertical="center" wrapText="1"/>
    </xf>
    <xf numFmtId="0" fontId="3" fillId="4" borderId="0" xfId="1" applyFont="1" applyFill="1" applyAlignment="1" applyProtection="1">
      <alignment horizontal="center" vertical="center" wrapText="1"/>
    </xf>
    <xf numFmtId="164" fontId="9" fillId="4" borderId="1" xfId="1" applyNumberFormat="1" applyFont="1" applyFill="1" applyBorder="1" applyAlignment="1" applyProtection="1">
      <alignment horizontal="center" vertical="center" wrapText="1"/>
    </xf>
    <xf numFmtId="165" fontId="9" fillId="4" borderId="1" xfId="1" applyNumberFormat="1" applyFont="1" applyFill="1" applyBorder="1" applyAlignment="1" applyProtection="1">
      <alignment horizontal="center" vertical="center" wrapText="1"/>
    </xf>
    <xf numFmtId="164" fontId="9" fillId="4" borderId="10" xfId="1" applyNumberFormat="1" applyFont="1" applyFill="1" applyBorder="1" applyAlignment="1" applyProtection="1">
      <alignment horizontal="center" vertical="center" wrapText="1"/>
    </xf>
    <xf numFmtId="4" fontId="9" fillId="4" borderId="1" xfId="1" applyNumberFormat="1" applyFont="1" applyFill="1" applyBorder="1" applyAlignment="1" applyProtection="1">
      <alignment horizontal="center" vertical="center" wrapText="1"/>
    </xf>
    <xf numFmtId="4" fontId="9" fillId="4" borderId="1" xfId="3" applyNumberFormat="1" applyFont="1" applyFill="1" applyBorder="1" applyAlignment="1" applyProtection="1">
      <alignment horizontal="center" vertical="center" wrapText="1"/>
    </xf>
    <xf numFmtId="168" fontId="9" fillId="4" borderId="1" xfId="1" applyNumberFormat="1" applyFont="1" applyFill="1" applyBorder="1" applyAlignment="1" applyProtection="1">
      <alignment vertical="center" wrapText="1"/>
    </xf>
    <xf numFmtId="0" fontId="9" fillId="4" borderId="10" xfId="1" applyFont="1" applyFill="1" applyBorder="1" applyAlignment="1" applyProtection="1">
      <alignment horizontal="center" vertical="top"/>
    </xf>
    <xf numFmtId="167" fontId="9" fillId="4" borderId="10" xfId="1" applyNumberFormat="1" applyFont="1" applyFill="1" applyBorder="1" applyAlignment="1" applyProtection="1">
      <alignment horizontal="center" vertical="center" wrapText="1"/>
    </xf>
    <xf numFmtId="0" fontId="9" fillId="4" borderId="10" xfId="1" applyFont="1" applyFill="1" applyBorder="1" applyAlignment="1" applyProtection="1">
      <alignment horizontal="center" vertical="center" wrapText="1"/>
    </xf>
    <xf numFmtId="168" fontId="9" fillId="4" borderId="10" xfId="1" applyNumberFormat="1" applyFont="1" applyFill="1" applyBorder="1" applyAlignment="1" applyProtection="1">
      <alignment horizontal="center" vertical="center" wrapText="1"/>
    </xf>
    <xf numFmtId="168" fontId="9" fillId="4" borderId="13" xfId="1" applyNumberFormat="1" applyFont="1" applyFill="1" applyBorder="1" applyAlignment="1" applyProtection="1">
      <alignment horizontal="center" vertical="center" wrapText="1"/>
    </xf>
    <xf numFmtId="0" fontId="0" fillId="4" borderId="0" xfId="0" applyFill="1" applyAlignment="1">
      <alignment horizontal="center"/>
    </xf>
    <xf numFmtId="164" fontId="3" fillId="4" borderId="0" xfId="1" applyNumberFormat="1" applyFont="1" applyFill="1" applyAlignment="1">
      <alignment horizontal="center" vertical="center" wrapText="1"/>
    </xf>
    <xf numFmtId="164" fontId="7" fillId="0" borderId="3" xfId="1" applyNumberFormat="1" applyFont="1" applyFill="1" applyBorder="1" applyAlignment="1" applyProtection="1">
      <alignment horizontal="center" vertical="center" wrapText="1"/>
    </xf>
    <xf numFmtId="164" fontId="7" fillId="0" borderId="4" xfId="1" applyNumberFormat="1" applyFont="1" applyFill="1" applyBorder="1" applyAlignment="1" applyProtection="1">
      <alignment horizontal="center" vertical="center" wrapText="1"/>
    </xf>
    <xf numFmtId="164" fontId="7" fillId="0" borderId="6" xfId="1" applyNumberFormat="1" applyFont="1" applyFill="1" applyBorder="1" applyAlignment="1" applyProtection="1">
      <alignment horizontal="center" vertical="center" wrapText="1"/>
    </xf>
    <xf numFmtId="164" fontId="7" fillId="0" borderId="7" xfId="1" applyNumberFormat="1" applyFont="1" applyFill="1" applyBorder="1" applyAlignment="1" applyProtection="1">
      <alignment horizontal="center" vertical="center" wrapText="1"/>
    </xf>
    <xf numFmtId="164" fontId="7" fillId="4" borderId="3" xfId="1" applyNumberFormat="1" applyFont="1" applyFill="1" applyBorder="1" applyAlignment="1" applyProtection="1">
      <alignment horizontal="center" vertical="center" wrapText="1"/>
    </xf>
    <xf numFmtId="164" fontId="7" fillId="4" borderId="4" xfId="1" applyNumberFormat="1" applyFont="1" applyFill="1" applyBorder="1" applyAlignment="1" applyProtection="1">
      <alignment horizontal="center" vertical="center" wrapText="1"/>
    </xf>
    <xf numFmtId="164" fontId="7" fillId="4" borderId="6" xfId="1" applyNumberFormat="1" applyFont="1" applyFill="1" applyBorder="1" applyAlignment="1" applyProtection="1">
      <alignment horizontal="center" vertical="center" wrapText="1"/>
    </xf>
    <xf numFmtId="164" fontId="7" fillId="4" borderId="7" xfId="1" applyNumberFormat="1" applyFont="1" applyFill="1" applyBorder="1" applyAlignment="1" applyProtection="1">
      <alignment horizontal="center" vertical="center" wrapText="1"/>
    </xf>
    <xf numFmtId="164" fontId="4" fillId="0" borderId="0" xfId="1" applyNumberFormat="1" applyFont="1" applyFill="1" applyAlignment="1">
      <alignment horizontal="center" vertical="center" wrapText="1"/>
    </xf>
    <xf numFmtId="164" fontId="6" fillId="0" borderId="0" xfId="0" applyNumberFormat="1" applyFont="1" applyFill="1" applyBorder="1" applyAlignment="1" applyProtection="1">
      <alignment horizontal="center" vertical="center" wrapText="1"/>
    </xf>
    <xf numFmtId="0" fontId="7" fillId="0" borderId="1" xfId="1" applyFont="1" applyFill="1" applyBorder="1" applyAlignment="1" applyProtection="1">
      <alignment horizontal="center" vertical="center"/>
    </xf>
    <xf numFmtId="164" fontId="7" fillId="0" borderId="2" xfId="1" applyNumberFormat="1" applyFont="1" applyFill="1" applyBorder="1" applyAlignment="1" applyProtection="1">
      <alignment horizontal="center" vertical="center" wrapText="1"/>
    </xf>
    <xf numFmtId="164" fontId="7" fillId="0" borderId="5" xfId="1" applyNumberFormat="1" applyFont="1" applyFill="1" applyBorder="1" applyAlignment="1" applyProtection="1">
      <alignment horizontal="center" vertical="center" wrapText="1"/>
    </xf>
    <xf numFmtId="164" fontId="8" fillId="0" borderId="2" xfId="1" applyNumberFormat="1" applyFont="1" applyFill="1" applyBorder="1" applyAlignment="1" applyProtection="1">
      <alignment horizontal="center" vertical="center" wrapText="1"/>
    </xf>
    <xf numFmtId="164" fontId="8" fillId="0" borderId="5" xfId="1" applyNumberFormat="1" applyFont="1" applyFill="1" applyBorder="1" applyAlignment="1" applyProtection="1">
      <alignment horizontal="center" vertical="center" wrapText="1"/>
    </xf>
    <xf numFmtId="164" fontId="8" fillId="0" borderId="8" xfId="1" applyNumberFormat="1" applyFont="1" applyFill="1" applyBorder="1" applyAlignment="1" applyProtection="1">
      <alignment horizontal="center" vertical="center" wrapText="1"/>
    </xf>
    <xf numFmtId="0" fontId="8" fillId="0" borderId="1" xfId="1" applyFont="1" applyFill="1" applyBorder="1" applyAlignment="1" applyProtection="1">
      <alignment horizontal="center" vertical="center" wrapText="1"/>
    </xf>
    <xf numFmtId="0" fontId="8" fillId="2" borderId="9" xfId="2" applyFont="1" applyFill="1" applyBorder="1" applyAlignment="1">
      <alignment horizontal="left" vertical="center" wrapText="1"/>
    </xf>
    <xf numFmtId="0" fontId="8" fillId="2" borderId="10" xfId="2" applyFont="1" applyFill="1" applyBorder="1" applyAlignment="1">
      <alignment horizontal="left" vertical="center" wrapText="1"/>
    </xf>
    <xf numFmtId="0" fontId="8" fillId="2" borderId="11" xfId="2" applyFont="1" applyFill="1" applyBorder="1" applyAlignment="1">
      <alignment horizontal="left" vertical="center" wrapText="1"/>
    </xf>
    <xf numFmtId="0" fontId="8" fillId="3" borderId="9" xfId="2" applyFont="1" applyFill="1" applyBorder="1" applyAlignment="1">
      <alignment horizontal="left" vertical="center" wrapText="1"/>
    </xf>
    <xf numFmtId="0" fontId="8" fillId="3" borderId="10" xfId="2" applyFont="1" applyFill="1" applyBorder="1" applyAlignment="1">
      <alignment horizontal="left" vertical="center" wrapText="1"/>
    </xf>
    <xf numFmtId="0" fontId="8" fillId="3" borderId="11" xfId="2" applyFont="1" applyFill="1" applyBorder="1" applyAlignment="1">
      <alignment horizontal="left" vertical="center" wrapText="1"/>
    </xf>
    <xf numFmtId="0" fontId="9" fillId="0" borderId="9" xfId="1" applyFont="1" applyFill="1" applyBorder="1" applyAlignment="1" applyProtection="1">
      <alignment horizontal="left" vertical="center" wrapText="1"/>
    </xf>
    <xf numFmtId="0" fontId="9" fillId="0" borderId="10" xfId="1" applyFont="1" applyFill="1" applyBorder="1" applyAlignment="1" applyProtection="1">
      <alignment horizontal="left" vertical="center" wrapText="1"/>
    </xf>
    <xf numFmtId="0" fontId="9" fillId="0" borderId="11" xfId="1" applyFont="1" applyFill="1" applyBorder="1" applyAlignment="1" applyProtection="1">
      <alignment horizontal="left" vertical="center" wrapText="1"/>
    </xf>
    <xf numFmtId="164" fontId="8" fillId="0" borderId="5" xfId="1" applyNumberFormat="1" applyFont="1" applyFill="1" applyBorder="1" applyAlignment="1" applyProtection="1">
      <alignment horizontal="center" vertical="top" wrapText="1"/>
    </xf>
    <xf numFmtId="164" fontId="8" fillId="0" borderId="8" xfId="1" applyNumberFormat="1" applyFont="1" applyFill="1" applyBorder="1" applyAlignment="1" applyProtection="1">
      <alignment horizontal="center" vertical="top" wrapText="1"/>
    </xf>
    <xf numFmtId="0" fontId="9" fillId="0" borderId="1" xfId="1" applyFont="1" applyFill="1" applyBorder="1" applyAlignment="1" applyProtection="1">
      <alignment horizontal="left" vertical="center" wrapText="1"/>
    </xf>
    <xf numFmtId="0" fontId="9" fillId="0" borderId="1" xfId="1" applyFont="1" applyFill="1" applyBorder="1" applyAlignment="1" applyProtection="1">
      <alignment horizontal="left" vertical="center"/>
    </xf>
    <xf numFmtId="164" fontId="8" fillId="0" borderId="1" xfId="1" applyNumberFormat="1" applyFont="1" applyFill="1" applyBorder="1" applyAlignment="1" applyProtection="1">
      <alignment horizontal="left" vertical="top" wrapText="1"/>
    </xf>
    <xf numFmtId="0" fontId="9" fillId="0" borderId="9" xfId="1" applyFont="1" applyFill="1" applyBorder="1" applyAlignment="1" applyProtection="1">
      <alignment horizontal="left" vertical="center"/>
    </xf>
    <xf numFmtId="0" fontId="9" fillId="0" borderId="10" xfId="1" applyFont="1" applyFill="1" applyBorder="1" applyAlignment="1" applyProtection="1">
      <alignment horizontal="left" vertical="center"/>
    </xf>
    <xf numFmtId="0" fontId="9" fillId="0" borderId="11" xfId="1" applyFont="1" applyFill="1" applyBorder="1" applyAlignment="1" applyProtection="1">
      <alignment horizontal="left" vertical="center"/>
    </xf>
    <xf numFmtId="164" fontId="8" fillId="0" borderId="1" xfId="1" applyNumberFormat="1" applyFont="1" applyFill="1" applyBorder="1" applyAlignment="1" applyProtection="1">
      <alignment horizontal="center" vertical="top" wrapText="1"/>
    </xf>
    <xf numFmtId="164" fontId="9" fillId="0" borderId="5" xfId="1" applyNumberFormat="1" applyFont="1" applyFill="1" applyBorder="1" applyAlignment="1" applyProtection="1">
      <alignment horizontal="center" vertical="top" wrapText="1"/>
    </xf>
    <xf numFmtId="164" fontId="8" fillId="0" borderId="2" xfId="1" applyNumberFormat="1" applyFont="1" applyFill="1" applyBorder="1" applyAlignment="1" applyProtection="1">
      <alignment horizontal="left" vertical="top" wrapText="1"/>
    </xf>
    <xf numFmtId="164" fontId="8" fillId="0" borderId="5" xfId="1" applyNumberFormat="1" applyFont="1" applyFill="1" applyBorder="1" applyAlignment="1" applyProtection="1">
      <alignment horizontal="left" vertical="top" wrapText="1"/>
    </xf>
    <xf numFmtId="164" fontId="8" fillId="0" borderId="8" xfId="1" applyNumberFormat="1" applyFont="1" applyFill="1" applyBorder="1" applyAlignment="1" applyProtection="1">
      <alignment horizontal="left" vertical="top" wrapText="1"/>
    </xf>
    <xf numFmtId="0" fontId="9" fillId="4" borderId="9" xfId="1" applyFont="1" applyFill="1" applyBorder="1" applyAlignment="1" applyProtection="1">
      <alignment vertical="center" wrapText="1"/>
    </xf>
    <xf numFmtId="0" fontId="9" fillId="4" borderId="10" xfId="1" applyFont="1" applyFill="1" applyBorder="1" applyAlignment="1" applyProtection="1">
      <alignment vertical="center"/>
    </xf>
    <xf numFmtId="164" fontId="8" fillId="0" borderId="2" xfId="1" applyNumberFormat="1" applyFont="1" applyFill="1" applyBorder="1" applyAlignment="1" applyProtection="1">
      <alignment horizontal="left" vertical="center" wrapText="1"/>
    </xf>
    <xf numFmtId="164" fontId="8" fillId="0" borderId="5" xfId="1" applyNumberFormat="1" applyFont="1" applyFill="1" applyBorder="1" applyAlignment="1" applyProtection="1">
      <alignment horizontal="left" vertical="center" wrapText="1"/>
    </xf>
    <xf numFmtId="164" fontId="8" fillId="0" borderId="8" xfId="1" applyNumberFormat="1" applyFont="1" applyFill="1" applyBorder="1" applyAlignment="1" applyProtection="1">
      <alignment horizontal="left" vertical="center" wrapText="1"/>
    </xf>
    <xf numFmtId="0" fontId="9" fillId="4" borderId="9" xfId="1" applyFont="1" applyFill="1" applyBorder="1" applyAlignment="1" applyProtection="1">
      <alignment vertical="center"/>
    </xf>
    <xf numFmtId="168" fontId="9" fillId="0" borderId="9" xfId="1" applyNumberFormat="1" applyFont="1" applyFill="1" applyBorder="1" applyAlignment="1" applyProtection="1">
      <alignment horizontal="left" vertical="center" wrapText="1"/>
    </xf>
    <xf numFmtId="168" fontId="9" fillId="0" borderId="10" xfId="1" applyNumberFormat="1" applyFont="1" applyFill="1" applyBorder="1" applyAlignment="1" applyProtection="1">
      <alignment horizontal="left" vertical="center" wrapText="1"/>
    </xf>
    <xf numFmtId="168" fontId="9" fillId="0" borderId="11" xfId="1" applyNumberFormat="1" applyFont="1" applyFill="1" applyBorder="1" applyAlignment="1" applyProtection="1">
      <alignment horizontal="left" vertical="center" wrapText="1"/>
    </xf>
    <xf numFmtId="164" fontId="8" fillId="0" borderId="12" xfId="1" applyNumberFormat="1" applyFont="1" applyFill="1" applyBorder="1" applyAlignment="1" applyProtection="1">
      <alignment horizontal="center" vertical="center" wrapText="1"/>
    </xf>
    <xf numFmtId="164" fontId="8" fillId="0" borderId="6" xfId="1" applyNumberFormat="1" applyFont="1" applyFill="1" applyBorder="1" applyAlignment="1" applyProtection="1">
      <alignment horizontal="center" vertical="center" wrapText="1"/>
    </xf>
    <xf numFmtId="164" fontId="8" fillId="0" borderId="1" xfId="1" applyNumberFormat="1" applyFont="1" applyFill="1" applyBorder="1" applyAlignment="1" applyProtection="1">
      <alignment horizontal="center" vertical="center" wrapText="1"/>
    </xf>
    <xf numFmtId="0" fontId="9" fillId="2" borderId="9" xfId="1" applyFont="1" applyFill="1" applyBorder="1" applyAlignment="1" applyProtection="1">
      <alignment horizontal="left" vertical="center" wrapText="1"/>
    </xf>
    <xf numFmtId="0" fontId="9" fillId="2" borderId="10" xfId="1" applyFont="1" applyFill="1" applyBorder="1" applyAlignment="1" applyProtection="1">
      <alignment horizontal="left" vertical="center" wrapText="1"/>
    </xf>
    <xf numFmtId="164" fontId="8" fillId="0" borderId="2" xfId="1" applyNumberFormat="1" applyFont="1" applyFill="1" applyBorder="1" applyAlignment="1" applyProtection="1">
      <alignment horizontal="center" vertical="top" wrapText="1"/>
    </xf>
    <xf numFmtId="168" fontId="9" fillId="0" borderId="9" xfId="1" applyNumberFormat="1" applyFont="1" applyFill="1" applyBorder="1" applyAlignment="1" applyProtection="1">
      <alignment horizontal="left" wrapText="1"/>
    </xf>
    <xf numFmtId="168" fontId="9" fillId="0" borderId="10" xfId="1" applyNumberFormat="1" applyFont="1" applyFill="1" applyBorder="1" applyAlignment="1" applyProtection="1">
      <alignment horizontal="left" wrapText="1"/>
    </xf>
    <xf numFmtId="168" fontId="9" fillId="0" borderId="11" xfId="1" applyNumberFormat="1" applyFont="1" applyFill="1" applyBorder="1" applyAlignment="1" applyProtection="1">
      <alignment horizontal="left" wrapText="1"/>
    </xf>
    <xf numFmtId="168" fontId="9" fillId="2" borderId="9" xfId="1" applyNumberFormat="1" applyFont="1" applyFill="1" applyBorder="1" applyAlignment="1" applyProtection="1">
      <alignment horizontal="left" vertical="center" wrapText="1"/>
    </xf>
    <xf numFmtId="168" fontId="9" fillId="2" borderId="10" xfId="1" applyNumberFormat="1" applyFont="1" applyFill="1" applyBorder="1" applyAlignment="1" applyProtection="1">
      <alignment horizontal="left" vertical="center" wrapText="1"/>
    </xf>
    <xf numFmtId="164" fontId="8" fillId="0" borderId="4" xfId="1" applyNumberFormat="1" applyFont="1" applyFill="1" applyBorder="1" applyAlignment="1" applyProtection="1">
      <alignment horizontal="center" vertical="center" wrapText="1"/>
    </xf>
    <xf numFmtId="164" fontId="8" fillId="0" borderId="14" xfId="1" applyNumberFormat="1" applyFont="1" applyFill="1" applyBorder="1" applyAlignment="1" applyProtection="1">
      <alignment horizontal="center" vertical="center" wrapText="1"/>
    </xf>
    <xf numFmtId="164" fontId="8" fillId="0" borderId="7" xfId="1" applyNumberFormat="1" applyFont="1" applyFill="1" applyBorder="1" applyAlignment="1" applyProtection="1">
      <alignment horizontal="center" vertical="center" wrapText="1"/>
    </xf>
    <xf numFmtId="0" fontId="9" fillId="0" borderId="0" xfId="1" applyFont="1" applyFill="1" applyAlignment="1">
      <alignment horizontal="left" vertical="center" wrapText="1"/>
    </xf>
    <xf numFmtId="168" fontId="9" fillId="4" borderId="9" xfId="1" applyNumberFormat="1" applyFont="1" applyFill="1" applyBorder="1" applyAlignment="1" applyProtection="1">
      <alignment horizontal="left" vertical="center" wrapText="1"/>
    </xf>
    <xf numFmtId="168" fontId="9" fillId="4" borderId="10" xfId="1" applyNumberFormat="1" applyFont="1" applyFill="1" applyBorder="1" applyAlignment="1" applyProtection="1">
      <alignment horizontal="left" vertical="center" wrapText="1"/>
    </xf>
    <xf numFmtId="168" fontId="9" fillId="4" borderId="11" xfId="1" applyNumberFormat="1" applyFont="1" applyFill="1" applyBorder="1" applyAlignment="1" applyProtection="1">
      <alignment horizontal="left" vertical="center" wrapText="1"/>
    </xf>
  </cellXfs>
  <cellStyles count="4">
    <cellStyle name="Обычный" xfId="0" builtinId="0"/>
    <cellStyle name="Обычный 2" xfId="1"/>
    <cellStyle name="Обычный 6 2" xfId="2"/>
    <cellStyle name="Финансов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AF189"/>
  <sheetViews>
    <sheetView tabSelected="1" zoomScale="70" zoomScaleNormal="70" workbookViewId="0">
      <pane xSplit="1" ySplit="8" topLeftCell="B95" activePane="bottomRight" state="frozen"/>
      <selection pane="topRight" activeCell="B1" sqref="B1"/>
      <selection pane="bottomLeft" activeCell="A9" sqref="A9"/>
      <selection pane="bottomRight" activeCell="P136" sqref="P136"/>
    </sheetView>
  </sheetViews>
  <sheetFormatPr defaultColWidth="9.140625" defaultRowHeight="15" x14ac:dyDescent="0.25"/>
  <cols>
    <col min="1" max="1" width="48.85546875" style="105" customWidth="1"/>
    <col min="2" max="2" width="24.85546875" style="106" customWidth="1"/>
    <col min="3" max="3" width="15.85546875" style="106" customWidth="1"/>
    <col min="4" max="4" width="20.140625" style="106" customWidth="1"/>
    <col min="5" max="5" width="18.5703125" style="106" customWidth="1"/>
    <col min="6" max="6" width="21.85546875" style="106" customWidth="1"/>
    <col min="7" max="7" width="23.28515625" style="106" customWidth="1"/>
    <col min="8" max="8" width="16.7109375" style="106" customWidth="1"/>
    <col min="9" max="9" width="18.7109375" style="106" customWidth="1"/>
    <col min="10" max="10" width="16.5703125" style="106" customWidth="1"/>
    <col min="11" max="11" width="19" style="106" customWidth="1"/>
    <col min="12" max="12" width="18.42578125" style="106" customWidth="1"/>
    <col min="13" max="13" width="15.85546875" style="106" customWidth="1"/>
    <col min="14" max="14" width="16.42578125" style="106" customWidth="1"/>
    <col min="15" max="15" width="17" style="106" customWidth="1"/>
    <col min="16" max="16" width="15.5703125" style="133" customWidth="1"/>
    <col min="17" max="17" width="16.42578125" style="133" customWidth="1"/>
    <col min="18" max="18" width="16.7109375" style="106" customWidth="1"/>
    <col min="19" max="19" width="17.85546875" style="106" customWidth="1"/>
    <col min="20" max="20" width="13.5703125" style="106" customWidth="1"/>
    <col min="21" max="21" width="16.42578125" style="106" customWidth="1"/>
    <col min="22" max="22" width="15.28515625" style="106" customWidth="1"/>
    <col min="23" max="23" width="17" style="106" customWidth="1"/>
    <col min="24" max="24" width="16" style="106" customWidth="1"/>
    <col min="25" max="25" width="18.140625" style="106" customWidth="1"/>
    <col min="26" max="26" width="16.5703125" style="106" customWidth="1"/>
    <col min="27" max="27" width="18.42578125" style="106" customWidth="1"/>
    <col min="28" max="28" width="16" style="106" customWidth="1"/>
    <col min="29" max="29" width="18.140625" style="106" customWidth="1"/>
    <col min="30" max="30" width="17" style="106" customWidth="1"/>
    <col min="31" max="31" width="18.42578125" style="106" customWidth="1"/>
    <col min="32" max="32" width="99.85546875" style="6" customWidth="1"/>
    <col min="33" max="16384" width="9.140625" style="6"/>
  </cols>
  <sheetData>
    <row r="1" spans="1:32" ht="20.25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121"/>
      <c r="Q1" s="121"/>
      <c r="R1" s="2"/>
      <c r="S1" s="2"/>
      <c r="T1" s="143"/>
      <c r="U1" s="143"/>
      <c r="V1" s="143"/>
      <c r="W1" s="143"/>
      <c r="X1" s="143"/>
      <c r="Y1" s="143"/>
      <c r="Z1" s="3"/>
      <c r="AA1" s="3"/>
      <c r="AB1" s="3"/>
      <c r="AC1" s="4"/>
      <c r="AD1" s="4"/>
      <c r="AE1" s="4"/>
      <c r="AF1" s="5"/>
    </row>
    <row r="2" spans="1:32" ht="20.25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121"/>
      <c r="Q2" s="121"/>
      <c r="R2" s="2"/>
      <c r="S2" s="2"/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143"/>
      <c r="AE2" s="4"/>
      <c r="AF2" s="5"/>
    </row>
    <row r="3" spans="1:32" ht="20.25" x14ac:dyDescent="0.25">
      <c r="A3" s="144" t="s">
        <v>0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21"/>
      <c r="Q3" s="121"/>
      <c r="R3" s="2"/>
      <c r="S3" s="2"/>
      <c r="T3" s="143"/>
      <c r="U3" s="143"/>
      <c r="V3" s="143"/>
      <c r="W3" s="143"/>
      <c r="X3" s="143"/>
      <c r="Y3" s="143"/>
      <c r="Z3" s="143"/>
      <c r="AA3" s="143"/>
      <c r="AB3" s="143"/>
      <c r="AC3" s="143"/>
      <c r="AD3" s="143"/>
      <c r="AE3" s="4"/>
      <c r="AF3" s="5"/>
    </row>
    <row r="4" spans="1:32" ht="20.25" x14ac:dyDescent="0.25">
      <c r="A4" s="144" t="s">
        <v>1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21"/>
      <c r="Q4" s="121"/>
      <c r="R4" s="2"/>
      <c r="S4" s="2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5"/>
    </row>
    <row r="5" spans="1:32" ht="20.25" x14ac:dyDescent="0.25">
      <c r="A5" s="7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121"/>
      <c r="Q5" s="121"/>
      <c r="R5" s="2"/>
      <c r="S5" s="2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5"/>
    </row>
    <row r="6" spans="1:32" x14ac:dyDescent="0.25">
      <c r="A6" s="145" t="s">
        <v>2</v>
      </c>
      <c r="B6" s="146" t="s">
        <v>3</v>
      </c>
      <c r="C6" s="146" t="s">
        <v>3</v>
      </c>
      <c r="D6" s="146" t="s">
        <v>4</v>
      </c>
      <c r="E6" s="146" t="s">
        <v>5</v>
      </c>
      <c r="F6" s="135" t="s">
        <v>6</v>
      </c>
      <c r="G6" s="136"/>
      <c r="H6" s="135" t="s">
        <v>7</v>
      </c>
      <c r="I6" s="136"/>
      <c r="J6" s="135" t="s">
        <v>8</v>
      </c>
      <c r="K6" s="136"/>
      <c r="L6" s="135" t="s">
        <v>9</v>
      </c>
      <c r="M6" s="136"/>
      <c r="N6" s="135" t="s">
        <v>10</v>
      </c>
      <c r="O6" s="136"/>
      <c r="P6" s="139" t="s">
        <v>11</v>
      </c>
      <c r="Q6" s="140"/>
      <c r="R6" s="135" t="s">
        <v>12</v>
      </c>
      <c r="S6" s="136"/>
      <c r="T6" s="135" t="s">
        <v>13</v>
      </c>
      <c r="U6" s="136"/>
      <c r="V6" s="135" t="s">
        <v>14</v>
      </c>
      <c r="W6" s="136"/>
      <c r="X6" s="135" t="s">
        <v>15</v>
      </c>
      <c r="Y6" s="136"/>
      <c r="Z6" s="135" t="s">
        <v>16</v>
      </c>
      <c r="AA6" s="136"/>
      <c r="AB6" s="135" t="s">
        <v>17</v>
      </c>
      <c r="AC6" s="136"/>
      <c r="AD6" s="135" t="s">
        <v>18</v>
      </c>
      <c r="AE6" s="136"/>
      <c r="AF6" s="151" t="s">
        <v>19</v>
      </c>
    </row>
    <row r="7" spans="1:32" ht="31.5" customHeight="1" x14ac:dyDescent="0.25">
      <c r="A7" s="145"/>
      <c r="B7" s="147"/>
      <c r="C7" s="147"/>
      <c r="D7" s="147"/>
      <c r="E7" s="147"/>
      <c r="F7" s="137"/>
      <c r="G7" s="138"/>
      <c r="H7" s="137"/>
      <c r="I7" s="138"/>
      <c r="J7" s="137"/>
      <c r="K7" s="138"/>
      <c r="L7" s="137"/>
      <c r="M7" s="138"/>
      <c r="N7" s="137"/>
      <c r="O7" s="138"/>
      <c r="P7" s="141"/>
      <c r="Q7" s="142"/>
      <c r="R7" s="137"/>
      <c r="S7" s="138"/>
      <c r="T7" s="137"/>
      <c r="U7" s="138"/>
      <c r="V7" s="137"/>
      <c r="W7" s="138"/>
      <c r="X7" s="137"/>
      <c r="Y7" s="138"/>
      <c r="Z7" s="137"/>
      <c r="AA7" s="138"/>
      <c r="AB7" s="137"/>
      <c r="AC7" s="138"/>
      <c r="AD7" s="137"/>
      <c r="AE7" s="138"/>
      <c r="AF7" s="151"/>
    </row>
    <row r="8" spans="1:32" ht="37.5" x14ac:dyDescent="0.25">
      <c r="A8" s="145"/>
      <c r="B8" s="9" t="s">
        <v>20</v>
      </c>
      <c r="C8" s="10">
        <v>44774</v>
      </c>
      <c r="D8" s="10">
        <v>44774</v>
      </c>
      <c r="E8" s="10">
        <v>44774</v>
      </c>
      <c r="F8" s="11" t="s">
        <v>21</v>
      </c>
      <c r="G8" s="11" t="s">
        <v>22</v>
      </c>
      <c r="H8" s="12" t="s">
        <v>23</v>
      </c>
      <c r="I8" s="12" t="s">
        <v>24</v>
      </c>
      <c r="J8" s="12" t="s">
        <v>23</v>
      </c>
      <c r="K8" s="12" t="s">
        <v>24</v>
      </c>
      <c r="L8" s="12" t="s">
        <v>23</v>
      </c>
      <c r="M8" s="12" t="s">
        <v>24</v>
      </c>
      <c r="N8" s="12" t="s">
        <v>23</v>
      </c>
      <c r="O8" s="12" t="s">
        <v>24</v>
      </c>
      <c r="P8" s="122" t="s">
        <v>23</v>
      </c>
      <c r="Q8" s="122" t="s">
        <v>24</v>
      </c>
      <c r="R8" s="12" t="s">
        <v>23</v>
      </c>
      <c r="S8" s="12" t="s">
        <v>24</v>
      </c>
      <c r="T8" s="12" t="s">
        <v>23</v>
      </c>
      <c r="U8" s="12" t="s">
        <v>24</v>
      </c>
      <c r="V8" s="12" t="s">
        <v>23</v>
      </c>
      <c r="W8" s="12" t="s">
        <v>24</v>
      </c>
      <c r="X8" s="12" t="s">
        <v>23</v>
      </c>
      <c r="Y8" s="12" t="s">
        <v>24</v>
      </c>
      <c r="Z8" s="12" t="s">
        <v>23</v>
      </c>
      <c r="AA8" s="12" t="s">
        <v>24</v>
      </c>
      <c r="AB8" s="12" t="s">
        <v>23</v>
      </c>
      <c r="AC8" s="12" t="s">
        <v>24</v>
      </c>
      <c r="AD8" s="12" t="s">
        <v>23</v>
      </c>
      <c r="AE8" s="12" t="s">
        <v>24</v>
      </c>
      <c r="AF8" s="151"/>
    </row>
    <row r="9" spans="1:32" ht="18.75" x14ac:dyDescent="0.25">
      <c r="A9" s="13">
        <v>1</v>
      </c>
      <c r="B9" s="14">
        <v>2</v>
      </c>
      <c r="C9" s="14">
        <v>3</v>
      </c>
      <c r="D9" s="14">
        <v>4</v>
      </c>
      <c r="E9" s="14">
        <v>5</v>
      </c>
      <c r="F9" s="14">
        <v>6</v>
      </c>
      <c r="G9" s="14">
        <v>7</v>
      </c>
      <c r="H9" s="14">
        <v>8</v>
      </c>
      <c r="I9" s="14">
        <v>9</v>
      </c>
      <c r="J9" s="14">
        <v>10</v>
      </c>
      <c r="K9" s="14">
        <v>11</v>
      </c>
      <c r="L9" s="14">
        <v>12</v>
      </c>
      <c r="M9" s="14">
        <v>13</v>
      </c>
      <c r="N9" s="14">
        <v>14</v>
      </c>
      <c r="O9" s="14">
        <v>15</v>
      </c>
      <c r="P9" s="123">
        <v>16</v>
      </c>
      <c r="Q9" s="123">
        <v>17</v>
      </c>
      <c r="R9" s="14">
        <v>18</v>
      </c>
      <c r="S9" s="14">
        <v>19</v>
      </c>
      <c r="T9" s="14">
        <v>20</v>
      </c>
      <c r="U9" s="14">
        <v>21</v>
      </c>
      <c r="V9" s="14">
        <v>22</v>
      </c>
      <c r="W9" s="14">
        <v>23</v>
      </c>
      <c r="X9" s="14">
        <v>24</v>
      </c>
      <c r="Y9" s="14">
        <v>25</v>
      </c>
      <c r="Z9" s="14">
        <v>26</v>
      </c>
      <c r="AA9" s="14">
        <v>27</v>
      </c>
      <c r="AB9" s="14">
        <v>28</v>
      </c>
      <c r="AC9" s="14">
        <v>29</v>
      </c>
      <c r="AD9" s="14">
        <v>30</v>
      </c>
      <c r="AE9" s="14">
        <v>31</v>
      </c>
      <c r="AF9" s="15">
        <v>32</v>
      </c>
    </row>
    <row r="10" spans="1:32" s="16" customFormat="1" ht="18.75" x14ac:dyDescent="0.25">
      <c r="A10" s="152" t="s">
        <v>25</v>
      </c>
      <c r="B10" s="153"/>
      <c r="C10" s="153"/>
      <c r="D10" s="153"/>
      <c r="E10" s="153"/>
      <c r="F10" s="153"/>
      <c r="G10" s="153"/>
      <c r="H10" s="153"/>
      <c r="I10" s="153"/>
      <c r="J10" s="153"/>
      <c r="K10" s="153"/>
      <c r="L10" s="153"/>
      <c r="M10" s="153"/>
      <c r="N10" s="153"/>
      <c r="O10" s="153"/>
      <c r="P10" s="153"/>
      <c r="Q10" s="153"/>
      <c r="R10" s="153"/>
      <c r="S10" s="153"/>
      <c r="T10" s="153"/>
      <c r="U10" s="153"/>
      <c r="V10" s="153"/>
      <c r="W10" s="153"/>
      <c r="X10" s="153"/>
      <c r="Y10" s="153"/>
      <c r="Z10" s="153"/>
      <c r="AA10" s="153"/>
      <c r="AB10" s="153"/>
      <c r="AC10" s="153"/>
      <c r="AD10" s="153"/>
      <c r="AE10" s="153"/>
      <c r="AF10" s="154"/>
    </row>
    <row r="11" spans="1:32" s="16" customFormat="1" ht="18.75" x14ac:dyDescent="0.25">
      <c r="A11" s="155" t="s">
        <v>26</v>
      </c>
      <c r="B11" s="156"/>
      <c r="C11" s="156"/>
      <c r="D11" s="156"/>
      <c r="E11" s="156"/>
      <c r="F11" s="156"/>
      <c r="G11" s="156"/>
      <c r="H11" s="156"/>
      <c r="I11" s="156"/>
      <c r="J11" s="156"/>
      <c r="K11" s="156"/>
      <c r="L11" s="156"/>
      <c r="M11" s="156"/>
      <c r="N11" s="156"/>
      <c r="O11" s="156"/>
      <c r="P11" s="156"/>
      <c r="Q11" s="156"/>
      <c r="R11" s="156"/>
      <c r="S11" s="156"/>
      <c r="T11" s="156"/>
      <c r="U11" s="156"/>
      <c r="V11" s="156"/>
      <c r="W11" s="156"/>
      <c r="X11" s="156"/>
      <c r="Y11" s="156"/>
      <c r="Z11" s="156"/>
      <c r="AA11" s="156"/>
      <c r="AB11" s="156"/>
      <c r="AC11" s="156"/>
      <c r="AD11" s="156"/>
      <c r="AE11" s="156"/>
      <c r="AF11" s="157"/>
    </row>
    <row r="12" spans="1:32" s="16" customFormat="1" ht="18.75" x14ac:dyDescent="0.25">
      <c r="A12" s="158" t="s">
        <v>27</v>
      </c>
      <c r="B12" s="159"/>
      <c r="C12" s="159"/>
      <c r="D12" s="159"/>
      <c r="E12" s="159"/>
      <c r="F12" s="159"/>
      <c r="G12" s="159"/>
      <c r="H12" s="159"/>
      <c r="I12" s="159"/>
      <c r="J12" s="159"/>
      <c r="K12" s="159"/>
      <c r="L12" s="159"/>
      <c r="M12" s="159"/>
      <c r="N12" s="159"/>
      <c r="O12" s="159"/>
      <c r="P12" s="159"/>
      <c r="Q12" s="159"/>
      <c r="R12" s="159"/>
      <c r="S12" s="159"/>
      <c r="T12" s="159"/>
      <c r="U12" s="159"/>
      <c r="V12" s="159"/>
      <c r="W12" s="159"/>
      <c r="X12" s="159"/>
      <c r="Y12" s="159"/>
      <c r="Z12" s="159"/>
      <c r="AA12" s="159"/>
      <c r="AB12" s="159"/>
      <c r="AC12" s="159"/>
      <c r="AD12" s="159"/>
      <c r="AE12" s="160"/>
      <c r="AF12" s="17"/>
    </row>
    <row r="13" spans="1:32" s="16" customFormat="1" ht="18.75" x14ac:dyDescent="0.3">
      <c r="A13" s="18" t="s">
        <v>28</v>
      </c>
      <c r="B13" s="19">
        <f>H13+J13+L13+N13+P13+R13+T13+V13+X13+Z13+AB13+AD13</f>
        <v>0</v>
      </c>
      <c r="C13" s="19">
        <f>H13+J13+L13+N13+P13+R13+T13+V13+X13+Z13+AB13</f>
        <v>0</v>
      </c>
      <c r="D13" s="20">
        <f>E13</f>
        <v>0</v>
      </c>
      <c r="E13" s="20">
        <v>0</v>
      </c>
      <c r="F13" s="21">
        <f t="shared" ref="F13" si="0">IFERROR(E13/B13*100,0)</f>
        <v>0</v>
      </c>
      <c r="G13" s="21">
        <f t="shared" ref="G13" si="1">IFERROR(E13/C13*100,0)</f>
        <v>0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  <c r="M13" s="22">
        <v>0</v>
      </c>
      <c r="N13" s="22">
        <v>0</v>
      </c>
      <c r="O13" s="22">
        <v>0</v>
      </c>
      <c r="P13" s="82">
        <v>0</v>
      </c>
      <c r="Q13" s="82">
        <v>0</v>
      </c>
      <c r="R13" s="22">
        <v>0</v>
      </c>
      <c r="S13" s="22">
        <v>0</v>
      </c>
      <c r="T13" s="22">
        <v>0</v>
      </c>
      <c r="U13" s="22">
        <v>0</v>
      </c>
      <c r="V13" s="22">
        <v>0</v>
      </c>
      <c r="W13" s="22">
        <v>0</v>
      </c>
      <c r="X13" s="12">
        <v>0</v>
      </c>
      <c r="Y13" s="12">
        <v>0</v>
      </c>
      <c r="Z13" s="12">
        <v>0</v>
      </c>
      <c r="AA13" s="12">
        <v>0</v>
      </c>
      <c r="AB13" s="12">
        <v>0</v>
      </c>
      <c r="AC13" s="12">
        <v>0</v>
      </c>
      <c r="AD13" s="12">
        <v>0</v>
      </c>
      <c r="AE13" s="12">
        <v>0</v>
      </c>
      <c r="AF13" s="161"/>
    </row>
    <row r="14" spans="1:32" s="16" customFormat="1" ht="18.75" x14ac:dyDescent="0.3">
      <c r="A14" s="18" t="s">
        <v>29</v>
      </c>
      <c r="B14" s="19">
        <f>H14+J14+L14+N14+P14+R14+T14+V14+X14+Z14+AB14+AD14</f>
        <v>0</v>
      </c>
      <c r="C14" s="19">
        <f>H14+J14+L14+N14+P14+R14+T14+V14+X14+Z14+AB14</f>
        <v>0</v>
      </c>
      <c r="D14" s="20">
        <f t="shared" ref="D14:D16" si="2">E14</f>
        <v>0</v>
      </c>
      <c r="E14" s="19">
        <f>I14+K14+M14+O14+Q14+S14+U14+W14+Y14+AA14+AC14+AE14</f>
        <v>0</v>
      </c>
      <c r="F14" s="21">
        <f>IFERROR(E14/B14*100,0)</f>
        <v>0</v>
      </c>
      <c r="G14" s="21">
        <f>IFERROR(E14/C14*100,0)</f>
        <v>0</v>
      </c>
      <c r="H14" s="22">
        <v>0</v>
      </c>
      <c r="I14" s="22">
        <v>0</v>
      </c>
      <c r="J14" s="22">
        <v>0</v>
      </c>
      <c r="K14" s="22">
        <v>0</v>
      </c>
      <c r="L14" s="22">
        <v>0</v>
      </c>
      <c r="M14" s="22">
        <v>0</v>
      </c>
      <c r="N14" s="22">
        <v>0</v>
      </c>
      <c r="O14" s="22">
        <v>0</v>
      </c>
      <c r="P14" s="82">
        <v>0</v>
      </c>
      <c r="Q14" s="82">
        <v>0</v>
      </c>
      <c r="R14" s="22">
        <v>0</v>
      </c>
      <c r="S14" s="22">
        <v>0</v>
      </c>
      <c r="T14" s="22">
        <v>0</v>
      </c>
      <c r="U14" s="22">
        <v>0</v>
      </c>
      <c r="V14" s="22">
        <v>0</v>
      </c>
      <c r="W14" s="22">
        <v>0</v>
      </c>
      <c r="X14" s="12">
        <v>0</v>
      </c>
      <c r="Y14" s="12">
        <v>0</v>
      </c>
      <c r="Z14" s="12">
        <v>0</v>
      </c>
      <c r="AA14" s="12">
        <v>0</v>
      </c>
      <c r="AB14" s="12">
        <v>0</v>
      </c>
      <c r="AC14" s="12">
        <v>0</v>
      </c>
      <c r="AD14" s="12">
        <f>AD75</f>
        <v>0</v>
      </c>
      <c r="AE14" s="12">
        <v>0</v>
      </c>
      <c r="AF14" s="161"/>
    </row>
    <row r="15" spans="1:32" s="16" customFormat="1" ht="18.75" x14ac:dyDescent="0.3">
      <c r="A15" s="18" t="s">
        <v>30</v>
      </c>
      <c r="B15" s="19">
        <v>0</v>
      </c>
      <c r="C15" s="19">
        <f t="shared" ref="C15:C16" si="3">H15+J15+L15+N15+P15+R15+T15+V15+X15+Z15+AB15</f>
        <v>0</v>
      </c>
      <c r="D15" s="20">
        <f t="shared" si="2"/>
        <v>0</v>
      </c>
      <c r="E15" s="19">
        <f>I15+K15+M15+O15+Q15+S15+U15+W15+Y15+AA15+AC15+AE15</f>
        <v>0</v>
      </c>
      <c r="F15" s="21">
        <f t="shared" ref="F15:F17" si="4">IFERROR(E15/B15*100,0)</f>
        <v>0</v>
      </c>
      <c r="G15" s="21">
        <f t="shared" ref="G15:G17" si="5">IFERROR(E15/C15*100,0)</f>
        <v>0</v>
      </c>
      <c r="H15" s="22">
        <v>0</v>
      </c>
      <c r="I15" s="22">
        <v>0</v>
      </c>
      <c r="J15" s="22">
        <v>0</v>
      </c>
      <c r="K15" s="22">
        <v>0</v>
      </c>
      <c r="L15" s="22">
        <v>0</v>
      </c>
      <c r="M15" s="22">
        <v>0</v>
      </c>
      <c r="N15" s="22">
        <v>0</v>
      </c>
      <c r="O15" s="22">
        <v>0</v>
      </c>
      <c r="P15" s="82">
        <v>0</v>
      </c>
      <c r="Q15" s="82">
        <v>0</v>
      </c>
      <c r="R15" s="22">
        <v>0</v>
      </c>
      <c r="S15" s="22">
        <v>0</v>
      </c>
      <c r="T15" s="22">
        <v>0</v>
      </c>
      <c r="U15" s="22">
        <v>0</v>
      </c>
      <c r="V15" s="22">
        <v>0</v>
      </c>
      <c r="W15" s="22">
        <v>0</v>
      </c>
      <c r="X15" s="12">
        <v>0</v>
      </c>
      <c r="Y15" s="12">
        <v>0</v>
      </c>
      <c r="Z15" s="12">
        <v>0</v>
      </c>
      <c r="AA15" s="12">
        <v>0</v>
      </c>
      <c r="AB15" s="12">
        <v>0</v>
      </c>
      <c r="AC15" s="12">
        <v>0</v>
      </c>
      <c r="AD15" s="12">
        <v>0</v>
      </c>
      <c r="AE15" s="12">
        <v>0</v>
      </c>
      <c r="AF15" s="161"/>
    </row>
    <row r="16" spans="1:32" s="16" customFormat="1" ht="18.75" x14ac:dyDescent="0.3">
      <c r="A16" s="18" t="s">
        <v>31</v>
      </c>
      <c r="B16" s="19">
        <v>0</v>
      </c>
      <c r="C16" s="19">
        <f t="shared" si="3"/>
        <v>0</v>
      </c>
      <c r="D16" s="20">
        <f t="shared" si="2"/>
        <v>0</v>
      </c>
      <c r="E16" s="19">
        <f t="shared" ref="E16:E17" si="6">I16+K16+M16+O16+Q16+S16+U16+W16+Y16+AA16+AC16+AE16</f>
        <v>0</v>
      </c>
      <c r="F16" s="21">
        <f t="shared" si="4"/>
        <v>0</v>
      </c>
      <c r="G16" s="21">
        <f t="shared" si="5"/>
        <v>0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22">
        <v>0</v>
      </c>
      <c r="O16" s="22">
        <v>0</v>
      </c>
      <c r="P16" s="82">
        <v>0</v>
      </c>
      <c r="Q16" s="82">
        <v>0</v>
      </c>
      <c r="R16" s="22">
        <v>0</v>
      </c>
      <c r="S16" s="22">
        <v>0</v>
      </c>
      <c r="T16" s="22">
        <v>0</v>
      </c>
      <c r="U16" s="22">
        <v>0</v>
      </c>
      <c r="V16" s="22">
        <v>0</v>
      </c>
      <c r="W16" s="22">
        <v>0</v>
      </c>
      <c r="X16" s="12">
        <v>0</v>
      </c>
      <c r="Y16" s="12">
        <v>0</v>
      </c>
      <c r="Z16" s="12">
        <v>0</v>
      </c>
      <c r="AA16" s="12">
        <v>0</v>
      </c>
      <c r="AB16" s="12">
        <v>0</v>
      </c>
      <c r="AC16" s="12">
        <v>0</v>
      </c>
      <c r="AD16" s="12">
        <v>0</v>
      </c>
      <c r="AE16" s="12">
        <v>0</v>
      </c>
      <c r="AF16" s="161"/>
    </row>
    <row r="17" spans="1:32" s="16" customFormat="1" ht="18.75" x14ac:dyDescent="0.3">
      <c r="A17" s="18" t="s">
        <v>32</v>
      </c>
      <c r="B17" s="19">
        <f>H17+J17+L17+N17+P17+R17+T17+V17+X17+Z17+AB17+AD17</f>
        <v>0</v>
      </c>
      <c r="C17" s="19">
        <f>H17+J17+L17+N17+P17+R17+T17+V17+X17+Z17+AB17</f>
        <v>0</v>
      </c>
      <c r="D17" s="20">
        <f>E17</f>
        <v>0</v>
      </c>
      <c r="E17" s="19">
        <f t="shared" si="6"/>
        <v>0</v>
      </c>
      <c r="F17" s="21">
        <f t="shared" si="4"/>
        <v>0</v>
      </c>
      <c r="G17" s="21">
        <f t="shared" si="5"/>
        <v>0</v>
      </c>
      <c r="H17" s="22">
        <v>0</v>
      </c>
      <c r="I17" s="22">
        <v>0</v>
      </c>
      <c r="J17" s="22">
        <v>0</v>
      </c>
      <c r="K17" s="22">
        <v>0</v>
      </c>
      <c r="L17" s="22">
        <v>0</v>
      </c>
      <c r="M17" s="22">
        <v>0</v>
      </c>
      <c r="N17" s="22">
        <v>0</v>
      </c>
      <c r="O17" s="22">
        <v>0</v>
      </c>
      <c r="P17" s="82">
        <v>0</v>
      </c>
      <c r="Q17" s="82">
        <v>0</v>
      </c>
      <c r="R17" s="22">
        <v>0</v>
      </c>
      <c r="S17" s="22">
        <v>0</v>
      </c>
      <c r="T17" s="22">
        <v>0</v>
      </c>
      <c r="U17" s="22">
        <v>0</v>
      </c>
      <c r="V17" s="22">
        <v>0</v>
      </c>
      <c r="W17" s="22">
        <v>0</v>
      </c>
      <c r="X17" s="12">
        <v>0</v>
      </c>
      <c r="Y17" s="12">
        <v>0</v>
      </c>
      <c r="Z17" s="12">
        <v>0</v>
      </c>
      <c r="AA17" s="12">
        <v>0</v>
      </c>
      <c r="AB17" s="12">
        <v>0</v>
      </c>
      <c r="AC17" s="12">
        <v>0</v>
      </c>
      <c r="AD17" s="12">
        <v>0</v>
      </c>
      <c r="AE17" s="12">
        <v>0</v>
      </c>
      <c r="AF17" s="162"/>
    </row>
    <row r="18" spans="1:32" s="16" customFormat="1" ht="18.75" x14ac:dyDescent="0.25">
      <c r="A18" s="158" t="s">
        <v>33</v>
      </c>
      <c r="B18" s="159"/>
      <c r="C18" s="159"/>
      <c r="D18" s="159"/>
      <c r="E18" s="159"/>
      <c r="F18" s="159"/>
      <c r="G18" s="159"/>
      <c r="H18" s="159"/>
      <c r="I18" s="159"/>
      <c r="J18" s="159"/>
      <c r="K18" s="159"/>
      <c r="L18" s="159"/>
      <c r="M18" s="159"/>
      <c r="N18" s="159"/>
      <c r="O18" s="159"/>
      <c r="P18" s="159"/>
      <c r="Q18" s="159"/>
      <c r="R18" s="159"/>
      <c r="S18" s="159"/>
      <c r="T18" s="159"/>
      <c r="U18" s="159"/>
      <c r="V18" s="159"/>
      <c r="W18" s="159"/>
      <c r="X18" s="159"/>
      <c r="Y18" s="159"/>
      <c r="Z18" s="159"/>
      <c r="AA18" s="159"/>
      <c r="AB18" s="159"/>
      <c r="AC18" s="159"/>
      <c r="AD18" s="159"/>
      <c r="AE18" s="160"/>
      <c r="AF18" s="23"/>
    </row>
    <row r="19" spans="1:32" s="16" customFormat="1" ht="18.75" x14ac:dyDescent="0.3">
      <c r="A19" s="18" t="s">
        <v>28</v>
      </c>
      <c r="B19" s="20">
        <f>H19+J19+L19+N19+P19+R19+T19+V19+X19+Z19+AB19+AD19</f>
        <v>0</v>
      </c>
      <c r="C19" s="19">
        <f>C20+C21+C22+C23</f>
        <v>0</v>
      </c>
      <c r="D19" s="20">
        <f t="shared" ref="D19:D22" si="7">I19</f>
        <v>0</v>
      </c>
      <c r="E19" s="19">
        <f>E20+E21+E22+E23</f>
        <v>0</v>
      </c>
      <c r="F19" s="21">
        <f t="shared" ref="F19:F23" si="8">IFERROR(E19/B19*100,0)</f>
        <v>0</v>
      </c>
      <c r="G19" s="21">
        <f t="shared" ref="G19:G23" si="9">IFERROR(E19/C19*100,0)</f>
        <v>0</v>
      </c>
      <c r="H19" s="22">
        <v>0</v>
      </c>
      <c r="I19" s="22">
        <f t="shared" ref="I19:AE21" si="10">SUM(I20:I23)</f>
        <v>0</v>
      </c>
      <c r="J19" s="22">
        <v>0</v>
      </c>
      <c r="K19" s="22">
        <f t="shared" si="10"/>
        <v>0</v>
      </c>
      <c r="L19" s="22">
        <f t="shared" si="10"/>
        <v>0</v>
      </c>
      <c r="M19" s="22">
        <f t="shared" si="10"/>
        <v>0</v>
      </c>
      <c r="N19" s="22">
        <f t="shared" si="10"/>
        <v>0</v>
      </c>
      <c r="O19" s="22">
        <f t="shared" si="10"/>
        <v>0</v>
      </c>
      <c r="P19" s="82">
        <f t="shared" si="10"/>
        <v>0</v>
      </c>
      <c r="Q19" s="82">
        <f t="shared" si="10"/>
        <v>0</v>
      </c>
      <c r="R19" s="22">
        <f t="shared" si="10"/>
        <v>0</v>
      </c>
      <c r="S19" s="22">
        <f t="shared" si="10"/>
        <v>0</v>
      </c>
      <c r="T19" s="22">
        <f t="shared" si="10"/>
        <v>0</v>
      </c>
      <c r="U19" s="22">
        <f t="shared" si="10"/>
        <v>0</v>
      </c>
      <c r="V19" s="22">
        <v>0</v>
      </c>
      <c r="W19" s="22">
        <f t="shared" si="10"/>
        <v>0</v>
      </c>
      <c r="X19" s="22">
        <f t="shared" si="10"/>
        <v>0</v>
      </c>
      <c r="Y19" s="22">
        <f t="shared" si="10"/>
        <v>0</v>
      </c>
      <c r="Z19" s="22">
        <v>0</v>
      </c>
      <c r="AA19" s="22">
        <f t="shared" si="10"/>
        <v>0</v>
      </c>
      <c r="AB19" s="22">
        <v>0</v>
      </c>
      <c r="AC19" s="22">
        <f t="shared" si="10"/>
        <v>0</v>
      </c>
      <c r="AD19" s="22">
        <f t="shared" si="10"/>
        <v>0</v>
      </c>
      <c r="AE19" s="22">
        <f t="shared" si="10"/>
        <v>0</v>
      </c>
      <c r="AF19" s="161"/>
    </row>
    <row r="20" spans="1:32" s="16" customFormat="1" ht="18.75" x14ac:dyDescent="0.3">
      <c r="A20" s="18" t="s">
        <v>29</v>
      </c>
      <c r="B20" s="19">
        <f>H20+J20+L20+N20+P20+R20+T20+V20+X20+Z20+AB20+AD20</f>
        <v>0</v>
      </c>
      <c r="C20" s="19">
        <f>H20+J20+L20+N20+P20+R20+T20+V20+X20+Z20+AB20</f>
        <v>0</v>
      </c>
      <c r="D20" s="20">
        <f t="shared" si="7"/>
        <v>0</v>
      </c>
      <c r="E20" s="19">
        <f>I20+K20+M20+O20+Q20+S20+U20+W20+Y20+AA20+AC20+AE20</f>
        <v>0</v>
      </c>
      <c r="F20" s="21">
        <f t="shared" si="8"/>
        <v>0</v>
      </c>
      <c r="G20" s="21">
        <f t="shared" si="9"/>
        <v>0</v>
      </c>
      <c r="H20" s="22">
        <v>0</v>
      </c>
      <c r="I20" s="22">
        <f t="shared" si="10"/>
        <v>0</v>
      </c>
      <c r="J20" s="22">
        <v>0</v>
      </c>
      <c r="K20" s="22">
        <f t="shared" si="10"/>
        <v>0</v>
      </c>
      <c r="L20" s="22">
        <f t="shared" si="10"/>
        <v>0</v>
      </c>
      <c r="M20" s="22">
        <f t="shared" si="10"/>
        <v>0</v>
      </c>
      <c r="N20" s="22">
        <f t="shared" si="10"/>
        <v>0</v>
      </c>
      <c r="O20" s="22">
        <f t="shared" si="10"/>
        <v>0</v>
      </c>
      <c r="P20" s="82">
        <v>0</v>
      </c>
      <c r="Q20" s="82">
        <f t="shared" ref="Q20:U20" si="11">SUM(Q21:Q24)</f>
        <v>0</v>
      </c>
      <c r="R20" s="22">
        <f t="shared" si="11"/>
        <v>0</v>
      </c>
      <c r="S20" s="22">
        <f t="shared" si="11"/>
        <v>0</v>
      </c>
      <c r="T20" s="22">
        <f t="shared" si="11"/>
        <v>0</v>
      </c>
      <c r="U20" s="22">
        <f t="shared" si="11"/>
        <v>0</v>
      </c>
      <c r="V20" s="22">
        <v>0</v>
      </c>
      <c r="W20" s="22">
        <f t="shared" ref="W20:Y21" si="12">SUM(W21:W24)</f>
        <v>0</v>
      </c>
      <c r="X20" s="22">
        <f t="shared" si="12"/>
        <v>0</v>
      </c>
      <c r="Y20" s="22">
        <f t="shared" si="12"/>
        <v>0</v>
      </c>
      <c r="Z20" s="22">
        <v>0</v>
      </c>
      <c r="AA20" s="22">
        <f t="shared" ref="AA20:AE21" si="13">SUM(AA21:AA24)</f>
        <v>0</v>
      </c>
      <c r="AB20" s="22">
        <v>0</v>
      </c>
      <c r="AC20" s="22">
        <f t="shared" ref="AC20" si="14">SUM(AC21:AC24)</f>
        <v>0</v>
      </c>
      <c r="AD20" s="22">
        <f>SUM(AD21:AD24)</f>
        <v>0</v>
      </c>
      <c r="AE20" s="22">
        <f t="shared" ref="AE20" si="15">SUM(AE21:AE24)</f>
        <v>0</v>
      </c>
      <c r="AF20" s="161"/>
    </row>
    <row r="21" spans="1:32" s="16" customFormat="1" ht="18.75" x14ac:dyDescent="0.3">
      <c r="A21" s="18" t="s">
        <v>30</v>
      </c>
      <c r="B21" s="19">
        <v>0</v>
      </c>
      <c r="C21" s="19">
        <f t="shared" ref="C21:C22" si="16">H21+J21+L21+N21+P21+R21+T21+V21+X21+Z21+AB21</f>
        <v>0</v>
      </c>
      <c r="D21" s="20">
        <f t="shared" si="7"/>
        <v>0</v>
      </c>
      <c r="E21" s="19">
        <f>I21+K21+M21+O21+Q21+S21+U21+AD21+Y21+AA21+AC21+AE21</f>
        <v>0</v>
      </c>
      <c r="F21" s="21">
        <f t="shared" si="8"/>
        <v>0</v>
      </c>
      <c r="G21" s="21">
        <f t="shared" si="9"/>
        <v>0</v>
      </c>
      <c r="H21" s="22">
        <v>0</v>
      </c>
      <c r="I21" s="22">
        <f t="shared" si="10"/>
        <v>0</v>
      </c>
      <c r="J21" s="22">
        <v>0</v>
      </c>
      <c r="K21" s="22">
        <f t="shared" si="10"/>
        <v>0</v>
      </c>
      <c r="L21" s="22">
        <f t="shared" si="10"/>
        <v>0</v>
      </c>
      <c r="M21" s="22">
        <f t="shared" si="10"/>
        <v>0</v>
      </c>
      <c r="N21" s="22">
        <v>0</v>
      </c>
      <c r="O21" s="22">
        <f t="shared" si="10"/>
        <v>0</v>
      </c>
      <c r="P21" s="82">
        <f t="shared" si="10"/>
        <v>0</v>
      </c>
      <c r="Q21" s="82">
        <f t="shared" si="10"/>
        <v>0</v>
      </c>
      <c r="R21" s="22">
        <v>0</v>
      </c>
      <c r="S21" s="22">
        <f t="shared" si="10"/>
        <v>0</v>
      </c>
      <c r="T21" s="22">
        <f t="shared" si="10"/>
        <v>0</v>
      </c>
      <c r="U21" s="22">
        <f t="shared" si="10"/>
        <v>0</v>
      </c>
      <c r="V21" s="22">
        <v>0</v>
      </c>
      <c r="W21" s="22">
        <f t="shared" si="12"/>
        <v>0</v>
      </c>
      <c r="X21" s="22">
        <f t="shared" si="12"/>
        <v>0</v>
      </c>
      <c r="Y21" s="22">
        <f t="shared" si="12"/>
        <v>0</v>
      </c>
      <c r="Z21" s="22">
        <v>0</v>
      </c>
      <c r="AA21" s="22">
        <f t="shared" si="13"/>
        <v>0</v>
      </c>
      <c r="AB21" s="22">
        <v>0</v>
      </c>
      <c r="AC21" s="22">
        <f t="shared" si="13"/>
        <v>0</v>
      </c>
      <c r="AD21" s="22">
        <v>0</v>
      </c>
      <c r="AE21" s="22">
        <f t="shared" si="13"/>
        <v>0</v>
      </c>
      <c r="AF21" s="161"/>
    </row>
    <row r="22" spans="1:32" s="16" customFormat="1" ht="18.75" x14ac:dyDescent="0.3">
      <c r="A22" s="18" t="s">
        <v>31</v>
      </c>
      <c r="B22" s="19">
        <f t="shared" ref="B22:B23" si="17">H22+J22+L22+N22+P22+R22+T22+V22+X22+Z22+AB22+AD22</f>
        <v>0</v>
      </c>
      <c r="C22" s="19">
        <f t="shared" si="16"/>
        <v>0</v>
      </c>
      <c r="D22" s="20">
        <f t="shared" si="7"/>
        <v>0</v>
      </c>
      <c r="E22" s="19">
        <f t="shared" ref="E22:E23" si="18">I22+K22+M22+O22+Q22+S22+U22+W22+Y22+AA22+AC22+AE22</f>
        <v>0</v>
      </c>
      <c r="F22" s="21">
        <f t="shared" si="8"/>
        <v>0</v>
      </c>
      <c r="G22" s="21">
        <f t="shared" si="9"/>
        <v>0</v>
      </c>
      <c r="H22" s="22">
        <v>0</v>
      </c>
      <c r="I22" s="22">
        <v>0</v>
      </c>
      <c r="J22" s="22">
        <v>0</v>
      </c>
      <c r="K22" s="22">
        <v>0</v>
      </c>
      <c r="L22" s="22">
        <v>0</v>
      </c>
      <c r="M22" s="22">
        <v>0</v>
      </c>
      <c r="N22" s="22">
        <v>0</v>
      </c>
      <c r="O22" s="22">
        <v>0</v>
      </c>
      <c r="P22" s="82">
        <v>0</v>
      </c>
      <c r="Q22" s="82">
        <v>0</v>
      </c>
      <c r="R22" s="22">
        <v>0</v>
      </c>
      <c r="S22" s="22">
        <v>0</v>
      </c>
      <c r="T22" s="22">
        <v>0</v>
      </c>
      <c r="U22" s="22">
        <v>0</v>
      </c>
      <c r="V22" s="22">
        <v>0</v>
      </c>
      <c r="W22" s="22">
        <v>0</v>
      </c>
      <c r="X22" s="22">
        <v>0</v>
      </c>
      <c r="Y22" s="22">
        <v>0</v>
      </c>
      <c r="Z22" s="22">
        <v>0</v>
      </c>
      <c r="AA22" s="22">
        <v>0</v>
      </c>
      <c r="AB22" s="22">
        <v>0</v>
      </c>
      <c r="AC22" s="22">
        <v>0</v>
      </c>
      <c r="AD22" s="22">
        <v>0</v>
      </c>
      <c r="AE22" s="22">
        <v>0</v>
      </c>
      <c r="AF22" s="161"/>
    </row>
    <row r="23" spans="1:32" s="16" customFormat="1" ht="18.75" x14ac:dyDescent="0.3">
      <c r="A23" s="18" t="s">
        <v>32</v>
      </c>
      <c r="B23" s="19">
        <f t="shared" si="17"/>
        <v>0</v>
      </c>
      <c r="C23" s="19">
        <f>H23+J23+L23+N23+P23+R23+T23+V23+X23+Z23+AB23</f>
        <v>0</v>
      </c>
      <c r="D23" s="20">
        <f>I23</f>
        <v>0</v>
      </c>
      <c r="E23" s="19">
        <f t="shared" si="18"/>
        <v>0</v>
      </c>
      <c r="F23" s="21">
        <f t="shared" si="8"/>
        <v>0</v>
      </c>
      <c r="G23" s="21">
        <f t="shared" si="9"/>
        <v>0</v>
      </c>
      <c r="H23" s="22">
        <v>0</v>
      </c>
      <c r="I23" s="22">
        <v>0</v>
      </c>
      <c r="J23" s="22">
        <v>0</v>
      </c>
      <c r="K23" s="22">
        <v>0</v>
      </c>
      <c r="L23" s="22">
        <v>0</v>
      </c>
      <c r="M23" s="22">
        <v>0</v>
      </c>
      <c r="N23" s="22">
        <v>0</v>
      </c>
      <c r="O23" s="22">
        <v>0</v>
      </c>
      <c r="P23" s="82">
        <v>0</v>
      </c>
      <c r="Q23" s="82">
        <v>0</v>
      </c>
      <c r="R23" s="22">
        <v>0</v>
      </c>
      <c r="S23" s="22">
        <v>0</v>
      </c>
      <c r="T23" s="22">
        <v>0</v>
      </c>
      <c r="U23" s="22">
        <v>0</v>
      </c>
      <c r="V23" s="22">
        <v>0</v>
      </c>
      <c r="W23" s="22">
        <v>0</v>
      </c>
      <c r="X23" s="22">
        <v>0</v>
      </c>
      <c r="Y23" s="22">
        <v>0</v>
      </c>
      <c r="Z23" s="22">
        <v>0</v>
      </c>
      <c r="AA23" s="22">
        <v>0</v>
      </c>
      <c r="AB23" s="22">
        <v>0</v>
      </c>
      <c r="AC23" s="22">
        <v>0</v>
      </c>
      <c r="AD23" s="22">
        <v>0</v>
      </c>
      <c r="AE23" s="22">
        <v>0</v>
      </c>
      <c r="AF23" s="162"/>
    </row>
    <row r="24" spans="1:32" s="16" customFormat="1" ht="18.75" x14ac:dyDescent="0.25">
      <c r="A24" s="24" t="s">
        <v>34</v>
      </c>
      <c r="B24" s="25"/>
      <c r="C24" s="26"/>
      <c r="D24" s="26"/>
      <c r="E24" s="25"/>
      <c r="F24" s="27"/>
      <c r="G24" s="27"/>
      <c r="H24" s="28"/>
      <c r="I24" s="28"/>
      <c r="J24" s="28"/>
      <c r="K24" s="28"/>
      <c r="L24" s="28"/>
      <c r="M24" s="28"/>
      <c r="N24" s="28"/>
      <c r="O24" s="28"/>
      <c r="P24" s="124"/>
      <c r="Q24" s="124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9"/>
      <c r="AF24" s="30"/>
    </row>
    <row r="25" spans="1:32" s="16" customFormat="1" ht="18.75" x14ac:dyDescent="0.25">
      <c r="A25" s="163" t="s">
        <v>35</v>
      </c>
      <c r="B25" s="164"/>
      <c r="C25" s="164"/>
      <c r="D25" s="164"/>
      <c r="E25" s="164"/>
      <c r="F25" s="164"/>
      <c r="G25" s="164"/>
      <c r="H25" s="164"/>
      <c r="I25" s="164"/>
      <c r="J25" s="164"/>
      <c r="K25" s="164"/>
      <c r="L25" s="164"/>
      <c r="M25" s="164"/>
      <c r="N25" s="164"/>
      <c r="O25" s="164"/>
      <c r="P25" s="164"/>
      <c r="Q25" s="164"/>
      <c r="R25" s="164"/>
      <c r="S25" s="164"/>
      <c r="T25" s="164"/>
      <c r="U25" s="164"/>
      <c r="V25" s="164"/>
      <c r="W25" s="164"/>
      <c r="X25" s="164"/>
      <c r="Y25" s="164"/>
      <c r="Z25" s="164"/>
      <c r="AA25" s="164"/>
      <c r="AB25" s="164"/>
      <c r="AC25" s="164"/>
      <c r="AD25" s="164"/>
      <c r="AE25" s="164"/>
      <c r="AF25" s="165" t="s">
        <v>36</v>
      </c>
    </row>
    <row r="26" spans="1:32" s="16" customFormat="1" ht="18.75" x14ac:dyDescent="0.3">
      <c r="A26" s="18" t="s">
        <v>28</v>
      </c>
      <c r="B26" s="33">
        <f>B32</f>
        <v>4976.6000000000004</v>
      </c>
      <c r="C26" s="33">
        <f>H26+J26+L26+N26+P26+R26+T26+V26+X26+Z26+AB26</f>
        <v>3561</v>
      </c>
      <c r="D26" s="32">
        <f t="shared" ref="D26" si="19">D32</f>
        <v>233.32300000000001</v>
      </c>
      <c r="E26" s="32">
        <f t="shared" ref="E26" si="20">E32</f>
        <v>233.32300000000001</v>
      </c>
      <c r="F26" s="22">
        <f>(E26/B26*100)</f>
        <v>4.6884017200498329</v>
      </c>
      <c r="G26" s="22">
        <f>(E26/C26*100)</f>
        <v>6.5521763549564742</v>
      </c>
      <c r="H26" s="22">
        <v>0</v>
      </c>
      <c r="I26" s="22">
        <v>0</v>
      </c>
      <c r="J26" s="22">
        <v>0</v>
      </c>
      <c r="K26" s="22">
        <v>0</v>
      </c>
      <c r="L26" s="22">
        <v>0</v>
      </c>
      <c r="M26" s="22">
        <v>0</v>
      </c>
      <c r="N26" s="22">
        <f t="shared" ref="N26:N29" si="21">N32</f>
        <v>3200</v>
      </c>
      <c r="O26" s="22">
        <v>0</v>
      </c>
      <c r="P26" s="82">
        <f t="shared" ref="P26:P29" si="22">P32</f>
        <v>233.4</v>
      </c>
      <c r="Q26" s="82">
        <f t="shared" ref="Q26:Q29" si="23">Q32</f>
        <v>0</v>
      </c>
      <c r="R26" s="22">
        <v>0</v>
      </c>
      <c r="S26" s="22">
        <f t="shared" ref="S26:S29" si="24">S32</f>
        <v>20.99</v>
      </c>
      <c r="T26" s="22">
        <f>T28+T29</f>
        <v>0</v>
      </c>
      <c r="U26" s="22">
        <v>0</v>
      </c>
      <c r="V26" s="22">
        <v>0</v>
      </c>
      <c r="W26" s="22">
        <v>0</v>
      </c>
      <c r="X26" s="22">
        <f t="shared" ref="X26:X29" si="25">X32</f>
        <v>127.6</v>
      </c>
      <c r="Y26" s="22">
        <v>0</v>
      </c>
      <c r="Z26" s="22">
        <v>0</v>
      </c>
      <c r="AA26" s="22">
        <v>0</v>
      </c>
      <c r="AB26" s="22">
        <v>0</v>
      </c>
      <c r="AC26" s="22">
        <v>0</v>
      </c>
      <c r="AD26" s="22">
        <f>AD32</f>
        <v>1415.6</v>
      </c>
      <c r="AE26" s="22">
        <v>0</v>
      </c>
      <c r="AF26" s="165"/>
    </row>
    <row r="27" spans="1:32" s="16" customFormat="1" ht="18.75" x14ac:dyDescent="0.3">
      <c r="A27" s="18" t="s">
        <v>29</v>
      </c>
      <c r="B27" s="33">
        <f t="shared" ref="B27:B30" si="26">B33</f>
        <v>0</v>
      </c>
      <c r="C27" s="33">
        <f>H27+J27+L27+N27+P27+R27+T27+V27+X27+Z27+AB27</f>
        <v>0</v>
      </c>
      <c r="D27" s="32">
        <f t="shared" ref="D27" si="27">D33</f>
        <v>0</v>
      </c>
      <c r="E27" s="32">
        <f t="shared" ref="E27" si="28">E33</f>
        <v>0</v>
      </c>
      <c r="F27" s="22" t="e">
        <f t="shared" ref="F27:F30" si="29">(E27/B27*100)</f>
        <v>#DIV/0!</v>
      </c>
      <c r="G27" s="22" t="e">
        <f t="shared" ref="G27:G30" si="30">(E27/C27*100)</f>
        <v>#DIV/0!</v>
      </c>
      <c r="H27" s="22">
        <v>0</v>
      </c>
      <c r="I27" s="22">
        <v>0</v>
      </c>
      <c r="J27" s="22">
        <v>0</v>
      </c>
      <c r="K27" s="22">
        <v>0</v>
      </c>
      <c r="L27" s="22">
        <v>0</v>
      </c>
      <c r="M27" s="22">
        <v>0</v>
      </c>
      <c r="N27" s="22">
        <f t="shared" si="21"/>
        <v>0</v>
      </c>
      <c r="O27" s="22">
        <v>0</v>
      </c>
      <c r="P27" s="82">
        <f t="shared" si="22"/>
        <v>0</v>
      </c>
      <c r="Q27" s="82">
        <f t="shared" si="23"/>
        <v>0</v>
      </c>
      <c r="R27" s="22">
        <v>0</v>
      </c>
      <c r="S27" s="22">
        <f t="shared" si="24"/>
        <v>0</v>
      </c>
      <c r="T27" s="22">
        <v>0</v>
      </c>
      <c r="U27" s="22">
        <v>0</v>
      </c>
      <c r="V27" s="22">
        <v>0</v>
      </c>
      <c r="W27" s="22">
        <v>0</v>
      </c>
      <c r="X27" s="22">
        <f t="shared" si="25"/>
        <v>0</v>
      </c>
      <c r="Y27" s="22">
        <v>0</v>
      </c>
      <c r="Z27" s="22">
        <v>0</v>
      </c>
      <c r="AA27" s="22">
        <v>0</v>
      </c>
      <c r="AB27" s="22">
        <v>0</v>
      </c>
      <c r="AC27" s="22">
        <v>0</v>
      </c>
      <c r="AD27" s="22">
        <f t="shared" ref="AD27:AD29" si="31">AD33</f>
        <v>0</v>
      </c>
      <c r="AE27" s="22">
        <v>0</v>
      </c>
      <c r="AF27" s="165"/>
    </row>
    <row r="28" spans="1:32" s="16" customFormat="1" ht="18.75" x14ac:dyDescent="0.3">
      <c r="A28" s="18" t="s">
        <v>30</v>
      </c>
      <c r="B28" s="33">
        <f t="shared" si="26"/>
        <v>1212.4000000000001</v>
      </c>
      <c r="C28" s="33">
        <f t="shared" ref="C28" si="32">H28+J28+L28+N28+P28+R28+T28+V28+X28+Z28+AB28</f>
        <v>212.4</v>
      </c>
      <c r="D28" s="32">
        <f t="shared" ref="D28" si="33">D34</f>
        <v>212.333</v>
      </c>
      <c r="E28" s="32">
        <f t="shared" ref="E28" si="34">E34</f>
        <v>212.333</v>
      </c>
      <c r="F28" s="22">
        <f t="shared" si="29"/>
        <v>17.513444407786206</v>
      </c>
      <c r="G28" s="22">
        <f t="shared" si="30"/>
        <v>99.968455743879474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2">
        <f t="shared" si="21"/>
        <v>0</v>
      </c>
      <c r="O28" s="22">
        <v>0</v>
      </c>
      <c r="P28" s="82">
        <f t="shared" si="22"/>
        <v>212.4</v>
      </c>
      <c r="Q28" s="82">
        <f t="shared" si="23"/>
        <v>0</v>
      </c>
      <c r="R28" s="22">
        <v>0</v>
      </c>
      <c r="S28" s="22">
        <f t="shared" si="24"/>
        <v>0</v>
      </c>
      <c r="T28" s="120">
        <f t="shared" ref="T28:T29" si="35">T34</f>
        <v>0</v>
      </c>
      <c r="U28" s="22">
        <v>0</v>
      </c>
      <c r="V28" s="22">
        <v>0</v>
      </c>
      <c r="W28" s="22">
        <v>0</v>
      </c>
      <c r="X28" s="22">
        <f t="shared" si="25"/>
        <v>0</v>
      </c>
      <c r="Y28" s="22">
        <v>0</v>
      </c>
      <c r="Z28" s="22">
        <v>0</v>
      </c>
      <c r="AA28" s="22">
        <v>0</v>
      </c>
      <c r="AB28" s="22">
        <v>0</v>
      </c>
      <c r="AC28" s="22">
        <v>0</v>
      </c>
      <c r="AD28" s="22">
        <f t="shared" si="31"/>
        <v>1000</v>
      </c>
      <c r="AE28" s="22">
        <v>0</v>
      </c>
      <c r="AF28" s="165"/>
    </row>
    <row r="29" spans="1:32" s="16" customFormat="1" ht="18.75" x14ac:dyDescent="0.3">
      <c r="A29" s="18" t="s">
        <v>31</v>
      </c>
      <c r="B29" s="33">
        <f t="shared" si="26"/>
        <v>564.20000000000005</v>
      </c>
      <c r="C29" s="33">
        <f>H29+J29+L29+N29+P29+R29+T29+V29+Z29+AB29</f>
        <v>21</v>
      </c>
      <c r="D29" s="32">
        <f t="shared" ref="D29:E29" si="36">D35</f>
        <v>20.99</v>
      </c>
      <c r="E29" s="32">
        <f t="shared" si="36"/>
        <v>20.99</v>
      </c>
      <c r="F29" s="22">
        <f t="shared" si="29"/>
        <v>3.7203119461183971</v>
      </c>
      <c r="G29" s="22">
        <f t="shared" si="30"/>
        <v>99.952380952380949</v>
      </c>
      <c r="H29" s="22">
        <v>0</v>
      </c>
      <c r="I29" s="22">
        <v>0</v>
      </c>
      <c r="J29" s="22">
        <v>0</v>
      </c>
      <c r="K29" s="22">
        <v>0</v>
      </c>
      <c r="L29" s="22">
        <v>0</v>
      </c>
      <c r="M29" s="22">
        <v>0</v>
      </c>
      <c r="N29" s="22">
        <f t="shared" si="21"/>
        <v>0</v>
      </c>
      <c r="O29" s="22">
        <v>0</v>
      </c>
      <c r="P29" s="82">
        <f t="shared" si="22"/>
        <v>21</v>
      </c>
      <c r="Q29" s="82">
        <f t="shared" si="23"/>
        <v>0</v>
      </c>
      <c r="R29" s="22">
        <v>0</v>
      </c>
      <c r="S29" s="22">
        <f t="shared" si="24"/>
        <v>20.99</v>
      </c>
      <c r="T29" s="120">
        <f t="shared" si="35"/>
        <v>0</v>
      </c>
      <c r="U29" s="22">
        <v>0</v>
      </c>
      <c r="V29" s="22">
        <v>0</v>
      </c>
      <c r="W29" s="22">
        <v>0</v>
      </c>
      <c r="X29" s="22">
        <f t="shared" si="25"/>
        <v>127.6</v>
      </c>
      <c r="Y29" s="22">
        <v>0</v>
      </c>
      <c r="Z29" s="22">
        <v>0</v>
      </c>
      <c r="AA29" s="22">
        <v>0</v>
      </c>
      <c r="AB29" s="22">
        <v>0</v>
      </c>
      <c r="AC29" s="22">
        <v>0</v>
      </c>
      <c r="AD29" s="22">
        <f t="shared" si="31"/>
        <v>415.6</v>
      </c>
      <c r="AE29" s="22">
        <v>0</v>
      </c>
      <c r="AF29" s="165"/>
    </row>
    <row r="30" spans="1:32" s="16" customFormat="1" ht="75.75" customHeight="1" x14ac:dyDescent="0.3">
      <c r="A30" s="18" t="s">
        <v>32</v>
      </c>
      <c r="B30" s="33">
        <f t="shared" si="26"/>
        <v>3200</v>
      </c>
      <c r="C30" s="33">
        <f>H30+J30+L30+N30+P30+R30+T30+V30+X30+Z30+AB30</f>
        <v>3200</v>
      </c>
      <c r="D30" s="32">
        <f>D36</f>
        <v>0</v>
      </c>
      <c r="E30" s="32">
        <f>E36</f>
        <v>0</v>
      </c>
      <c r="F30" s="22">
        <f t="shared" si="29"/>
        <v>0</v>
      </c>
      <c r="G30" s="22">
        <f t="shared" si="30"/>
        <v>0</v>
      </c>
      <c r="H30" s="22">
        <v>0</v>
      </c>
      <c r="I30" s="22">
        <v>0</v>
      </c>
      <c r="J30" s="22">
        <v>0</v>
      </c>
      <c r="K30" s="22">
        <v>0</v>
      </c>
      <c r="L30" s="22">
        <v>0</v>
      </c>
      <c r="M30" s="22">
        <v>0</v>
      </c>
      <c r="N30" s="22">
        <f>N36</f>
        <v>3200</v>
      </c>
      <c r="O30" s="22">
        <v>0</v>
      </c>
      <c r="P30" s="82">
        <f>P36</f>
        <v>0</v>
      </c>
      <c r="Q30" s="82">
        <f>Q36</f>
        <v>0</v>
      </c>
      <c r="R30" s="22">
        <v>0</v>
      </c>
      <c r="S30" s="22">
        <f>S36</f>
        <v>0</v>
      </c>
      <c r="T30" s="22">
        <v>0</v>
      </c>
      <c r="U30" s="22">
        <v>0</v>
      </c>
      <c r="V30" s="22">
        <v>0</v>
      </c>
      <c r="W30" s="22">
        <v>0</v>
      </c>
      <c r="X30" s="22">
        <f>X36</f>
        <v>0</v>
      </c>
      <c r="Y30" s="22">
        <v>0</v>
      </c>
      <c r="Z30" s="22">
        <v>0</v>
      </c>
      <c r="AA30" s="22">
        <v>0</v>
      </c>
      <c r="AB30" s="22">
        <v>0</v>
      </c>
      <c r="AC30" s="22">
        <v>0</v>
      </c>
      <c r="AD30" s="22">
        <v>3200</v>
      </c>
      <c r="AE30" s="22">
        <v>0</v>
      </c>
      <c r="AF30" s="165"/>
    </row>
    <row r="31" spans="1:32" s="16" customFormat="1" ht="18.75" x14ac:dyDescent="0.25">
      <c r="A31" s="166" t="s">
        <v>37</v>
      </c>
      <c r="B31" s="167"/>
      <c r="C31" s="167"/>
      <c r="D31" s="167"/>
      <c r="E31" s="167"/>
      <c r="F31" s="167"/>
      <c r="G31" s="167"/>
      <c r="H31" s="167"/>
      <c r="I31" s="167"/>
      <c r="J31" s="167"/>
      <c r="K31" s="167"/>
      <c r="L31" s="167"/>
      <c r="M31" s="167"/>
      <c r="N31" s="167"/>
      <c r="O31" s="167"/>
      <c r="P31" s="167"/>
      <c r="Q31" s="167"/>
      <c r="R31" s="167"/>
      <c r="S31" s="167"/>
      <c r="T31" s="167"/>
      <c r="U31" s="167"/>
      <c r="V31" s="167"/>
      <c r="W31" s="167"/>
      <c r="X31" s="167"/>
      <c r="Y31" s="167"/>
      <c r="Z31" s="167"/>
      <c r="AA31" s="167"/>
      <c r="AB31" s="167"/>
      <c r="AC31" s="167"/>
      <c r="AD31" s="167"/>
      <c r="AE31" s="168"/>
      <c r="AF31" s="31"/>
    </row>
    <row r="32" spans="1:32" s="16" customFormat="1" ht="18.75" x14ac:dyDescent="0.3">
      <c r="A32" s="18" t="s">
        <v>28</v>
      </c>
      <c r="B32" s="33">
        <f>H32+J32+L32+N32+P32+R32+T32+V32+X32+Z32+AB32+AD32</f>
        <v>4976.6000000000004</v>
      </c>
      <c r="C32" s="32">
        <f t="shared" ref="C32:C35" si="37">H32+N32+P32</f>
        <v>3433.4</v>
      </c>
      <c r="D32" s="32">
        <f t="shared" ref="D32:D35" si="38">E32</f>
        <v>233.32300000000001</v>
      </c>
      <c r="E32" s="33">
        <f t="shared" ref="E32" si="39">SUM(E33:E36)</f>
        <v>233.32300000000001</v>
      </c>
      <c r="F32" s="21">
        <f t="shared" ref="F32:F36" si="40">IFERROR(E32/B32*100,0)</f>
        <v>4.6884017200498329</v>
      </c>
      <c r="G32" s="21">
        <f t="shared" ref="G32:G36" si="41">IFERROR(E32/C32*100,0)</f>
        <v>6.7956835789596308</v>
      </c>
      <c r="H32" s="32">
        <f>SUM(H33:H36)</f>
        <v>0</v>
      </c>
      <c r="I32" s="32">
        <v>0</v>
      </c>
      <c r="J32" s="32">
        <v>0</v>
      </c>
      <c r="K32" s="32">
        <f t="shared" ref="K32:AE32" si="42">SUM(K33:K36)</f>
        <v>0</v>
      </c>
      <c r="L32" s="32">
        <f t="shared" si="42"/>
        <v>0</v>
      </c>
      <c r="M32" s="32">
        <f t="shared" si="42"/>
        <v>0</v>
      </c>
      <c r="N32" s="32">
        <f t="shared" si="42"/>
        <v>3200</v>
      </c>
      <c r="O32" s="32">
        <f t="shared" si="42"/>
        <v>0</v>
      </c>
      <c r="P32" s="125">
        <f t="shared" si="42"/>
        <v>233.4</v>
      </c>
      <c r="Q32" s="125">
        <f t="shared" si="42"/>
        <v>0</v>
      </c>
      <c r="R32" s="32">
        <f t="shared" si="42"/>
        <v>0</v>
      </c>
      <c r="S32" s="32">
        <f t="shared" si="42"/>
        <v>20.99</v>
      </c>
      <c r="T32" s="32">
        <f t="shared" si="42"/>
        <v>0</v>
      </c>
      <c r="U32" s="32">
        <f t="shared" si="42"/>
        <v>212.333</v>
      </c>
      <c r="V32" s="32">
        <f t="shared" si="42"/>
        <v>0</v>
      </c>
      <c r="W32" s="32">
        <f t="shared" si="42"/>
        <v>0</v>
      </c>
      <c r="X32" s="32">
        <f t="shared" si="42"/>
        <v>127.6</v>
      </c>
      <c r="Y32" s="32">
        <f t="shared" si="42"/>
        <v>0</v>
      </c>
      <c r="Z32" s="32">
        <f t="shared" si="42"/>
        <v>0</v>
      </c>
      <c r="AA32" s="32">
        <f t="shared" si="42"/>
        <v>0</v>
      </c>
      <c r="AB32" s="32">
        <f t="shared" si="42"/>
        <v>0</v>
      </c>
      <c r="AC32" s="32">
        <f t="shared" si="42"/>
        <v>0</v>
      </c>
      <c r="AD32" s="32">
        <f t="shared" si="42"/>
        <v>1415.6</v>
      </c>
      <c r="AE32" s="32">
        <f t="shared" si="42"/>
        <v>0</v>
      </c>
      <c r="AF32" s="148"/>
    </row>
    <row r="33" spans="1:32" s="16" customFormat="1" ht="18.75" x14ac:dyDescent="0.3">
      <c r="A33" s="18" t="s">
        <v>29</v>
      </c>
      <c r="B33" s="33">
        <f>H33+J33+L33+N33+P33+R33+T33+AD33+V33+X33+Z33+AB33</f>
        <v>0</v>
      </c>
      <c r="C33" s="32">
        <f t="shared" si="37"/>
        <v>0</v>
      </c>
      <c r="D33" s="32">
        <f t="shared" si="38"/>
        <v>0</v>
      </c>
      <c r="E33" s="33">
        <f>I33+K33+M33+O33+Q33+S33+U33+W33+Y33+AA33+AC33+AE33</f>
        <v>0</v>
      </c>
      <c r="F33" s="21">
        <f t="shared" si="40"/>
        <v>0</v>
      </c>
      <c r="G33" s="21">
        <f t="shared" si="41"/>
        <v>0</v>
      </c>
      <c r="H33" s="32">
        <v>0</v>
      </c>
      <c r="I33" s="32">
        <v>0</v>
      </c>
      <c r="J33" s="32">
        <v>0</v>
      </c>
      <c r="K33" s="32">
        <v>0</v>
      </c>
      <c r="L33" s="32">
        <v>0</v>
      </c>
      <c r="M33" s="32">
        <v>0</v>
      </c>
      <c r="N33" s="32">
        <v>0</v>
      </c>
      <c r="O33" s="32">
        <v>0</v>
      </c>
      <c r="P33" s="125">
        <v>0</v>
      </c>
      <c r="Q33" s="125">
        <v>0</v>
      </c>
      <c r="R33" s="32">
        <v>0</v>
      </c>
      <c r="S33" s="32">
        <v>0</v>
      </c>
      <c r="T33" s="32">
        <v>0</v>
      </c>
      <c r="U33" s="32">
        <v>0</v>
      </c>
      <c r="V33" s="32">
        <v>0</v>
      </c>
      <c r="W33" s="32">
        <v>0</v>
      </c>
      <c r="X33" s="32">
        <v>0</v>
      </c>
      <c r="Y33" s="32">
        <v>0</v>
      </c>
      <c r="Z33" s="32">
        <v>0</v>
      </c>
      <c r="AA33" s="32">
        <v>0</v>
      </c>
      <c r="AB33" s="32">
        <v>0</v>
      </c>
      <c r="AC33" s="32">
        <v>0</v>
      </c>
      <c r="AD33" s="32">
        <v>0</v>
      </c>
      <c r="AE33" s="32">
        <f t="shared" ref="AE33:AE36" si="43">SUM(AE34:AE37)</f>
        <v>0</v>
      </c>
      <c r="AF33" s="149"/>
    </row>
    <row r="34" spans="1:32" s="16" customFormat="1" ht="18.75" x14ac:dyDescent="0.3">
      <c r="A34" s="18" t="s">
        <v>30</v>
      </c>
      <c r="B34" s="33">
        <f>H34+J34+L34+N34+P34+R34+T34+AD34+V34+X34+Z34+AB34</f>
        <v>1212.4000000000001</v>
      </c>
      <c r="C34" s="32">
        <f>H34+N34+P34+R34+T34</f>
        <v>212.4</v>
      </c>
      <c r="D34" s="32">
        <f t="shared" si="38"/>
        <v>212.333</v>
      </c>
      <c r="E34" s="33">
        <f>I34+K34+M34+O34+Q34+S34+U34+W34+Y34+AA34+AC34+AE34</f>
        <v>212.333</v>
      </c>
      <c r="F34" s="21">
        <f t="shared" si="40"/>
        <v>17.513444407786206</v>
      </c>
      <c r="G34" s="21">
        <f t="shared" si="41"/>
        <v>99.968455743879474</v>
      </c>
      <c r="H34" s="33">
        <v>0</v>
      </c>
      <c r="I34" s="32">
        <v>0</v>
      </c>
      <c r="J34" s="32">
        <v>0</v>
      </c>
      <c r="K34" s="32">
        <v>0</v>
      </c>
      <c r="L34" s="32">
        <v>0</v>
      </c>
      <c r="M34" s="32">
        <v>0</v>
      </c>
      <c r="N34" s="32">
        <v>0</v>
      </c>
      <c r="O34" s="32">
        <v>0</v>
      </c>
      <c r="P34" s="82">
        <v>212.4</v>
      </c>
      <c r="Q34" s="125">
        <v>0</v>
      </c>
      <c r="R34" s="32">
        <v>0</v>
      </c>
      <c r="S34" s="32">
        <v>0</v>
      </c>
      <c r="T34" s="120">
        <v>0</v>
      </c>
      <c r="U34" s="32">
        <v>212.333</v>
      </c>
      <c r="V34" s="32">
        <v>0</v>
      </c>
      <c r="W34" s="32">
        <v>0</v>
      </c>
      <c r="X34" s="32">
        <v>0</v>
      </c>
      <c r="Y34" s="32">
        <v>0</v>
      </c>
      <c r="Z34" s="32">
        <v>0</v>
      </c>
      <c r="AA34" s="32">
        <v>0</v>
      </c>
      <c r="AB34" s="32">
        <v>0</v>
      </c>
      <c r="AC34" s="32">
        <v>0</v>
      </c>
      <c r="AD34" s="32">
        <v>1000</v>
      </c>
      <c r="AE34" s="32">
        <f t="shared" si="43"/>
        <v>0</v>
      </c>
      <c r="AF34" s="149"/>
    </row>
    <row r="35" spans="1:32" s="16" customFormat="1" ht="18.75" x14ac:dyDescent="0.3">
      <c r="A35" s="18" t="s">
        <v>31</v>
      </c>
      <c r="B35" s="33">
        <f>H35+J35+L35+N35+P35+R35+T35+AD35+V35+X35+Z35+AB35</f>
        <v>564.20000000000005</v>
      </c>
      <c r="C35" s="32">
        <f t="shared" si="37"/>
        <v>21</v>
      </c>
      <c r="D35" s="32">
        <f t="shared" si="38"/>
        <v>20.99</v>
      </c>
      <c r="E35" s="33">
        <f t="shared" ref="E35:E36" si="44">I35+K35+M35+O35+Q35+S35+U35+W35+Y35+AA35+AC35+AE35</f>
        <v>20.99</v>
      </c>
      <c r="F35" s="21">
        <f t="shared" si="40"/>
        <v>3.7203119461183971</v>
      </c>
      <c r="G35" s="21">
        <f t="shared" si="41"/>
        <v>99.952380952380949</v>
      </c>
      <c r="H35" s="32">
        <v>0</v>
      </c>
      <c r="I35" s="32">
        <v>0</v>
      </c>
      <c r="J35" s="32">
        <v>0</v>
      </c>
      <c r="K35" s="32">
        <v>0</v>
      </c>
      <c r="L35" s="32">
        <v>0</v>
      </c>
      <c r="M35" s="32">
        <v>0</v>
      </c>
      <c r="N35" s="32">
        <v>0</v>
      </c>
      <c r="O35" s="32">
        <v>0</v>
      </c>
      <c r="P35" s="82">
        <v>21</v>
      </c>
      <c r="Q35" s="125">
        <v>0</v>
      </c>
      <c r="R35" s="32">
        <v>0</v>
      </c>
      <c r="S35" s="32">
        <v>20.99</v>
      </c>
      <c r="T35" s="120">
        <v>0</v>
      </c>
      <c r="U35" s="32">
        <v>0</v>
      </c>
      <c r="V35" s="32">
        <v>0</v>
      </c>
      <c r="W35" s="32">
        <v>0</v>
      </c>
      <c r="X35" s="32">
        <v>127.6</v>
      </c>
      <c r="Y35" s="32">
        <v>0</v>
      </c>
      <c r="Z35" s="32">
        <v>0</v>
      </c>
      <c r="AA35" s="32">
        <v>0</v>
      </c>
      <c r="AB35" s="32">
        <v>0</v>
      </c>
      <c r="AC35" s="32">
        <v>0</v>
      </c>
      <c r="AD35" s="32">
        <v>415.6</v>
      </c>
      <c r="AE35" s="32">
        <f t="shared" si="43"/>
        <v>0</v>
      </c>
      <c r="AF35" s="149"/>
    </row>
    <row r="36" spans="1:32" s="16" customFormat="1" ht="18.75" x14ac:dyDescent="0.3">
      <c r="A36" s="18" t="s">
        <v>32</v>
      </c>
      <c r="B36" s="33">
        <f>H36+J36+L36+N36+P36+R36+T36+AD36+V36+X36+Z36+AB36</f>
        <v>3200</v>
      </c>
      <c r="C36" s="32">
        <f>H36+N36+P36</f>
        <v>3200</v>
      </c>
      <c r="D36" s="32">
        <f>E36</f>
        <v>0</v>
      </c>
      <c r="E36" s="33">
        <f t="shared" si="44"/>
        <v>0</v>
      </c>
      <c r="F36" s="21">
        <f t="shared" si="40"/>
        <v>0</v>
      </c>
      <c r="G36" s="21">
        <f t="shared" si="41"/>
        <v>0</v>
      </c>
      <c r="H36" s="32">
        <v>0</v>
      </c>
      <c r="I36" s="32">
        <v>0</v>
      </c>
      <c r="J36" s="32">
        <v>0</v>
      </c>
      <c r="K36" s="32">
        <v>0</v>
      </c>
      <c r="L36" s="32">
        <v>0</v>
      </c>
      <c r="M36" s="32">
        <v>0</v>
      </c>
      <c r="N36" s="32">
        <v>3200</v>
      </c>
      <c r="O36" s="32">
        <v>0</v>
      </c>
      <c r="P36" s="125">
        <v>0</v>
      </c>
      <c r="Q36" s="125">
        <v>0</v>
      </c>
      <c r="R36" s="32">
        <v>0</v>
      </c>
      <c r="S36" s="32">
        <v>0</v>
      </c>
      <c r="T36" s="32">
        <v>0</v>
      </c>
      <c r="U36" s="32">
        <v>0</v>
      </c>
      <c r="V36" s="32">
        <v>0</v>
      </c>
      <c r="W36" s="32">
        <v>0</v>
      </c>
      <c r="X36" s="32">
        <v>0</v>
      </c>
      <c r="Y36" s="32">
        <v>0</v>
      </c>
      <c r="Z36" s="32">
        <v>0</v>
      </c>
      <c r="AA36" s="32">
        <v>0</v>
      </c>
      <c r="AB36" s="32">
        <v>0</v>
      </c>
      <c r="AC36" s="32">
        <v>0</v>
      </c>
      <c r="AD36" s="32">
        <v>0</v>
      </c>
      <c r="AE36" s="32">
        <f t="shared" si="43"/>
        <v>0</v>
      </c>
      <c r="AF36" s="150"/>
    </row>
    <row r="37" spans="1:32" s="16" customFormat="1" ht="18.75" x14ac:dyDescent="0.25">
      <c r="A37" s="166" t="s">
        <v>38</v>
      </c>
      <c r="B37" s="167"/>
      <c r="C37" s="167"/>
      <c r="D37" s="167"/>
      <c r="E37" s="167"/>
      <c r="F37" s="167"/>
      <c r="G37" s="167"/>
      <c r="H37" s="167"/>
      <c r="I37" s="167"/>
      <c r="J37" s="167"/>
      <c r="K37" s="167"/>
      <c r="L37" s="167"/>
      <c r="M37" s="167"/>
      <c r="N37" s="167"/>
      <c r="O37" s="167"/>
      <c r="P37" s="167"/>
      <c r="Q37" s="167"/>
      <c r="R37" s="167"/>
      <c r="S37" s="167"/>
      <c r="T37" s="167"/>
      <c r="U37" s="167"/>
      <c r="V37" s="167"/>
      <c r="W37" s="167"/>
      <c r="X37" s="167"/>
      <c r="Y37" s="167"/>
      <c r="Z37" s="167"/>
      <c r="AA37" s="167"/>
      <c r="AB37" s="167"/>
      <c r="AC37" s="167"/>
      <c r="AD37" s="167"/>
      <c r="AE37" s="168"/>
      <c r="AF37" s="34"/>
    </row>
    <row r="38" spans="1:32" s="16" customFormat="1" ht="18.75" x14ac:dyDescent="0.3">
      <c r="A38" s="18" t="s">
        <v>28</v>
      </c>
      <c r="B38" s="33">
        <f>H38+J38+L38+N38+P38+R38+T38+V38+X38+Z38+AB38+AD38</f>
        <v>6045.5039999999999</v>
      </c>
      <c r="C38" s="32">
        <f>SUM(C39:C42)</f>
        <v>1947.33</v>
      </c>
      <c r="D38" s="32">
        <f t="shared" ref="D38:E38" si="45">SUM(D39:D42)</f>
        <v>1947.33</v>
      </c>
      <c r="E38" s="32">
        <f t="shared" si="45"/>
        <v>1947.33</v>
      </c>
      <c r="F38" s="35">
        <f>E38/B38*100</f>
        <v>32.211210181979865</v>
      </c>
      <c r="G38" s="35">
        <f>E38/C38*100</f>
        <v>100</v>
      </c>
      <c r="H38" s="32">
        <f>SUM(H39:H42)</f>
        <v>0</v>
      </c>
      <c r="I38" s="32">
        <f t="shared" ref="I38:AE38" si="46">SUM(I39:I42)</f>
        <v>0</v>
      </c>
      <c r="J38" s="32">
        <f t="shared" si="46"/>
        <v>0</v>
      </c>
      <c r="K38" s="32">
        <f t="shared" si="46"/>
        <v>0</v>
      </c>
      <c r="L38" s="32">
        <f t="shared" si="46"/>
        <v>0</v>
      </c>
      <c r="M38" s="32">
        <f t="shared" si="46"/>
        <v>0</v>
      </c>
      <c r="N38" s="32">
        <f t="shared" si="46"/>
        <v>0</v>
      </c>
      <c r="O38" s="32">
        <f t="shared" si="46"/>
        <v>0</v>
      </c>
      <c r="P38" s="125">
        <f t="shared" si="46"/>
        <v>1947.33</v>
      </c>
      <c r="Q38" s="125">
        <f t="shared" si="46"/>
        <v>1947.33</v>
      </c>
      <c r="R38" s="32">
        <f t="shared" si="46"/>
        <v>0</v>
      </c>
      <c r="S38" s="32">
        <f t="shared" si="46"/>
        <v>0</v>
      </c>
      <c r="T38" s="32">
        <f t="shared" si="46"/>
        <v>0</v>
      </c>
      <c r="U38" s="32">
        <f t="shared" si="46"/>
        <v>212.33</v>
      </c>
      <c r="V38" s="32">
        <f t="shared" si="46"/>
        <v>0</v>
      </c>
      <c r="W38" s="32">
        <f t="shared" si="46"/>
        <v>0</v>
      </c>
      <c r="X38" s="32">
        <f t="shared" si="46"/>
        <v>0</v>
      </c>
      <c r="Y38" s="32">
        <f t="shared" si="46"/>
        <v>0</v>
      </c>
      <c r="Z38" s="33">
        <f t="shared" ref="Z38:Z41" si="47">Z44</f>
        <v>3993.674</v>
      </c>
      <c r="AA38" s="32">
        <f t="shared" si="46"/>
        <v>0</v>
      </c>
      <c r="AB38" s="32">
        <f t="shared" si="46"/>
        <v>0</v>
      </c>
      <c r="AC38" s="32">
        <f t="shared" si="46"/>
        <v>0</v>
      </c>
      <c r="AD38" s="33">
        <f t="shared" ref="AD38" si="48">AD44</f>
        <v>104.5</v>
      </c>
      <c r="AE38" s="32">
        <f t="shared" si="46"/>
        <v>0</v>
      </c>
      <c r="AF38" s="170"/>
    </row>
    <row r="39" spans="1:32" s="16" customFormat="1" ht="18.75" x14ac:dyDescent="0.3">
      <c r="A39" s="18" t="s">
        <v>29</v>
      </c>
      <c r="B39" s="33">
        <f t="shared" ref="B39:E42" si="49">B45</f>
        <v>0</v>
      </c>
      <c r="C39" s="33">
        <f t="shared" si="49"/>
        <v>0</v>
      </c>
      <c r="D39" s="33">
        <f t="shared" si="49"/>
        <v>0</v>
      </c>
      <c r="E39" s="33">
        <f t="shared" si="49"/>
        <v>0</v>
      </c>
      <c r="F39" s="21">
        <f t="shared" ref="F39:F42" si="50">IFERROR(E39/B39*100,0)</f>
        <v>0</v>
      </c>
      <c r="G39" s="21">
        <f t="shared" ref="G39:G42" si="51">IFERROR(E39/C39*100,0)</f>
        <v>0</v>
      </c>
      <c r="H39" s="33">
        <f>H45</f>
        <v>0</v>
      </c>
      <c r="I39" s="33">
        <f t="shared" ref="I39:AE42" si="52">I45</f>
        <v>0</v>
      </c>
      <c r="J39" s="33">
        <f t="shared" si="52"/>
        <v>0</v>
      </c>
      <c r="K39" s="33">
        <f t="shared" si="52"/>
        <v>0</v>
      </c>
      <c r="L39" s="33">
        <f t="shared" si="52"/>
        <v>0</v>
      </c>
      <c r="M39" s="33">
        <f t="shared" si="52"/>
        <v>0</v>
      </c>
      <c r="N39" s="33">
        <f t="shared" si="52"/>
        <v>0</v>
      </c>
      <c r="O39" s="33">
        <f t="shared" si="52"/>
        <v>0</v>
      </c>
      <c r="P39" s="126">
        <v>0</v>
      </c>
      <c r="Q39" s="126">
        <f t="shared" si="52"/>
        <v>0</v>
      </c>
      <c r="R39" s="33">
        <f t="shared" si="52"/>
        <v>0</v>
      </c>
      <c r="S39" s="33">
        <f t="shared" si="52"/>
        <v>0</v>
      </c>
      <c r="T39" s="33">
        <f t="shared" si="52"/>
        <v>0</v>
      </c>
      <c r="U39" s="33">
        <f t="shared" si="52"/>
        <v>0</v>
      </c>
      <c r="V39" s="33">
        <f t="shared" si="52"/>
        <v>0</v>
      </c>
      <c r="W39" s="33">
        <f t="shared" si="52"/>
        <v>0</v>
      </c>
      <c r="X39" s="33">
        <f t="shared" si="52"/>
        <v>0</v>
      </c>
      <c r="Y39" s="33">
        <f t="shared" si="52"/>
        <v>0</v>
      </c>
      <c r="Z39" s="33">
        <f t="shared" si="47"/>
        <v>0</v>
      </c>
      <c r="AA39" s="33">
        <f t="shared" si="52"/>
        <v>0</v>
      </c>
      <c r="AB39" s="33">
        <f t="shared" si="52"/>
        <v>0</v>
      </c>
      <c r="AC39" s="33">
        <f t="shared" si="52"/>
        <v>0</v>
      </c>
      <c r="AD39" s="33">
        <f t="shared" si="52"/>
        <v>0</v>
      </c>
      <c r="AE39" s="33">
        <f t="shared" si="52"/>
        <v>0</v>
      </c>
      <c r="AF39" s="170"/>
    </row>
    <row r="40" spans="1:32" s="16" customFormat="1" ht="18.75" x14ac:dyDescent="0.3">
      <c r="A40" s="18" t="s">
        <v>30</v>
      </c>
      <c r="B40" s="33">
        <f t="shared" si="49"/>
        <v>0</v>
      </c>
      <c r="C40" s="33">
        <f>C46</f>
        <v>0</v>
      </c>
      <c r="D40" s="33">
        <f t="shared" si="49"/>
        <v>0</v>
      </c>
      <c r="E40" s="33">
        <f t="shared" si="49"/>
        <v>0</v>
      </c>
      <c r="F40" s="21">
        <f t="shared" si="50"/>
        <v>0</v>
      </c>
      <c r="G40" s="21">
        <f t="shared" si="51"/>
        <v>0</v>
      </c>
      <c r="H40" s="33">
        <f t="shared" ref="H40:W42" si="53">H46</f>
        <v>0</v>
      </c>
      <c r="I40" s="33">
        <f t="shared" si="53"/>
        <v>0</v>
      </c>
      <c r="J40" s="33">
        <f t="shared" si="53"/>
        <v>0</v>
      </c>
      <c r="K40" s="33">
        <f t="shared" si="53"/>
        <v>0</v>
      </c>
      <c r="L40" s="33">
        <f t="shared" si="53"/>
        <v>0</v>
      </c>
      <c r="M40" s="33">
        <f t="shared" si="53"/>
        <v>0</v>
      </c>
      <c r="N40" s="33">
        <f t="shared" si="53"/>
        <v>0</v>
      </c>
      <c r="O40" s="33">
        <f t="shared" si="53"/>
        <v>0</v>
      </c>
      <c r="P40" s="126">
        <f t="shared" si="53"/>
        <v>0</v>
      </c>
      <c r="Q40" s="126">
        <f t="shared" si="53"/>
        <v>0</v>
      </c>
      <c r="R40" s="33">
        <f t="shared" si="53"/>
        <v>0</v>
      </c>
      <c r="S40" s="33">
        <f t="shared" si="53"/>
        <v>0</v>
      </c>
      <c r="T40" s="33">
        <f t="shared" si="53"/>
        <v>0</v>
      </c>
      <c r="U40" s="33">
        <v>212.33</v>
      </c>
      <c r="V40" s="33">
        <f t="shared" si="53"/>
        <v>0</v>
      </c>
      <c r="W40" s="33">
        <f t="shared" si="53"/>
        <v>0</v>
      </c>
      <c r="X40" s="33">
        <f t="shared" si="52"/>
        <v>0</v>
      </c>
      <c r="Y40" s="33">
        <f t="shared" si="52"/>
        <v>0</v>
      </c>
      <c r="Z40" s="33">
        <f t="shared" si="47"/>
        <v>0</v>
      </c>
      <c r="AA40" s="33">
        <f t="shared" si="52"/>
        <v>0</v>
      </c>
      <c r="AB40" s="33">
        <f t="shared" si="52"/>
        <v>0</v>
      </c>
      <c r="AC40" s="33">
        <f t="shared" si="52"/>
        <v>0</v>
      </c>
      <c r="AD40" s="33">
        <f t="shared" si="52"/>
        <v>0</v>
      </c>
      <c r="AE40" s="33">
        <f t="shared" si="52"/>
        <v>0</v>
      </c>
      <c r="AF40" s="170"/>
    </row>
    <row r="41" spans="1:32" s="16" customFormat="1" ht="18.75" x14ac:dyDescent="0.3">
      <c r="A41" s="18" t="s">
        <v>31</v>
      </c>
      <c r="B41" s="33">
        <f t="shared" si="49"/>
        <v>6045.5039999999999</v>
      </c>
      <c r="C41" s="33">
        <f t="shared" si="49"/>
        <v>1947.33</v>
      </c>
      <c r="D41" s="33">
        <f t="shared" si="49"/>
        <v>1947.33</v>
      </c>
      <c r="E41" s="33">
        <f t="shared" si="49"/>
        <v>1947.33</v>
      </c>
      <c r="F41" s="21">
        <f t="shared" si="50"/>
        <v>32.211210181979865</v>
      </c>
      <c r="G41" s="21">
        <f t="shared" si="51"/>
        <v>100</v>
      </c>
      <c r="H41" s="33">
        <f t="shared" si="53"/>
        <v>0</v>
      </c>
      <c r="I41" s="33">
        <f t="shared" si="52"/>
        <v>0</v>
      </c>
      <c r="J41" s="33">
        <f t="shared" si="52"/>
        <v>0</v>
      </c>
      <c r="K41" s="33">
        <f t="shared" si="52"/>
        <v>0</v>
      </c>
      <c r="L41" s="33">
        <f t="shared" si="52"/>
        <v>0</v>
      </c>
      <c r="M41" s="33">
        <f t="shared" si="52"/>
        <v>0</v>
      </c>
      <c r="N41" s="33">
        <f t="shared" si="52"/>
        <v>0</v>
      </c>
      <c r="O41" s="33">
        <f t="shared" si="52"/>
        <v>0</v>
      </c>
      <c r="P41" s="126">
        <f t="shared" si="52"/>
        <v>1947.33</v>
      </c>
      <c r="Q41" s="126">
        <f t="shared" si="52"/>
        <v>1947.33</v>
      </c>
      <c r="R41" s="33">
        <f t="shared" si="52"/>
        <v>0</v>
      </c>
      <c r="S41" s="33">
        <f t="shared" si="52"/>
        <v>0</v>
      </c>
      <c r="T41" s="33">
        <f t="shared" si="52"/>
        <v>0</v>
      </c>
      <c r="U41" s="33">
        <f t="shared" si="52"/>
        <v>0</v>
      </c>
      <c r="V41" s="33">
        <f t="shared" si="52"/>
        <v>0</v>
      </c>
      <c r="W41" s="33">
        <f t="shared" si="52"/>
        <v>0</v>
      </c>
      <c r="X41" s="33">
        <f t="shared" si="52"/>
        <v>0</v>
      </c>
      <c r="Y41" s="33">
        <f t="shared" si="52"/>
        <v>0</v>
      </c>
      <c r="Z41" s="33">
        <f t="shared" si="47"/>
        <v>3993.674</v>
      </c>
      <c r="AA41" s="33">
        <f t="shared" si="52"/>
        <v>0</v>
      </c>
      <c r="AB41" s="33">
        <f t="shared" si="52"/>
        <v>0</v>
      </c>
      <c r="AC41" s="33">
        <f t="shared" si="52"/>
        <v>0</v>
      </c>
      <c r="AD41" s="33">
        <f t="shared" si="52"/>
        <v>104.5</v>
      </c>
      <c r="AE41" s="33">
        <f t="shared" si="52"/>
        <v>0</v>
      </c>
      <c r="AF41" s="170"/>
    </row>
    <row r="42" spans="1:32" s="16" customFormat="1" ht="18.75" x14ac:dyDescent="0.3">
      <c r="A42" s="18" t="s">
        <v>32</v>
      </c>
      <c r="B42" s="33">
        <f t="shared" si="49"/>
        <v>0</v>
      </c>
      <c r="C42" s="33">
        <f t="shared" si="49"/>
        <v>0</v>
      </c>
      <c r="D42" s="33">
        <f t="shared" si="49"/>
        <v>0</v>
      </c>
      <c r="E42" s="33">
        <f t="shared" si="49"/>
        <v>0</v>
      </c>
      <c r="F42" s="21">
        <f t="shared" si="50"/>
        <v>0</v>
      </c>
      <c r="G42" s="21">
        <f t="shared" si="51"/>
        <v>0</v>
      </c>
      <c r="H42" s="33">
        <f t="shared" si="53"/>
        <v>0</v>
      </c>
      <c r="I42" s="33">
        <f t="shared" si="52"/>
        <v>0</v>
      </c>
      <c r="J42" s="33">
        <f t="shared" si="52"/>
        <v>0</v>
      </c>
      <c r="K42" s="33">
        <f t="shared" si="52"/>
        <v>0</v>
      </c>
      <c r="L42" s="33">
        <f t="shared" si="52"/>
        <v>0</v>
      </c>
      <c r="M42" s="33">
        <f t="shared" si="52"/>
        <v>0</v>
      </c>
      <c r="N42" s="33">
        <f t="shared" si="52"/>
        <v>0</v>
      </c>
      <c r="O42" s="33">
        <f t="shared" si="52"/>
        <v>0</v>
      </c>
      <c r="P42" s="126">
        <f t="shared" si="52"/>
        <v>0</v>
      </c>
      <c r="Q42" s="126">
        <f t="shared" si="52"/>
        <v>0</v>
      </c>
      <c r="R42" s="33">
        <f t="shared" si="52"/>
        <v>0</v>
      </c>
      <c r="S42" s="33">
        <f t="shared" si="52"/>
        <v>0</v>
      </c>
      <c r="T42" s="33">
        <f t="shared" si="52"/>
        <v>0</v>
      </c>
      <c r="U42" s="33">
        <f t="shared" si="52"/>
        <v>0</v>
      </c>
      <c r="V42" s="33">
        <f t="shared" si="52"/>
        <v>0</v>
      </c>
      <c r="W42" s="33">
        <f t="shared" si="52"/>
        <v>0</v>
      </c>
      <c r="X42" s="33">
        <f t="shared" si="52"/>
        <v>0</v>
      </c>
      <c r="Y42" s="33">
        <f t="shared" si="52"/>
        <v>0</v>
      </c>
      <c r="Z42" s="33">
        <f>Z48</f>
        <v>0</v>
      </c>
      <c r="AA42" s="33">
        <f t="shared" si="52"/>
        <v>0</v>
      </c>
      <c r="AB42" s="33">
        <f t="shared" si="52"/>
        <v>0</v>
      </c>
      <c r="AC42" s="33">
        <f t="shared" si="52"/>
        <v>0</v>
      </c>
      <c r="AD42" s="33">
        <f>AD48</f>
        <v>0</v>
      </c>
      <c r="AE42" s="33">
        <f t="shared" si="52"/>
        <v>0</v>
      </c>
      <c r="AF42" s="36"/>
    </row>
    <row r="43" spans="1:32" s="16" customFormat="1" ht="18.75" x14ac:dyDescent="0.25">
      <c r="A43" s="37" t="s">
        <v>39</v>
      </c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52"/>
      <c r="Q43" s="52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9"/>
      <c r="AF43" s="40"/>
    </row>
    <row r="44" spans="1:32" s="16" customFormat="1" ht="30" customHeight="1" x14ac:dyDescent="0.3">
      <c r="A44" s="18" t="s">
        <v>28</v>
      </c>
      <c r="B44" s="33">
        <f>H44+J44+L44+N44+P44+R44+T44+V44+X44+Z44+AB44+AD44</f>
        <v>6045.5039999999999</v>
      </c>
      <c r="C44" s="33">
        <f>SUM(C45:C48)</f>
        <v>1947.33</v>
      </c>
      <c r="D44" s="33">
        <f t="shared" ref="D44:E44" si="54">SUM(D45:D48)</f>
        <v>1947.33</v>
      </c>
      <c r="E44" s="33">
        <f t="shared" si="54"/>
        <v>1947.33</v>
      </c>
      <c r="F44" s="21">
        <f t="shared" ref="F44:F48" si="55">IFERROR(E44/B44*100,0)</f>
        <v>32.211210181979865</v>
      </c>
      <c r="G44" s="21">
        <f t="shared" ref="G44:G48" si="56">IFERROR(E44/C44*100,0)</f>
        <v>100</v>
      </c>
      <c r="H44" s="22">
        <f>SUM(H45:H48)</f>
        <v>0</v>
      </c>
      <c r="I44" s="22">
        <v>0</v>
      </c>
      <c r="J44" s="22">
        <v>0</v>
      </c>
      <c r="K44" s="22">
        <f t="shared" ref="K44:AE44" si="57">SUM(K45:K48)</f>
        <v>0</v>
      </c>
      <c r="L44" s="22">
        <f t="shared" si="57"/>
        <v>0</v>
      </c>
      <c r="M44" s="22">
        <f t="shared" si="57"/>
        <v>0</v>
      </c>
      <c r="N44" s="22">
        <f t="shared" si="57"/>
        <v>0</v>
      </c>
      <c r="O44" s="22">
        <f t="shared" si="57"/>
        <v>0</v>
      </c>
      <c r="P44" s="82">
        <f t="shared" si="57"/>
        <v>1947.33</v>
      </c>
      <c r="Q44" s="82">
        <f t="shared" si="57"/>
        <v>1947.33</v>
      </c>
      <c r="R44" s="22">
        <f t="shared" si="57"/>
        <v>0</v>
      </c>
      <c r="S44" s="22">
        <f t="shared" si="57"/>
        <v>0</v>
      </c>
      <c r="T44" s="22">
        <f t="shared" si="57"/>
        <v>0</v>
      </c>
      <c r="U44" s="22">
        <f t="shared" si="57"/>
        <v>0</v>
      </c>
      <c r="V44" s="22">
        <f t="shared" si="57"/>
        <v>0</v>
      </c>
      <c r="W44" s="22">
        <f t="shared" si="57"/>
        <v>0</v>
      </c>
      <c r="X44" s="22">
        <f t="shared" si="57"/>
        <v>0</v>
      </c>
      <c r="Y44" s="22">
        <f t="shared" si="57"/>
        <v>0</v>
      </c>
      <c r="Z44" s="22">
        <f t="shared" si="57"/>
        <v>3993.674</v>
      </c>
      <c r="AA44" s="22">
        <f t="shared" si="57"/>
        <v>0</v>
      </c>
      <c r="AB44" s="22">
        <f t="shared" si="57"/>
        <v>0</v>
      </c>
      <c r="AC44" s="22">
        <f t="shared" si="57"/>
        <v>0</v>
      </c>
      <c r="AD44" s="22">
        <f t="shared" si="57"/>
        <v>104.5</v>
      </c>
      <c r="AE44" s="12">
        <f t="shared" si="57"/>
        <v>0</v>
      </c>
      <c r="AF44" s="171" t="s">
        <v>40</v>
      </c>
    </row>
    <row r="45" spans="1:32" s="16" customFormat="1" ht="30" customHeight="1" x14ac:dyDescent="0.3">
      <c r="A45" s="18" t="s">
        <v>29</v>
      </c>
      <c r="B45" s="33">
        <f>H45+J45+L45+N45+P45+R45+T45+V45+X45+Z45+AB45+AD45</f>
        <v>0</v>
      </c>
      <c r="C45" s="32">
        <f t="shared" ref="C45:C48" si="58">H45</f>
        <v>0</v>
      </c>
      <c r="D45" s="33">
        <f>E45</f>
        <v>0</v>
      </c>
      <c r="E45" s="33">
        <f>I45+K45+M45+O45+Q45+S45+U45+W45+Y45+AA45+AC45+AE45</f>
        <v>0</v>
      </c>
      <c r="F45" s="21">
        <f t="shared" si="55"/>
        <v>0</v>
      </c>
      <c r="G45" s="21">
        <f t="shared" si="56"/>
        <v>0</v>
      </c>
      <c r="H45" s="22">
        <v>0</v>
      </c>
      <c r="I45" s="22">
        <v>0</v>
      </c>
      <c r="J45" s="22">
        <v>0</v>
      </c>
      <c r="K45" s="22">
        <f t="shared" ref="K45:AE46" si="59">SUM(K46:K49)</f>
        <v>0</v>
      </c>
      <c r="L45" s="22">
        <f t="shared" si="59"/>
        <v>0</v>
      </c>
      <c r="M45" s="22">
        <f t="shared" si="59"/>
        <v>0</v>
      </c>
      <c r="N45" s="22">
        <f t="shared" si="59"/>
        <v>0</v>
      </c>
      <c r="O45" s="22">
        <f t="shared" si="59"/>
        <v>0</v>
      </c>
      <c r="P45" s="82">
        <v>0</v>
      </c>
      <c r="Q45" s="82">
        <v>0</v>
      </c>
      <c r="R45" s="22">
        <f t="shared" si="59"/>
        <v>0</v>
      </c>
      <c r="S45" s="22">
        <f t="shared" si="59"/>
        <v>0</v>
      </c>
      <c r="T45" s="22">
        <f t="shared" si="59"/>
        <v>0</v>
      </c>
      <c r="U45" s="22">
        <f t="shared" si="59"/>
        <v>0</v>
      </c>
      <c r="V45" s="22">
        <f t="shared" si="59"/>
        <v>0</v>
      </c>
      <c r="W45" s="22">
        <f t="shared" si="59"/>
        <v>0</v>
      </c>
      <c r="X45" s="22">
        <f t="shared" si="59"/>
        <v>0</v>
      </c>
      <c r="Y45" s="22">
        <f t="shared" si="59"/>
        <v>0</v>
      </c>
      <c r="Z45" s="22">
        <v>0</v>
      </c>
      <c r="AA45" s="22">
        <f t="shared" si="59"/>
        <v>0</v>
      </c>
      <c r="AB45" s="22">
        <f t="shared" si="59"/>
        <v>0</v>
      </c>
      <c r="AC45" s="22">
        <f t="shared" si="59"/>
        <v>0</v>
      </c>
      <c r="AD45" s="22">
        <v>0</v>
      </c>
      <c r="AE45" s="12">
        <f t="shared" si="59"/>
        <v>0</v>
      </c>
      <c r="AF45" s="172"/>
    </row>
    <row r="46" spans="1:32" s="16" customFormat="1" ht="30" customHeight="1" x14ac:dyDescent="0.3">
      <c r="A46" s="18" t="s">
        <v>30</v>
      </c>
      <c r="B46" s="33">
        <f>H46+J46+L46+N46+P46+R46+T46+V46+X46+Z46+AB46+AD46</f>
        <v>0</v>
      </c>
      <c r="C46" s="32">
        <f t="shared" si="58"/>
        <v>0</v>
      </c>
      <c r="D46" s="32">
        <f>E46</f>
        <v>0</v>
      </c>
      <c r="E46" s="33">
        <f>I46+K46+M46+O46+Q46+S46+U46+W46+Y46+AA46+AC46+AE46</f>
        <v>0</v>
      </c>
      <c r="F46" s="21">
        <f t="shared" si="55"/>
        <v>0</v>
      </c>
      <c r="G46" s="21">
        <f t="shared" si="56"/>
        <v>0</v>
      </c>
      <c r="H46" s="22">
        <v>0</v>
      </c>
      <c r="I46" s="22">
        <v>0</v>
      </c>
      <c r="J46" s="22">
        <v>0</v>
      </c>
      <c r="K46" s="22">
        <f t="shared" si="59"/>
        <v>0</v>
      </c>
      <c r="L46" s="22">
        <v>0</v>
      </c>
      <c r="M46" s="22">
        <v>0</v>
      </c>
      <c r="N46" s="22">
        <v>0</v>
      </c>
      <c r="O46" s="22">
        <v>0</v>
      </c>
      <c r="P46" s="82">
        <v>0</v>
      </c>
      <c r="Q46" s="82">
        <v>0</v>
      </c>
      <c r="R46" s="22">
        <v>0</v>
      </c>
      <c r="S46" s="22">
        <v>0</v>
      </c>
      <c r="T46" s="22">
        <v>0</v>
      </c>
      <c r="U46" s="22">
        <v>0</v>
      </c>
      <c r="V46" s="22">
        <v>0</v>
      </c>
      <c r="W46" s="22">
        <v>0</v>
      </c>
      <c r="X46" s="22">
        <v>0</v>
      </c>
      <c r="Y46" s="22">
        <v>0</v>
      </c>
      <c r="Z46" s="22">
        <v>0</v>
      </c>
      <c r="AA46" s="22">
        <v>0</v>
      </c>
      <c r="AB46" s="22">
        <v>0</v>
      </c>
      <c r="AC46" s="22">
        <v>0</v>
      </c>
      <c r="AD46" s="22">
        <v>0</v>
      </c>
      <c r="AE46" s="12">
        <v>0</v>
      </c>
      <c r="AF46" s="172"/>
    </row>
    <row r="47" spans="1:32" s="16" customFormat="1" ht="30" customHeight="1" x14ac:dyDescent="0.3">
      <c r="A47" s="18" t="s">
        <v>31</v>
      </c>
      <c r="B47" s="33">
        <f t="shared" ref="B47:B48" si="60">H47+J47+L47+N47+P47+R47+T47+V47+X47+Z47+AB47+AD47</f>
        <v>6045.5039999999999</v>
      </c>
      <c r="C47" s="32">
        <f>H47+P47</f>
        <v>1947.33</v>
      </c>
      <c r="D47" s="32">
        <f>E47</f>
        <v>1947.33</v>
      </c>
      <c r="E47" s="33">
        <f t="shared" ref="E47:E48" si="61">I47+K47+M47+O47+Q47+S47+U47+W47+Y47+AA47+AC47+AE47</f>
        <v>1947.33</v>
      </c>
      <c r="F47" s="21">
        <f t="shared" si="55"/>
        <v>32.211210181979865</v>
      </c>
      <c r="G47" s="21">
        <f t="shared" si="56"/>
        <v>100</v>
      </c>
      <c r="H47" s="22">
        <v>0</v>
      </c>
      <c r="I47" s="22">
        <v>0</v>
      </c>
      <c r="J47" s="22">
        <v>0</v>
      </c>
      <c r="K47" s="22">
        <v>0</v>
      </c>
      <c r="L47" s="22">
        <v>0</v>
      </c>
      <c r="M47" s="22">
        <v>0</v>
      </c>
      <c r="N47" s="22">
        <v>0</v>
      </c>
      <c r="O47" s="22">
        <v>0</v>
      </c>
      <c r="P47" s="113">
        <v>1947.33</v>
      </c>
      <c r="Q47" s="82">
        <v>1947.33</v>
      </c>
      <c r="R47" s="22">
        <v>0</v>
      </c>
      <c r="S47" s="22">
        <v>0</v>
      </c>
      <c r="T47" s="22">
        <v>0</v>
      </c>
      <c r="U47" s="22">
        <v>0</v>
      </c>
      <c r="V47" s="22">
        <v>0</v>
      </c>
      <c r="W47" s="22">
        <v>0</v>
      </c>
      <c r="X47" s="22">
        <v>0</v>
      </c>
      <c r="Y47" s="22">
        <v>0</v>
      </c>
      <c r="Z47" s="41">
        <v>3993.674</v>
      </c>
      <c r="AA47" s="22">
        <v>0</v>
      </c>
      <c r="AB47" s="22">
        <v>0</v>
      </c>
      <c r="AC47" s="22">
        <v>0</v>
      </c>
      <c r="AD47" s="41">
        <v>104.5</v>
      </c>
      <c r="AE47" s="42"/>
      <c r="AF47" s="172"/>
    </row>
    <row r="48" spans="1:32" s="16" customFormat="1" ht="67.5" customHeight="1" x14ac:dyDescent="0.3">
      <c r="A48" s="18" t="s">
        <v>32</v>
      </c>
      <c r="B48" s="33">
        <f t="shared" si="60"/>
        <v>0</v>
      </c>
      <c r="C48" s="32">
        <f t="shared" si="58"/>
        <v>0</v>
      </c>
      <c r="D48" s="32">
        <f>E48</f>
        <v>0</v>
      </c>
      <c r="E48" s="33">
        <f t="shared" si="61"/>
        <v>0</v>
      </c>
      <c r="F48" s="21">
        <f t="shared" si="55"/>
        <v>0</v>
      </c>
      <c r="G48" s="21">
        <f t="shared" si="56"/>
        <v>0</v>
      </c>
      <c r="H48" s="22">
        <v>0</v>
      </c>
      <c r="I48" s="22">
        <v>0</v>
      </c>
      <c r="J48" s="22">
        <v>0</v>
      </c>
      <c r="K48" s="22">
        <f t="shared" ref="K48" si="62">SUM(K49:K52)</f>
        <v>0</v>
      </c>
      <c r="L48" s="22">
        <v>0</v>
      </c>
      <c r="M48" s="22">
        <v>0</v>
      </c>
      <c r="N48" s="22">
        <v>0</v>
      </c>
      <c r="O48" s="22">
        <v>0</v>
      </c>
      <c r="P48" s="82">
        <v>0</v>
      </c>
      <c r="Q48" s="82">
        <v>0</v>
      </c>
      <c r="R48" s="22">
        <v>0</v>
      </c>
      <c r="S48" s="22">
        <v>0</v>
      </c>
      <c r="T48" s="22">
        <v>0</v>
      </c>
      <c r="U48" s="22">
        <v>0</v>
      </c>
      <c r="V48" s="22">
        <v>0</v>
      </c>
      <c r="W48" s="22">
        <v>0</v>
      </c>
      <c r="X48" s="22">
        <v>0</v>
      </c>
      <c r="Y48" s="22">
        <v>0</v>
      </c>
      <c r="Z48" s="22">
        <v>0</v>
      </c>
      <c r="AA48" s="22">
        <v>0</v>
      </c>
      <c r="AB48" s="22">
        <v>0</v>
      </c>
      <c r="AC48" s="22">
        <v>0</v>
      </c>
      <c r="AD48" s="22">
        <v>0</v>
      </c>
      <c r="AE48" s="12">
        <v>0</v>
      </c>
      <c r="AF48" s="173"/>
    </row>
    <row r="49" spans="1:32" s="16" customFormat="1" ht="18.75" x14ac:dyDescent="0.25">
      <c r="A49" s="158" t="s">
        <v>41</v>
      </c>
      <c r="B49" s="159"/>
      <c r="C49" s="159"/>
      <c r="D49" s="159"/>
      <c r="E49" s="159"/>
      <c r="F49" s="159"/>
      <c r="G49" s="159"/>
      <c r="H49" s="159"/>
      <c r="I49" s="159"/>
      <c r="J49" s="159"/>
      <c r="K49" s="159"/>
      <c r="L49" s="159"/>
      <c r="M49" s="159"/>
      <c r="N49" s="159"/>
      <c r="O49" s="159"/>
      <c r="P49" s="159"/>
      <c r="Q49" s="159"/>
      <c r="R49" s="159"/>
      <c r="S49" s="159"/>
      <c r="T49" s="159"/>
      <c r="U49" s="159"/>
      <c r="V49" s="159"/>
      <c r="W49" s="159"/>
      <c r="X49" s="159"/>
      <c r="Y49" s="159"/>
      <c r="Z49" s="159"/>
      <c r="AA49" s="159"/>
      <c r="AB49" s="159"/>
      <c r="AC49" s="159"/>
      <c r="AD49" s="159"/>
      <c r="AE49" s="160"/>
      <c r="AF49" s="171"/>
    </row>
    <row r="50" spans="1:32" s="16" customFormat="1" ht="18.75" x14ac:dyDescent="0.3">
      <c r="A50" s="18" t="s">
        <v>28</v>
      </c>
      <c r="B50" s="32">
        <f>H50+J50+L50+N50+P50+R50+T50+V50+X50+Z50+AB50+AD50</f>
        <v>33715.69</v>
      </c>
      <c r="C50" s="32">
        <f>SUM(C51:C54)</f>
        <v>0</v>
      </c>
      <c r="D50" s="32">
        <f t="shared" ref="D50:D52" si="63">H50+U50</f>
        <v>25106.759000000002</v>
      </c>
      <c r="E50" s="33">
        <f t="shared" ref="E50:E52" si="64">D50</f>
        <v>25106.759000000002</v>
      </c>
      <c r="F50" s="21">
        <f t="shared" ref="F50:F54" si="65">IFERROR(E50/B50*100,0)</f>
        <v>74.466098721396477</v>
      </c>
      <c r="G50" s="21">
        <f t="shared" ref="G50:G54" si="66">IFERROR(E50/C50*100,0)</f>
        <v>0</v>
      </c>
      <c r="H50" s="22">
        <f>H51+H52+H54</f>
        <v>0</v>
      </c>
      <c r="I50" s="22">
        <f t="shared" ref="I50:AB50" si="67">SUM(I51:I54)</f>
        <v>0</v>
      </c>
      <c r="J50" s="22">
        <f t="shared" si="67"/>
        <v>0</v>
      </c>
      <c r="K50" s="22">
        <f t="shared" si="67"/>
        <v>0</v>
      </c>
      <c r="L50" s="22">
        <f t="shared" si="67"/>
        <v>0</v>
      </c>
      <c r="M50" s="22">
        <f t="shared" si="67"/>
        <v>0</v>
      </c>
      <c r="N50" s="22">
        <f t="shared" si="67"/>
        <v>0</v>
      </c>
      <c r="O50" s="22">
        <f t="shared" si="67"/>
        <v>0</v>
      </c>
      <c r="P50" s="82">
        <f t="shared" si="67"/>
        <v>0</v>
      </c>
      <c r="Q50" s="82">
        <f t="shared" si="67"/>
        <v>0</v>
      </c>
      <c r="R50" s="22">
        <f t="shared" si="67"/>
        <v>0</v>
      </c>
      <c r="S50" s="22">
        <f t="shared" si="67"/>
        <v>0</v>
      </c>
      <c r="T50" s="22">
        <f t="shared" si="67"/>
        <v>0</v>
      </c>
      <c r="U50" s="22">
        <f t="shared" si="67"/>
        <v>25106.759000000002</v>
      </c>
      <c r="V50" s="22">
        <f t="shared" si="67"/>
        <v>0</v>
      </c>
      <c r="W50" s="22">
        <f t="shared" si="67"/>
        <v>0</v>
      </c>
      <c r="X50" s="22">
        <f t="shared" si="67"/>
        <v>0</v>
      </c>
      <c r="Y50" s="22">
        <f t="shared" si="67"/>
        <v>0</v>
      </c>
      <c r="Z50" s="22">
        <f t="shared" si="67"/>
        <v>0</v>
      </c>
      <c r="AA50" s="22">
        <f t="shared" si="67"/>
        <v>0</v>
      </c>
      <c r="AB50" s="22">
        <f t="shared" si="67"/>
        <v>0</v>
      </c>
      <c r="AC50" s="22">
        <v>0</v>
      </c>
      <c r="AD50" s="22">
        <f>SUM(AD51:AD54)</f>
        <v>33715.69</v>
      </c>
      <c r="AE50" s="22">
        <v>0</v>
      </c>
      <c r="AF50" s="172"/>
    </row>
    <row r="51" spans="1:32" s="16" customFormat="1" ht="18.75" x14ac:dyDescent="0.3">
      <c r="A51" s="18" t="s">
        <v>29</v>
      </c>
      <c r="B51" s="32">
        <f t="shared" ref="B51:B54" si="68">H51+J51+L51+N51+P51+R51+T51+V51+X51+Z51+AB51+AD51</f>
        <v>0</v>
      </c>
      <c r="C51" s="33">
        <v>0</v>
      </c>
      <c r="D51" s="32">
        <f t="shared" si="63"/>
        <v>0</v>
      </c>
      <c r="E51" s="33">
        <f t="shared" si="64"/>
        <v>0</v>
      </c>
      <c r="F51" s="21">
        <f t="shared" si="65"/>
        <v>0</v>
      </c>
      <c r="G51" s="21">
        <f t="shared" si="66"/>
        <v>0</v>
      </c>
      <c r="H51" s="22">
        <v>0</v>
      </c>
      <c r="I51" s="22">
        <v>0</v>
      </c>
      <c r="J51" s="22">
        <v>0</v>
      </c>
      <c r="K51" s="22">
        <f t="shared" ref="K51:AB51" si="69">SUM(K52:K55)</f>
        <v>0</v>
      </c>
      <c r="L51" s="22">
        <f t="shared" si="69"/>
        <v>0</v>
      </c>
      <c r="M51" s="22">
        <f t="shared" si="69"/>
        <v>0</v>
      </c>
      <c r="N51" s="22">
        <f t="shared" si="69"/>
        <v>0</v>
      </c>
      <c r="O51" s="22">
        <f t="shared" si="69"/>
        <v>0</v>
      </c>
      <c r="P51" s="82">
        <f t="shared" si="69"/>
        <v>0</v>
      </c>
      <c r="Q51" s="82">
        <f t="shared" si="69"/>
        <v>0</v>
      </c>
      <c r="R51" s="22">
        <f t="shared" si="69"/>
        <v>0</v>
      </c>
      <c r="S51" s="22">
        <f t="shared" si="69"/>
        <v>0</v>
      </c>
      <c r="T51" s="22">
        <f t="shared" si="69"/>
        <v>0</v>
      </c>
      <c r="U51" s="22">
        <v>0</v>
      </c>
      <c r="V51" s="22">
        <f t="shared" si="69"/>
        <v>0</v>
      </c>
      <c r="W51" s="22">
        <f t="shared" si="69"/>
        <v>0</v>
      </c>
      <c r="X51" s="22">
        <f t="shared" si="69"/>
        <v>0</v>
      </c>
      <c r="Y51" s="22">
        <f t="shared" si="69"/>
        <v>0</v>
      </c>
      <c r="Z51" s="22">
        <f t="shared" si="69"/>
        <v>0</v>
      </c>
      <c r="AA51" s="22">
        <f t="shared" si="69"/>
        <v>0</v>
      </c>
      <c r="AB51" s="22">
        <f t="shared" si="69"/>
        <v>0</v>
      </c>
      <c r="AC51" s="22">
        <v>0</v>
      </c>
      <c r="AD51" s="22">
        <v>0</v>
      </c>
      <c r="AE51" s="22">
        <v>0</v>
      </c>
      <c r="AF51" s="172"/>
    </row>
    <row r="52" spans="1:32" s="16" customFormat="1" ht="18.75" x14ac:dyDescent="0.3">
      <c r="A52" s="18" t="s">
        <v>30</v>
      </c>
      <c r="B52" s="32">
        <f t="shared" si="68"/>
        <v>4394.1899999999996</v>
      </c>
      <c r="C52" s="33">
        <v>0</v>
      </c>
      <c r="D52" s="32">
        <f t="shared" si="63"/>
        <v>22847.151000000002</v>
      </c>
      <c r="E52" s="33">
        <f t="shared" si="64"/>
        <v>22847.151000000002</v>
      </c>
      <c r="F52" s="21">
        <f t="shared" si="65"/>
        <v>519.93998893994126</v>
      </c>
      <c r="G52" s="21">
        <f t="shared" si="66"/>
        <v>0</v>
      </c>
      <c r="H52" s="22">
        <v>0</v>
      </c>
      <c r="I52" s="22">
        <v>0</v>
      </c>
      <c r="J52" s="22">
        <v>0</v>
      </c>
      <c r="K52" s="22">
        <v>0</v>
      </c>
      <c r="L52" s="22">
        <v>0</v>
      </c>
      <c r="M52" s="22">
        <v>0</v>
      </c>
      <c r="N52" s="22">
        <v>0</v>
      </c>
      <c r="O52" s="22">
        <v>0</v>
      </c>
      <c r="P52" s="82">
        <v>0</v>
      </c>
      <c r="Q52" s="82">
        <v>0</v>
      </c>
      <c r="R52" s="22">
        <v>0</v>
      </c>
      <c r="S52" s="22">
        <v>0</v>
      </c>
      <c r="T52" s="22">
        <v>0</v>
      </c>
      <c r="U52" s="22">
        <v>22847.151000000002</v>
      </c>
      <c r="V52" s="22">
        <v>0</v>
      </c>
      <c r="W52" s="22">
        <v>0</v>
      </c>
      <c r="X52" s="22">
        <v>0</v>
      </c>
      <c r="Y52" s="22">
        <v>0</v>
      </c>
      <c r="Z52" s="22">
        <v>0</v>
      </c>
      <c r="AA52" s="22">
        <v>0</v>
      </c>
      <c r="AB52" s="22">
        <v>0</v>
      </c>
      <c r="AC52" s="22">
        <v>0</v>
      </c>
      <c r="AD52" s="22">
        <v>4394.1899999999996</v>
      </c>
      <c r="AE52" s="22">
        <v>0</v>
      </c>
      <c r="AF52" s="172"/>
    </row>
    <row r="53" spans="1:32" s="16" customFormat="1" ht="18.75" x14ac:dyDescent="0.3">
      <c r="A53" s="18" t="s">
        <v>31</v>
      </c>
      <c r="B53" s="32">
        <f t="shared" si="68"/>
        <v>29321.5</v>
      </c>
      <c r="C53" s="33">
        <v>0</v>
      </c>
      <c r="D53" s="32">
        <f>H53+U53</f>
        <v>2259.6080000000002</v>
      </c>
      <c r="E53" s="33">
        <f>D53</f>
        <v>2259.6080000000002</v>
      </c>
      <c r="F53" s="21">
        <f t="shared" si="65"/>
        <v>7.7063178896031923</v>
      </c>
      <c r="G53" s="21">
        <f t="shared" si="66"/>
        <v>0</v>
      </c>
      <c r="H53" s="22">
        <v>0</v>
      </c>
      <c r="I53" s="22">
        <v>0</v>
      </c>
      <c r="J53" s="22">
        <v>0</v>
      </c>
      <c r="K53" s="22">
        <v>0</v>
      </c>
      <c r="L53" s="22">
        <v>0</v>
      </c>
      <c r="M53" s="22">
        <v>0</v>
      </c>
      <c r="N53" s="22">
        <v>0</v>
      </c>
      <c r="O53" s="22">
        <v>0</v>
      </c>
      <c r="P53" s="82">
        <v>0</v>
      </c>
      <c r="Q53" s="82">
        <v>0</v>
      </c>
      <c r="R53" s="22">
        <v>0</v>
      </c>
      <c r="S53" s="22">
        <v>0</v>
      </c>
      <c r="T53" s="22">
        <v>0</v>
      </c>
      <c r="U53" s="22">
        <v>2259.6080000000002</v>
      </c>
      <c r="V53" s="22">
        <v>0</v>
      </c>
      <c r="W53" s="22">
        <v>0</v>
      </c>
      <c r="X53" s="22">
        <v>0</v>
      </c>
      <c r="Y53" s="22">
        <v>0</v>
      </c>
      <c r="Z53" s="22">
        <v>0</v>
      </c>
      <c r="AA53" s="22">
        <v>0</v>
      </c>
      <c r="AB53" s="22">
        <v>0</v>
      </c>
      <c r="AC53" s="22">
        <v>0</v>
      </c>
      <c r="AD53" s="22">
        <v>29321.5</v>
      </c>
      <c r="AE53" s="22">
        <v>0</v>
      </c>
      <c r="AF53" s="172"/>
    </row>
    <row r="54" spans="1:32" s="16" customFormat="1" ht="18.75" x14ac:dyDescent="0.3">
      <c r="A54" s="18" t="s">
        <v>32</v>
      </c>
      <c r="B54" s="32">
        <f t="shared" si="68"/>
        <v>0</v>
      </c>
      <c r="C54" s="33">
        <v>0</v>
      </c>
      <c r="D54" s="32">
        <f>H54+U54</f>
        <v>0</v>
      </c>
      <c r="E54" s="33">
        <f>D54</f>
        <v>0</v>
      </c>
      <c r="F54" s="21">
        <f t="shared" si="65"/>
        <v>0</v>
      </c>
      <c r="G54" s="21">
        <f t="shared" si="66"/>
        <v>0</v>
      </c>
      <c r="H54" s="22">
        <v>0</v>
      </c>
      <c r="I54" s="22">
        <v>0</v>
      </c>
      <c r="J54" s="22">
        <v>0</v>
      </c>
      <c r="K54" s="22">
        <v>0</v>
      </c>
      <c r="L54" s="22">
        <v>0</v>
      </c>
      <c r="M54" s="22">
        <v>0</v>
      </c>
      <c r="N54" s="22">
        <v>0</v>
      </c>
      <c r="O54" s="22">
        <v>0</v>
      </c>
      <c r="P54" s="82">
        <v>0</v>
      </c>
      <c r="Q54" s="82">
        <v>0</v>
      </c>
      <c r="R54" s="22">
        <v>0</v>
      </c>
      <c r="S54" s="22">
        <v>0</v>
      </c>
      <c r="T54" s="22">
        <v>0</v>
      </c>
      <c r="U54" s="22">
        <v>0</v>
      </c>
      <c r="V54" s="22">
        <v>0</v>
      </c>
      <c r="W54" s="22">
        <v>0</v>
      </c>
      <c r="X54" s="22">
        <v>0</v>
      </c>
      <c r="Y54" s="22">
        <v>0</v>
      </c>
      <c r="Z54" s="22">
        <v>0</v>
      </c>
      <c r="AA54" s="22">
        <v>0</v>
      </c>
      <c r="AB54" s="22">
        <v>0</v>
      </c>
      <c r="AC54" s="22">
        <v>0</v>
      </c>
      <c r="AD54" s="22">
        <v>0</v>
      </c>
      <c r="AE54" s="22">
        <v>0</v>
      </c>
      <c r="AF54" s="173"/>
    </row>
    <row r="55" spans="1:32" s="16" customFormat="1" ht="30" customHeight="1" x14ac:dyDescent="0.25">
      <c r="A55" s="158" t="s">
        <v>42</v>
      </c>
      <c r="B55" s="159"/>
      <c r="C55" s="159"/>
      <c r="D55" s="159"/>
      <c r="E55" s="159"/>
      <c r="F55" s="159"/>
      <c r="G55" s="159"/>
      <c r="H55" s="159"/>
      <c r="I55" s="159"/>
      <c r="J55" s="159"/>
      <c r="K55" s="159"/>
      <c r="L55" s="159"/>
      <c r="M55" s="159"/>
      <c r="N55" s="159"/>
      <c r="O55" s="159"/>
      <c r="P55" s="159"/>
      <c r="Q55" s="159"/>
      <c r="R55" s="159"/>
      <c r="S55" s="159"/>
      <c r="T55" s="159"/>
      <c r="U55" s="159"/>
      <c r="V55" s="159"/>
      <c r="W55" s="159"/>
      <c r="X55" s="159"/>
      <c r="Y55" s="159"/>
      <c r="Z55" s="159"/>
      <c r="AA55" s="159"/>
      <c r="AB55" s="159"/>
      <c r="AC55" s="159"/>
      <c r="AD55" s="159"/>
      <c r="AE55" s="160"/>
      <c r="AF55" s="43" t="s">
        <v>43</v>
      </c>
    </row>
    <row r="56" spans="1:32" s="16" customFormat="1" ht="18.75" x14ac:dyDescent="0.25">
      <c r="A56" s="37" t="s">
        <v>28</v>
      </c>
      <c r="B56" s="32">
        <f>H56+J56+L56+N56+P56+R56+T56+V56+X56+Z56+AB56+AD56</f>
        <v>11415.9</v>
      </c>
      <c r="C56" s="117">
        <f>SUM(C57:C60)</f>
        <v>10386.299999999999</v>
      </c>
      <c r="D56" s="117">
        <f t="shared" ref="D56:E56" si="70">SUM(D57:D60)</f>
        <v>10386.299999999999</v>
      </c>
      <c r="E56" s="117">
        <f t="shared" si="70"/>
        <v>10386.299999999999</v>
      </c>
      <c r="F56" s="44">
        <f t="shared" ref="F56:F60" si="71">IFERROR(E56/B56*100,0)</f>
        <v>90.981000183953952</v>
      </c>
      <c r="G56" s="44">
        <f t="shared" ref="G56:G60" si="72">IFERROR(E56/C56*100,0)</f>
        <v>100</v>
      </c>
      <c r="H56" s="45">
        <f>SUM(H57:H60)</f>
        <v>0</v>
      </c>
      <c r="I56" s="45">
        <f t="shared" ref="I56:AE56" si="73">SUM(I57:I60)</f>
        <v>0</v>
      </c>
      <c r="J56" s="45">
        <f t="shared" si="73"/>
        <v>569.86</v>
      </c>
      <c r="K56" s="45">
        <f t="shared" si="73"/>
        <v>569.86</v>
      </c>
      <c r="L56" s="45">
        <f t="shared" si="73"/>
        <v>1628.44</v>
      </c>
      <c r="M56" s="45">
        <f t="shared" si="73"/>
        <v>1628.44</v>
      </c>
      <c r="N56" s="45">
        <f t="shared" si="73"/>
        <v>1542.22</v>
      </c>
      <c r="O56" s="45">
        <f t="shared" si="73"/>
        <v>1542.22</v>
      </c>
      <c r="P56" s="127">
        <f t="shared" si="73"/>
        <v>793.01</v>
      </c>
      <c r="Q56" s="127">
        <f t="shared" si="73"/>
        <v>793.02099999999996</v>
      </c>
      <c r="R56" s="45">
        <f t="shared" si="73"/>
        <v>3753.29</v>
      </c>
      <c r="S56" s="45">
        <f t="shared" si="73"/>
        <v>337.79500000000002</v>
      </c>
      <c r="T56" s="22">
        <f t="shared" si="73"/>
        <v>2099.48</v>
      </c>
      <c r="U56" s="22">
        <f t="shared" si="73"/>
        <v>5514.9639999999999</v>
      </c>
      <c r="V56" s="22">
        <f t="shared" si="73"/>
        <v>600</v>
      </c>
      <c r="W56" s="22">
        <f t="shared" si="73"/>
        <v>0</v>
      </c>
      <c r="X56" s="22">
        <f t="shared" si="73"/>
        <v>0</v>
      </c>
      <c r="Y56" s="22">
        <f t="shared" si="73"/>
        <v>0</v>
      </c>
      <c r="Z56" s="22">
        <f t="shared" si="73"/>
        <v>429.6</v>
      </c>
      <c r="AA56" s="22">
        <f t="shared" si="73"/>
        <v>0</v>
      </c>
      <c r="AB56" s="22">
        <f t="shared" si="73"/>
        <v>0</v>
      </c>
      <c r="AC56" s="22">
        <f t="shared" si="73"/>
        <v>0</v>
      </c>
      <c r="AD56" s="22">
        <f t="shared" si="73"/>
        <v>0</v>
      </c>
      <c r="AE56" s="22">
        <f t="shared" si="73"/>
        <v>0</v>
      </c>
      <c r="AF56" s="169"/>
    </row>
    <row r="57" spans="1:32" s="16" customFormat="1" ht="18.75" x14ac:dyDescent="0.3">
      <c r="A57" s="18" t="s">
        <v>29</v>
      </c>
      <c r="B57" s="32">
        <f>H57+J57+L57+N57+P57+R57+T57+V57+X57+Z57+AB57+AD57</f>
        <v>0</v>
      </c>
      <c r="C57" s="117">
        <f t="shared" ref="C57" si="74">H57+J57+L57+N57</f>
        <v>0</v>
      </c>
      <c r="D57" s="117">
        <f>E57</f>
        <v>0</v>
      </c>
      <c r="E57" s="118">
        <f t="shared" ref="E57:E60" si="75">I57+K57+M57+O57+Q57+S57+U57+W57+Y57+AA57+AC57+AE57</f>
        <v>0</v>
      </c>
      <c r="F57" s="44">
        <f t="shared" si="71"/>
        <v>0</v>
      </c>
      <c r="G57" s="44">
        <f t="shared" si="72"/>
        <v>0</v>
      </c>
      <c r="H57" s="45">
        <v>0</v>
      </c>
      <c r="I57" s="45">
        <v>0</v>
      </c>
      <c r="J57" s="22">
        <v>0</v>
      </c>
      <c r="K57" s="45">
        <v>0</v>
      </c>
      <c r="L57" s="45">
        <v>0</v>
      </c>
      <c r="M57" s="45">
        <v>0</v>
      </c>
      <c r="N57" s="45">
        <v>0</v>
      </c>
      <c r="O57" s="45">
        <v>0</v>
      </c>
      <c r="P57" s="127">
        <v>0</v>
      </c>
      <c r="Q57" s="127">
        <v>0</v>
      </c>
      <c r="R57" s="45">
        <v>0</v>
      </c>
      <c r="S57" s="45">
        <v>0</v>
      </c>
      <c r="T57" s="22">
        <v>0</v>
      </c>
      <c r="U57" s="22">
        <v>0</v>
      </c>
      <c r="V57" s="22">
        <v>0</v>
      </c>
      <c r="W57" s="22">
        <v>0</v>
      </c>
      <c r="X57" s="22">
        <v>0</v>
      </c>
      <c r="Y57" s="22">
        <v>0</v>
      </c>
      <c r="Z57" s="22">
        <v>0</v>
      </c>
      <c r="AA57" s="22">
        <v>0</v>
      </c>
      <c r="AB57" s="22">
        <v>0</v>
      </c>
      <c r="AC57" s="22">
        <v>0</v>
      </c>
      <c r="AD57" s="22">
        <v>0</v>
      </c>
      <c r="AE57" s="22">
        <v>0</v>
      </c>
      <c r="AF57" s="169"/>
    </row>
    <row r="58" spans="1:32" s="16" customFormat="1" ht="18.75" x14ac:dyDescent="0.3">
      <c r="A58" s="18" t="s">
        <v>30</v>
      </c>
      <c r="B58" s="32">
        <f t="shared" ref="B58:B59" si="76">H58+J58+L58+N58+P58+R58+T58+V58+X58+Z58+AB58+AD58</f>
        <v>10388.400000000001</v>
      </c>
      <c r="C58" s="117">
        <f>D58</f>
        <v>9451.5339999999997</v>
      </c>
      <c r="D58" s="117">
        <f>E58</f>
        <v>9451.5339999999997</v>
      </c>
      <c r="E58" s="118">
        <f t="shared" si="75"/>
        <v>9451.5339999999997</v>
      </c>
      <c r="F58" s="44">
        <f t="shared" si="71"/>
        <v>90.981614108043573</v>
      </c>
      <c r="G58" s="44">
        <f t="shared" si="72"/>
        <v>100</v>
      </c>
      <c r="H58" s="45">
        <v>0</v>
      </c>
      <c r="I58" s="45">
        <v>0</v>
      </c>
      <c r="J58" s="46">
        <v>518.57000000000005</v>
      </c>
      <c r="K58" s="46">
        <v>518.57000000000005</v>
      </c>
      <c r="L58" s="46">
        <v>1481.88</v>
      </c>
      <c r="M58" s="47">
        <v>1481.88</v>
      </c>
      <c r="N58" s="45">
        <v>1403.42</v>
      </c>
      <c r="O58" s="45">
        <v>1403.42</v>
      </c>
      <c r="P58" s="127">
        <v>721.64</v>
      </c>
      <c r="Q58" s="127">
        <v>721.65</v>
      </c>
      <c r="R58" s="45">
        <v>3415.49</v>
      </c>
      <c r="S58" s="45">
        <v>0</v>
      </c>
      <c r="T58" s="22">
        <v>1910.53</v>
      </c>
      <c r="U58" s="22">
        <v>5326.0140000000001</v>
      </c>
      <c r="V58" s="22">
        <v>546</v>
      </c>
      <c r="W58" s="22">
        <v>0</v>
      </c>
      <c r="X58" s="22">
        <v>0</v>
      </c>
      <c r="Y58" s="22">
        <v>0</v>
      </c>
      <c r="Z58" s="41">
        <v>390.87</v>
      </c>
      <c r="AA58" s="22">
        <v>0</v>
      </c>
      <c r="AB58" s="22">
        <v>0</v>
      </c>
      <c r="AC58" s="22">
        <v>0</v>
      </c>
      <c r="AD58" s="22">
        <v>0</v>
      </c>
      <c r="AE58" s="22">
        <v>0</v>
      </c>
      <c r="AF58" s="169"/>
    </row>
    <row r="59" spans="1:32" s="16" customFormat="1" ht="18.75" x14ac:dyDescent="0.3">
      <c r="A59" s="18" t="s">
        <v>31</v>
      </c>
      <c r="B59" s="32">
        <f t="shared" si="76"/>
        <v>1027.5</v>
      </c>
      <c r="C59" s="117">
        <f t="shared" ref="C59:C60" si="77">D59</f>
        <v>934.76600000000008</v>
      </c>
      <c r="D59" s="117">
        <f>E59</f>
        <v>934.76600000000008</v>
      </c>
      <c r="E59" s="118">
        <f t="shared" si="75"/>
        <v>934.76600000000008</v>
      </c>
      <c r="F59" s="44">
        <f t="shared" si="71"/>
        <v>90.974793187347942</v>
      </c>
      <c r="G59" s="44">
        <f t="shared" si="72"/>
        <v>100</v>
      </c>
      <c r="H59" s="45">
        <v>0</v>
      </c>
      <c r="I59" s="45">
        <v>0</v>
      </c>
      <c r="J59" s="46">
        <v>51.29</v>
      </c>
      <c r="K59" s="46">
        <v>51.29</v>
      </c>
      <c r="L59" s="46">
        <v>146.56</v>
      </c>
      <c r="M59" s="46">
        <v>146.56</v>
      </c>
      <c r="N59" s="45">
        <v>138.80000000000001</v>
      </c>
      <c r="O59" s="45">
        <v>138.80000000000001</v>
      </c>
      <c r="P59" s="127">
        <v>71.37</v>
      </c>
      <c r="Q59" s="127">
        <v>71.370999999999995</v>
      </c>
      <c r="R59" s="45">
        <v>337.8</v>
      </c>
      <c r="S59" s="45">
        <v>337.79500000000002</v>
      </c>
      <c r="T59" s="22">
        <v>188.95</v>
      </c>
      <c r="U59" s="22">
        <v>188.95</v>
      </c>
      <c r="V59" s="22">
        <v>54</v>
      </c>
      <c r="W59" s="22">
        <v>0</v>
      </c>
      <c r="X59" s="22">
        <v>0</v>
      </c>
      <c r="Y59" s="22">
        <v>0</v>
      </c>
      <c r="Z59" s="41">
        <v>38.729999999999997</v>
      </c>
      <c r="AA59" s="22">
        <v>0</v>
      </c>
      <c r="AB59" s="22">
        <v>0</v>
      </c>
      <c r="AC59" s="22">
        <v>0</v>
      </c>
      <c r="AD59" s="22">
        <v>0</v>
      </c>
      <c r="AE59" s="22">
        <v>0</v>
      </c>
      <c r="AF59" s="169"/>
    </row>
    <row r="60" spans="1:32" s="16" customFormat="1" ht="18.75" x14ac:dyDescent="0.3">
      <c r="A60" s="18" t="s">
        <v>32</v>
      </c>
      <c r="B60" s="32">
        <f>H60+J60+L60+N60+P60+R60+T60+V60+X60+Z60+AB60+AD60</f>
        <v>0</v>
      </c>
      <c r="C60" s="117">
        <f t="shared" si="77"/>
        <v>0</v>
      </c>
      <c r="D60" s="117">
        <f>E60</f>
        <v>0</v>
      </c>
      <c r="E60" s="118">
        <f t="shared" si="75"/>
        <v>0</v>
      </c>
      <c r="F60" s="44">
        <f t="shared" si="71"/>
        <v>0</v>
      </c>
      <c r="G60" s="44">
        <f t="shared" si="72"/>
        <v>0</v>
      </c>
      <c r="H60" s="45">
        <v>0</v>
      </c>
      <c r="I60" s="45">
        <v>0</v>
      </c>
      <c r="J60" s="22">
        <v>0</v>
      </c>
      <c r="K60" s="45">
        <v>0</v>
      </c>
      <c r="L60" s="45">
        <v>0</v>
      </c>
      <c r="M60" s="45">
        <v>0</v>
      </c>
      <c r="N60" s="45">
        <v>0</v>
      </c>
      <c r="O60" s="45">
        <v>0</v>
      </c>
      <c r="P60" s="127">
        <v>0</v>
      </c>
      <c r="Q60" s="127">
        <v>0</v>
      </c>
      <c r="R60" s="45">
        <v>0</v>
      </c>
      <c r="S60" s="45">
        <v>0</v>
      </c>
      <c r="T60" s="22">
        <v>0</v>
      </c>
      <c r="U60" s="22">
        <v>0</v>
      </c>
      <c r="V60" s="22">
        <v>0</v>
      </c>
      <c r="W60" s="22">
        <v>0</v>
      </c>
      <c r="X60" s="22">
        <v>0</v>
      </c>
      <c r="Y60" s="22">
        <v>0</v>
      </c>
      <c r="Z60" s="22">
        <v>0</v>
      </c>
      <c r="AA60" s="22">
        <v>0</v>
      </c>
      <c r="AB60" s="22">
        <v>0</v>
      </c>
      <c r="AC60" s="22">
        <v>0</v>
      </c>
      <c r="AD60" s="22">
        <v>0</v>
      </c>
      <c r="AE60" s="22">
        <v>0</v>
      </c>
      <c r="AF60" s="169"/>
    </row>
    <row r="61" spans="1:32" s="16" customFormat="1" ht="18.75" x14ac:dyDescent="0.25">
      <c r="A61" s="48" t="s">
        <v>44</v>
      </c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128"/>
      <c r="Q61" s="128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50"/>
      <c r="AF61" s="169"/>
    </row>
    <row r="62" spans="1:32" s="16" customFormat="1" ht="18.75" x14ac:dyDescent="0.3">
      <c r="A62" s="51" t="s">
        <v>28</v>
      </c>
      <c r="B62" s="116">
        <f>H62+J62+L62+N62+P62+R62+T62+V62+X62+Z62+AB62+AD62</f>
        <v>127924.65000000001</v>
      </c>
      <c r="C62" s="116">
        <f t="shared" ref="C62:C65" si="78">N62+P62</f>
        <v>97366.58</v>
      </c>
      <c r="D62" s="32">
        <f t="shared" ref="D62:D64" si="79">E62</f>
        <v>113115.93500000001</v>
      </c>
      <c r="E62" s="32">
        <f t="shared" ref="E62" si="80">SUM(E63:E66)</f>
        <v>113115.93500000001</v>
      </c>
      <c r="F62" s="21">
        <f t="shared" ref="F62:F66" si="81">IFERROR(E62/B62*100,0)</f>
        <v>88.423876868140738</v>
      </c>
      <c r="G62" s="21">
        <f t="shared" ref="G62:G66" si="82">IFERROR(E62/C62*100,0)</f>
        <v>116.17531908792525</v>
      </c>
      <c r="H62" s="22">
        <v>0</v>
      </c>
      <c r="I62" s="22">
        <v>0</v>
      </c>
      <c r="J62" s="22">
        <v>0</v>
      </c>
      <c r="K62" s="22">
        <v>0</v>
      </c>
      <c r="L62" s="22">
        <v>0</v>
      </c>
      <c r="M62" s="22">
        <v>0</v>
      </c>
      <c r="N62" s="22">
        <f t="shared" ref="N62:N65" si="83">N68</f>
        <v>97366.58</v>
      </c>
      <c r="O62" s="22">
        <f>O68</f>
        <v>71808.02</v>
      </c>
      <c r="P62" s="82">
        <f>P68</f>
        <v>0</v>
      </c>
      <c r="Q62" s="82">
        <f>Q68</f>
        <v>23841.19</v>
      </c>
      <c r="R62" s="22">
        <v>0</v>
      </c>
      <c r="S62" s="22">
        <f t="shared" ref="S62:S65" si="84">S68</f>
        <v>1712.6420000000001</v>
      </c>
      <c r="T62" s="22">
        <v>30558</v>
      </c>
      <c r="U62" s="22">
        <f t="shared" ref="U62:U65" si="85">U68</f>
        <v>15754.083000000001</v>
      </c>
      <c r="V62" s="22">
        <v>0</v>
      </c>
      <c r="W62" s="22">
        <v>0</v>
      </c>
      <c r="X62" s="22">
        <v>0</v>
      </c>
      <c r="Y62" s="22">
        <v>0</v>
      </c>
      <c r="Z62" s="22">
        <v>0</v>
      </c>
      <c r="AA62" s="22">
        <v>0</v>
      </c>
      <c r="AB62" s="22">
        <v>0</v>
      </c>
      <c r="AC62" s="22">
        <v>0</v>
      </c>
      <c r="AD62" s="22">
        <f>AD66+AD65+AD64</f>
        <v>7.0000000000000007E-2</v>
      </c>
      <c r="AE62" s="22">
        <v>0</v>
      </c>
      <c r="AF62" s="169"/>
    </row>
    <row r="63" spans="1:32" s="16" customFormat="1" ht="18.75" x14ac:dyDescent="0.3">
      <c r="A63" s="51" t="s">
        <v>29</v>
      </c>
      <c r="B63" s="33">
        <f>H63+J63+L63+N63+P63+R63+T63+V63+X63+Z63+AB63+AD63</f>
        <v>0</v>
      </c>
      <c r="C63" s="116">
        <f t="shared" si="78"/>
        <v>0</v>
      </c>
      <c r="D63" s="32">
        <f t="shared" si="79"/>
        <v>0</v>
      </c>
      <c r="E63" s="33">
        <f>I63+K63+M63+O63+Q63+S63+U63+W63+Y63+AA63+AC63+AE63</f>
        <v>0</v>
      </c>
      <c r="F63" s="21">
        <f t="shared" si="81"/>
        <v>0</v>
      </c>
      <c r="G63" s="21">
        <f t="shared" si="82"/>
        <v>0</v>
      </c>
      <c r="H63" s="22">
        <v>0</v>
      </c>
      <c r="I63" s="22">
        <v>0</v>
      </c>
      <c r="J63" s="22">
        <v>0</v>
      </c>
      <c r="K63" s="22">
        <v>0</v>
      </c>
      <c r="L63" s="22">
        <v>0</v>
      </c>
      <c r="M63" s="22">
        <v>0</v>
      </c>
      <c r="N63" s="22">
        <f t="shared" si="83"/>
        <v>0</v>
      </c>
      <c r="O63" s="22">
        <v>0</v>
      </c>
      <c r="P63" s="82">
        <v>0</v>
      </c>
      <c r="Q63" s="82">
        <v>0</v>
      </c>
      <c r="R63" s="22">
        <v>0</v>
      </c>
      <c r="S63" s="22">
        <f t="shared" si="84"/>
        <v>0</v>
      </c>
      <c r="T63" s="22">
        <f t="shared" ref="T63:T65" si="86">T69</f>
        <v>0</v>
      </c>
      <c r="U63" s="22">
        <f t="shared" si="85"/>
        <v>0</v>
      </c>
      <c r="V63" s="22">
        <v>0</v>
      </c>
      <c r="W63" s="22">
        <v>0</v>
      </c>
      <c r="X63" s="22">
        <v>0</v>
      </c>
      <c r="Y63" s="22">
        <v>0</v>
      </c>
      <c r="Z63" s="22">
        <v>0</v>
      </c>
      <c r="AA63" s="22">
        <v>0</v>
      </c>
      <c r="AB63" s="22">
        <v>0</v>
      </c>
      <c r="AC63" s="22">
        <v>0</v>
      </c>
      <c r="AD63" s="22">
        <v>0</v>
      </c>
      <c r="AE63" s="22">
        <v>0</v>
      </c>
      <c r="AF63" s="169"/>
    </row>
    <row r="64" spans="1:32" s="16" customFormat="1" ht="18.75" x14ac:dyDescent="0.3">
      <c r="A64" s="51" t="s">
        <v>30</v>
      </c>
      <c r="B64" s="33">
        <v>0</v>
      </c>
      <c r="C64" s="116">
        <f t="shared" si="78"/>
        <v>0</v>
      </c>
      <c r="D64" s="32">
        <f t="shared" si="79"/>
        <v>0</v>
      </c>
      <c r="E64" s="33">
        <f>I64+K64+M64+O64+Q64+S64+U64+W64+Y64+AA64+AC64+AE64</f>
        <v>0</v>
      </c>
      <c r="F64" s="21">
        <f t="shared" si="81"/>
        <v>0</v>
      </c>
      <c r="G64" s="21">
        <f t="shared" si="82"/>
        <v>0</v>
      </c>
      <c r="H64" s="22">
        <v>0</v>
      </c>
      <c r="I64" s="22">
        <v>0</v>
      </c>
      <c r="J64" s="22">
        <v>0</v>
      </c>
      <c r="K64" s="22">
        <v>0</v>
      </c>
      <c r="L64" s="22">
        <v>0</v>
      </c>
      <c r="M64" s="22">
        <v>0</v>
      </c>
      <c r="N64" s="22">
        <f t="shared" si="83"/>
        <v>0</v>
      </c>
      <c r="O64" s="22">
        <v>0</v>
      </c>
      <c r="P64" s="82">
        <v>0</v>
      </c>
      <c r="Q64" s="82">
        <v>0</v>
      </c>
      <c r="R64" s="22">
        <v>0</v>
      </c>
      <c r="S64" s="22">
        <f t="shared" si="84"/>
        <v>0</v>
      </c>
      <c r="T64" s="22">
        <f t="shared" si="86"/>
        <v>0</v>
      </c>
      <c r="U64" s="22">
        <f t="shared" si="85"/>
        <v>0</v>
      </c>
      <c r="V64" s="22">
        <v>0</v>
      </c>
      <c r="W64" s="22">
        <v>0</v>
      </c>
      <c r="X64" s="22">
        <v>0</v>
      </c>
      <c r="Y64" s="22">
        <v>0</v>
      </c>
      <c r="Z64" s="22">
        <v>0</v>
      </c>
      <c r="AA64" s="22">
        <v>0</v>
      </c>
      <c r="AB64" s="22">
        <v>0</v>
      </c>
      <c r="AC64" s="22">
        <v>0</v>
      </c>
      <c r="AD64" s="22">
        <v>0</v>
      </c>
      <c r="AE64" s="22">
        <v>0</v>
      </c>
      <c r="AF64" s="169"/>
    </row>
    <row r="65" spans="1:32" s="16" customFormat="1" ht="18.75" x14ac:dyDescent="0.3">
      <c r="A65" s="51" t="s">
        <v>31</v>
      </c>
      <c r="B65" s="33">
        <f t="shared" ref="B65" si="87">H65+J65+L65+N65+P65+R65+T65+V65+X65+Z65+AB65+AD65</f>
        <v>4.8000000000000007</v>
      </c>
      <c r="C65" s="116">
        <f t="shared" si="78"/>
        <v>4.7300000000000004</v>
      </c>
      <c r="D65" s="116">
        <f t="shared" ref="D65" si="88">O65+Q65</f>
        <v>0</v>
      </c>
      <c r="E65" s="116">
        <f t="shared" ref="E65" si="89">P65+R65</f>
        <v>0</v>
      </c>
      <c r="F65" s="21">
        <f t="shared" si="81"/>
        <v>0</v>
      </c>
      <c r="G65" s="21">
        <f t="shared" si="82"/>
        <v>0</v>
      </c>
      <c r="H65" s="22">
        <v>0</v>
      </c>
      <c r="I65" s="22">
        <v>0</v>
      </c>
      <c r="J65" s="22">
        <v>0</v>
      </c>
      <c r="K65" s="22">
        <v>0</v>
      </c>
      <c r="L65" s="22">
        <v>0</v>
      </c>
      <c r="M65" s="22">
        <v>0</v>
      </c>
      <c r="N65" s="22">
        <f t="shared" si="83"/>
        <v>4.7300000000000004</v>
      </c>
      <c r="O65" s="22">
        <v>0</v>
      </c>
      <c r="P65" s="82">
        <v>0</v>
      </c>
      <c r="Q65" s="82">
        <v>0</v>
      </c>
      <c r="R65" s="22">
        <v>0</v>
      </c>
      <c r="S65" s="22">
        <f t="shared" si="84"/>
        <v>0</v>
      </c>
      <c r="T65" s="22">
        <f t="shared" si="86"/>
        <v>0</v>
      </c>
      <c r="U65" s="22">
        <f t="shared" si="85"/>
        <v>0</v>
      </c>
      <c r="V65" s="22">
        <v>0</v>
      </c>
      <c r="W65" s="22">
        <v>0</v>
      </c>
      <c r="X65" s="22">
        <v>0</v>
      </c>
      <c r="Y65" s="22">
        <v>0</v>
      </c>
      <c r="Z65" s="22">
        <v>0</v>
      </c>
      <c r="AA65" s="22">
        <v>0</v>
      </c>
      <c r="AB65" s="22">
        <v>0</v>
      </c>
      <c r="AC65" s="22">
        <v>0</v>
      </c>
      <c r="AD65" s="22">
        <f>AD71</f>
        <v>7.0000000000000007E-2</v>
      </c>
      <c r="AE65" s="22">
        <v>0</v>
      </c>
      <c r="AF65" s="169"/>
    </row>
    <row r="66" spans="1:32" s="16" customFormat="1" ht="18.75" x14ac:dyDescent="0.3">
      <c r="A66" s="51" t="s">
        <v>32</v>
      </c>
      <c r="B66" s="33">
        <f>B72</f>
        <v>127919.85</v>
      </c>
      <c r="C66" s="116">
        <f>N66+P66</f>
        <v>97361.85</v>
      </c>
      <c r="D66" s="32">
        <f>E66</f>
        <v>113115.93500000001</v>
      </c>
      <c r="E66" s="33">
        <f t="shared" ref="E66" si="90">I66+K66+M66+O66+Q66+S66+U66+W66+Y66+AA66+AC66+AE66</f>
        <v>113115.93500000001</v>
      </c>
      <c r="F66" s="21">
        <f t="shared" si="81"/>
        <v>88.427194841144669</v>
      </c>
      <c r="G66" s="21">
        <f t="shared" si="82"/>
        <v>116.18096307742715</v>
      </c>
      <c r="H66" s="22">
        <v>0</v>
      </c>
      <c r="I66" s="22">
        <v>0</v>
      </c>
      <c r="J66" s="22">
        <v>0</v>
      </c>
      <c r="K66" s="22">
        <v>0</v>
      </c>
      <c r="L66" s="22">
        <v>0</v>
      </c>
      <c r="M66" s="22">
        <v>0</v>
      </c>
      <c r="N66" s="22">
        <f>N72</f>
        <v>97361.85</v>
      </c>
      <c r="O66" s="22">
        <v>71808.02</v>
      </c>
      <c r="P66" s="82">
        <v>0</v>
      </c>
      <c r="Q66" s="82">
        <v>23841.19</v>
      </c>
      <c r="R66" s="22">
        <v>0</v>
      </c>
      <c r="S66" s="22">
        <f>S72</f>
        <v>1712.6420000000001</v>
      </c>
      <c r="T66" s="22">
        <v>30558</v>
      </c>
      <c r="U66" s="22">
        <f>U72</f>
        <v>15754.083000000001</v>
      </c>
      <c r="V66" s="22">
        <v>0</v>
      </c>
      <c r="W66" s="22">
        <v>0</v>
      </c>
      <c r="X66" s="22">
        <v>0</v>
      </c>
      <c r="Y66" s="22">
        <v>0</v>
      </c>
      <c r="Z66" s="22">
        <v>0</v>
      </c>
      <c r="AA66" s="22">
        <v>0</v>
      </c>
      <c r="AB66" s="22">
        <v>0</v>
      </c>
      <c r="AC66" s="22">
        <v>0</v>
      </c>
      <c r="AD66" s="22">
        <f>AD72</f>
        <v>0</v>
      </c>
      <c r="AE66" s="22">
        <v>0</v>
      </c>
      <c r="AF66" s="169"/>
    </row>
    <row r="67" spans="1:32" s="16" customFormat="1" ht="30" customHeight="1" x14ac:dyDescent="0.25">
      <c r="A67" s="174" t="s">
        <v>45</v>
      </c>
      <c r="B67" s="175"/>
      <c r="C67" s="175"/>
      <c r="D67" s="175"/>
      <c r="E67" s="175"/>
      <c r="F67" s="175"/>
      <c r="G67" s="175"/>
      <c r="H67" s="175"/>
      <c r="I67" s="175"/>
      <c r="J67" s="175"/>
      <c r="K67" s="175"/>
      <c r="L67" s="175"/>
      <c r="M67" s="175"/>
      <c r="N67" s="175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2"/>
      <c r="Z67" s="52"/>
      <c r="AA67" s="52"/>
      <c r="AB67" s="52"/>
      <c r="AC67" s="52"/>
      <c r="AD67" s="52"/>
      <c r="AE67" s="53"/>
      <c r="AF67" s="43"/>
    </row>
    <row r="68" spans="1:32" s="16" customFormat="1" ht="30" customHeight="1" x14ac:dyDescent="0.3">
      <c r="A68" s="51" t="s">
        <v>28</v>
      </c>
      <c r="B68" s="32">
        <f t="shared" ref="B68:B71" si="91">B62</f>
        <v>127924.65000000001</v>
      </c>
      <c r="C68" s="20">
        <f t="shared" ref="C68:C71" si="92">N68</f>
        <v>97366.58</v>
      </c>
      <c r="D68" s="33">
        <f>SUM(D69:D72)</f>
        <v>113115.93500000001</v>
      </c>
      <c r="E68" s="33">
        <f>SUM(E69:E72)</f>
        <v>113115.93500000001</v>
      </c>
      <c r="F68" s="21">
        <f>(E68/B68*100)</f>
        <v>88.423876868140738</v>
      </c>
      <c r="G68" s="21">
        <f>(E68/C68*100)</f>
        <v>116.17531908792525</v>
      </c>
      <c r="H68" s="22">
        <v>0</v>
      </c>
      <c r="I68" s="22">
        <f t="shared" ref="I68:AC68" si="93">SUM(I69:I72)</f>
        <v>0</v>
      </c>
      <c r="J68" s="22">
        <f t="shared" si="93"/>
        <v>0</v>
      </c>
      <c r="K68" s="22">
        <f t="shared" si="93"/>
        <v>0</v>
      </c>
      <c r="L68" s="22">
        <f t="shared" si="93"/>
        <v>0</v>
      </c>
      <c r="M68" s="22">
        <f t="shared" si="93"/>
        <v>0</v>
      </c>
      <c r="N68" s="22">
        <f t="shared" si="93"/>
        <v>97366.58</v>
      </c>
      <c r="O68" s="22">
        <f t="shared" si="93"/>
        <v>71808.02</v>
      </c>
      <c r="P68" s="82">
        <f t="shared" si="93"/>
        <v>0</v>
      </c>
      <c r="Q68" s="82">
        <f t="shared" si="93"/>
        <v>23841.19</v>
      </c>
      <c r="R68" s="22">
        <f t="shared" si="93"/>
        <v>0</v>
      </c>
      <c r="S68" s="22">
        <f t="shared" si="93"/>
        <v>1712.6420000000001</v>
      </c>
      <c r="T68" s="22">
        <f t="shared" si="93"/>
        <v>30558</v>
      </c>
      <c r="U68" s="22">
        <f t="shared" si="93"/>
        <v>15754.083000000001</v>
      </c>
      <c r="V68" s="22">
        <f t="shared" si="93"/>
        <v>0</v>
      </c>
      <c r="W68" s="22">
        <f t="shared" si="93"/>
        <v>0</v>
      </c>
      <c r="X68" s="22">
        <f t="shared" si="93"/>
        <v>0</v>
      </c>
      <c r="Y68" s="22">
        <f t="shared" si="93"/>
        <v>0</v>
      </c>
      <c r="Z68" s="22">
        <f t="shared" si="93"/>
        <v>0</v>
      </c>
      <c r="AA68" s="22">
        <f t="shared" si="93"/>
        <v>0</v>
      </c>
      <c r="AB68" s="22">
        <f t="shared" si="93"/>
        <v>0</v>
      </c>
      <c r="AC68" s="22">
        <f t="shared" si="93"/>
        <v>0</v>
      </c>
      <c r="AD68" s="22">
        <f t="shared" ref="AD68:AD70" si="94">AD62</f>
        <v>7.0000000000000007E-2</v>
      </c>
      <c r="AE68" s="22">
        <f>SUM(AE69:AE72)</f>
        <v>0</v>
      </c>
      <c r="AF68" s="176" t="s">
        <v>46</v>
      </c>
    </row>
    <row r="69" spans="1:32" s="16" customFormat="1" ht="30" customHeight="1" x14ac:dyDescent="0.3">
      <c r="A69" s="51" t="s">
        <v>29</v>
      </c>
      <c r="B69" s="32">
        <f t="shared" si="91"/>
        <v>0</v>
      </c>
      <c r="C69" s="20">
        <f t="shared" si="92"/>
        <v>0</v>
      </c>
      <c r="D69" s="33">
        <f>E69</f>
        <v>0</v>
      </c>
      <c r="E69" s="33">
        <f t="shared" ref="E69:E72" si="95">I69+K69+M69+O69+Q69+S69+U69+W69+Y69+AA69+AC69+AE69</f>
        <v>0</v>
      </c>
      <c r="F69" s="21" t="e">
        <f t="shared" ref="F69:F72" si="96">(E69/B69*100)</f>
        <v>#DIV/0!</v>
      </c>
      <c r="G69" s="21" t="e">
        <f t="shared" ref="G69:G72" si="97">(E69/C69*100)</f>
        <v>#DIV/0!</v>
      </c>
      <c r="H69" s="22">
        <v>0</v>
      </c>
      <c r="I69" s="22">
        <v>0</v>
      </c>
      <c r="J69" s="22">
        <v>0</v>
      </c>
      <c r="K69" s="22">
        <v>0</v>
      </c>
      <c r="L69" s="22">
        <v>0</v>
      </c>
      <c r="M69" s="22">
        <v>0</v>
      </c>
      <c r="N69" s="22">
        <v>0</v>
      </c>
      <c r="O69" s="22">
        <v>0</v>
      </c>
      <c r="P69" s="82">
        <v>0</v>
      </c>
      <c r="Q69" s="82">
        <v>0</v>
      </c>
      <c r="R69" s="22">
        <v>0</v>
      </c>
      <c r="S69" s="22">
        <v>0</v>
      </c>
      <c r="T69" s="22">
        <v>0</v>
      </c>
      <c r="U69" s="22">
        <v>0</v>
      </c>
      <c r="V69" s="22">
        <v>0</v>
      </c>
      <c r="W69" s="22">
        <v>0</v>
      </c>
      <c r="X69" s="22">
        <v>0</v>
      </c>
      <c r="Y69" s="22">
        <v>0</v>
      </c>
      <c r="Z69" s="22">
        <v>0</v>
      </c>
      <c r="AA69" s="22">
        <v>0</v>
      </c>
      <c r="AB69" s="22">
        <v>0</v>
      </c>
      <c r="AC69" s="22">
        <v>0</v>
      </c>
      <c r="AD69" s="22">
        <f t="shared" si="94"/>
        <v>0</v>
      </c>
      <c r="AE69" s="22">
        <v>0</v>
      </c>
      <c r="AF69" s="177"/>
    </row>
    <row r="70" spans="1:32" s="16" customFormat="1" ht="30" customHeight="1" x14ac:dyDescent="0.3">
      <c r="A70" s="51" t="s">
        <v>30</v>
      </c>
      <c r="B70" s="32">
        <f t="shared" si="91"/>
        <v>0</v>
      </c>
      <c r="C70" s="20">
        <f t="shared" si="92"/>
        <v>0</v>
      </c>
      <c r="D70" s="33">
        <f t="shared" ref="D70:D72" si="98">E70</f>
        <v>0</v>
      </c>
      <c r="E70" s="33">
        <f t="shared" si="95"/>
        <v>0</v>
      </c>
      <c r="F70" s="21" t="e">
        <f t="shared" si="96"/>
        <v>#DIV/0!</v>
      </c>
      <c r="G70" s="21" t="e">
        <f t="shared" si="97"/>
        <v>#DIV/0!</v>
      </c>
      <c r="H70" s="22">
        <v>0</v>
      </c>
      <c r="I70" s="22">
        <v>0</v>
      </c>
      <c r="J70" s="22">
        <v>0</v>
      </c>
      <c r="K70" s="22">
        <v>0</v>
      </c>
      <c r="L70" s="22">
        <v>0</v>
      </c>
      <c r="M70" s="22">
        <v>0</v>
      </c>
      <c r="N70" s="22">
        <v>0</v>
      </c>
      <c r="O70" s="22">
        <v>0</v>
      </c>
      <c r="P70" s="82">
        <v>0</v>
      </c>
      <c r="Q70" s="82">
        <v>0</v>
      </c>
      <c r="R70" s="22">
        <v>0</v>
      </c>
      <c r="S70" s="22">
        <v>0</v>
      </c>
      <c r="T70" s="22">
        <v>0</v>
      </c>
      <c r="U70" s="22">
        <v>0</v>
      </c>
      <c r="V70" s="22">
        <v>0</v>
      </c>
      <c r="W70" s="22">
        <v>0</v>
      </c>
      <c r="X70" s="22">
        <v>0</v>
      </c>
      <c r="Y70" s="22">
        <v>0</v>
      </c>
      <c r="Z70" s="22">
        <v>0</v>
      </c>
      <c r="AA70" s="22">
        <v>0</v>
      </c>
      <c r="AB70" s="22">
        <v>0</v>
      </c>
      <c r="AC70" s="22">
        <v>0</v>
      </c>
      <c r="AD70" s="22">
        <f t="shared" si="94"/>
        <v>0</v>
      </c>
      <c r="AE70" s="22">
        <v>0</v>
      </c>
      <c r="AF70" s="177"/>
    </row>
    <row r="71" spans="1:32" s="16" customFormat="1" ht="60" customHeight="1" x14ac:dyDescent="0.3">
      <c r="A71" s="51" t="s">
        <v>31</v>
      </c>
      <c r="B71" s="32">
        <f t="shared" si="91"/>
        <v>4.8000000000000007</v>
      </c>
      <c r="C71" s="20">
        <f t="shared" si="92"/>
        <v>4.7300000000000004</v>
      </c>
      <c r="D71" s="20">
        <f t="shared" ref="D71" si="99">O71</f>
        <v>0</v>
      </c>
      <c r="E71" s="20">
        <f t="shared" ref="E71" si="100">P71</f>
        <v>0</v>
      </c>
      <c r="F71" s="21">
        <f t="shared" si="96"/>
        <v>0</v>
      </c>
      <c r="G71" s="21">
        <f t="shared" si="97"/>
        <v>0</v>
      </c>
      <c r="H71" s="22">
        <v>0</v>
      </c>
      <c r="I71" s="22">
        <v>0</v>
      </c>
      <c r="J71" s="22">
        <v>0</v>
      </c>
      <c r="K71" s="22">
        <v>0</v>
      </c>
      <c r="L71" s="22">
        <v>0</v>
      </c>
      <c r="M71" s="22">
        <v>0</v>
      </c>
      <c r="N71" s="22">
        <v>4.7300000000000004</v>
      </c>
      <c r="O71" s="22">
        <v>0</v>
      </c>
      <c r="P71" s="82">
        <v>0</v>
      </c>
      <c r="Q71" s="82">
        <v>0</v>
      </c>
      <c r="R71" s="22">
        <v>0</v>
      </c>
      <c r="S71" s="22">
        <v>0</v>
      </c>
      <c r="T71" s="22">
        <v>0</v>
      </c>
      <c r="U71" s="22">
        <v>0</v>
      </c>
      <c r="V71" s="22">
        <v>0</v>
      </c>
      <c r="W71" s="22">
        <v>0</v>
      </c>
      <c r="X71" s="22">
        <v>0</v>
      </c>
      <c r="Y71" s="22">
        <v>0</v>
      </c>
      <c r="Z71" s="22">
        <v>0</v>
      </c>
      <c r="AA71" s="22">
        <v>0</v>
      </c>
      <c r="AB71" s="22">
        <v>0</v>
      </c>
      <c r="AC71" s="22">
        <v>0</v>
      </c>
      <c r="AD71" s="22">
        <v>7.0000000000000007E-2</v>
      </c>
      <c r="AE71" s="22">
        <v>0</v>
      </c>
      <c r="AF71" s="177"/>
    </row>
    <row r="72" spans="1:32" s="16" customFormat="1" ht="172.5" customHeight="1" x14ac:dyDescent="0.3">
      <c r="A72" s="51" t="s">
        <v>32</v>
      </c>
      <c r="B72" s="32">
        <f>N72+T72</f>
        <v>127919.85</v>
      </c>
      <c r="C72" s="32">
        <f>N72+P72+R72+T72</f>
        <v>127919.85</v>
      </c>
      <c r="D72" s="33">
        <f t="shared" si="98"/>
        <v>113115.93500000001</v>
      </c>
      <c r="E72" s="33">
        <f t="shared" si="95"/>
        <v>113115.93500000001</v>
      </c>
      <c r="F72" s="21">
        <f t="shared" si="96"/>
        <v>88.427194841144669</v>
      </c>
      <c r="G72" s="21">
        <f t="shared" si="97"/>
        <v>88.427194841144669</v>
      </c>
      <c r="H72" s="22">
        <v>0</v>
      </c>
      <c r="I72" s="22">
        <v>0</v>
      </c>
      <c r="J72" s="22">
        <v>0</v>
      </c>
      <c r="K72" s="22">
        <v>0</v>
      </c>
      <c r="L72" s="22">
        <v>0</v>
      </c>
      <c r="M72" s="22">
        <v>0</v>
      </c>
      <c r="N72" s="22">
        <v>97361.85</v>
      </c>
      <c r="O72" s="22">
        <v>71808.02</v>
      </c>
      <c r="P72" s="82">
        <v>0</v>
      </c>
      <c r="Q72" s="82">
        <v>23841.19</v>
      </c>
      <c r="R72" s="22">
        <v>0</v>
      </c>
      <c r="S72" s="22">
        <v>1712.6420000000001</v>
      </c>
      <c r="T72" s="22">
        <v>30558</v>
      </c>
      <c r="U72" s="22">
        <v>15754.083000000001</v>
      </c>
      <c r="V72" s="22">
        <v>0</v>
      </c>
      <c r="W72" s="22">
        <v>0</v>
      </c>
      <c r="X72" s="22">
        <v>0</v>
      </c>
      <c r="Y72" s="22">
        <v>0</v>
      </c>
      <c r="Z72" s="22">
        <v>0</v>
      </c>
      <c r="AA72" s="22">
        <v>0</v>
      </c>
      <c r="AB72" s="22">
        <v>0</v>
      </c>
      <c r="AC72" s="22">
        <v>0</v>
      </c>
      <c r="AD72" s="22">
        <v>0</v>
      </c>
      <c r="AE72" s="22">
        <v>0</v>
      </c>
      <c r="AF72" s="178"/>
    </row>
    <row r="73" spans="1:32" s="16" customFormat="1" ht="18.75" x14ac:dyDescent="0.25">
      <c r="A73" s="179" t="s">
        <v>47</v>
      </c>
      <c r="B73" s="175"/>
      <c r="C73" s="175"/>
      <c r="D73" s="175"/>
      <c r="E73" s="175"/>
      <c r="F73" s="175"/>
      <c r="G73" s="175"/>
      <c r="H73" s="175"/>
      <c r="I73" s="175"/>
      <c r="J73" s="175"/>
      <c r="K73" s="175"/>
      <c r="L73" s="175"/>
      <c r="M73" s="175"/>
      <c r="N73" s="175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2"/>
      <c r="Z73" s="52"/>
      <c r="AA73" s="52"/>
      <c r="AB73" s="52"/>
      <c r="AC73" s="52"/>
      <c r="AD73" s="52"/>
      <c r="AE73" s="53"/>
      <c r="AF73" s="17"/>
    </row>
    <row r="74" spans="1:32" s="16" customFormat="1" ht="18.75" x14ac:dyDescent="0.3">
      <c r="A74" s="51" t="s">
        <v>28</v>
      </c>
      <c r="B74" s="32">
        <f t="shared" ref="B74:B77" si="101">AD74</f>
        <v>2885.71</v>
      </c>
      <c r="C74" s="54">
        <f>SUM(C75:C78)</f>
        <v>0</v>
      </c>
      <c r="D74" s="54">
        <f>SUM(D75:D78)</f>
        <v>0</v>
      </c>
      <c r="E74" s="54">
        <f>SUM(E75:E78)</f>
        <v>0</v>
      </c>
      <c r="F74" s="21">
        <f t="shared" ref="F74:F78" si="102">IFERROR(E74/B74*100,0)</f>
        <v>0</v>
      </c>
      <c r="G74" s="21">
        <f t="shared" ref="G74:G78" si="103">IFERROR(E74/C74*100,0)</f>
        <v>0</v>
      </c>
      <c r="H74" s="12">
        <v>0</v>
      </c>
      <c r="I74" s="12">
        <f t="shared" ref="I74" si="104">SUM(I75:I78)</f>
        <v>0</v>
      </c>
      <c r="J74" s="12">
        <f t="shared" ref="J74:AC74" si="105">SUM(J75:J78)</f>
        <v>0</v>
      </c>
      <c r="K74" s="12">
        <f t="shared" si="105"/>
        <v>0</v>
      </c>
      <c r="L74" s="12">
        <f t="shared" si="105"/>
        <v>0</v>
      </c>
      <c r="M74" s="12">
        <f t="shared" si="105"/>
        <v>0</v>
      </c>
      <c r="N74" s="12">
        <f t="shared" si="105"/>
        <v>0</v>
      </c>
      <c r="O74" s="12">
        <f t="shared" si="105"/>
        <v>0</v>
      </c>
      <c r="P74" s="122">
        <f t="shared" si="105"/>
        <v>0</v>
      </c>
      <c r="Q74" s="122">
        <f t="shared" si="105"/>
        <v>0</v>
      </c>
      <c r="R74" s="12">
        <f t="shared" si="105"/>
        <v>0</v>
      </c>
      <c r="S74" s="12">
        <f t="shared" si="105"/>
        <v>0</v>
      </c>
      <c r="T74" s="12">
        <f t="shared" si="105"/>
        <v>0</v>
      </c>
      <c r="U74" s="12">
        <f t="shared" si="105"/>
        <v>0</v>
      </c>
      <c r="V74" s="12">
        <f t="shared" si="105"/>
        <v>0</v>
      </c>
      <c r="W74" s="12">
        <f t="shared" si="105"/>
        <v>0</v>
      </c>
      <c r="X74" s="12">
        <f t="shared" si="105"/>
        <v>0</v>
      </c>
      <c r="Y74" s="12">
        <f t="shared" si="105"/>
        <v>0</v>
      </c>
      <c r="Z74" s="12">
        <f t="shared" si="105"/>
        <v>0</v>
      </c>
      <c r="AA74" s="12">
        <f t="shared" si="105"/>
        <v>0</v>
      </c>
      <c r="AB74" s="12">
        <f t="shared" si="105"/>
        <v>0</v>
      </c>
      <c r="AC74" s="12">
        <f t="shared" si="105"/>
        <v>0</v>
      </c>
      <c r="AD74" s="22">
        <f>SUM(AD75:AD77)</f>
        <v>2885.71</v>
      </c>
      <c r="AE74" s="12">
        <f>SUM(AE75:AE78)</f>
        <v>0</v>
      </c>
      <c r="AF74" s="165" t="s">
        <v>48</v>
      </c>
    </row>
    <row r="75" spans="1:32" s="16" customFormat="1" ht="18.75" x14ac:dyDescent="0.3">
      <c r="A75" s="51" t="s">
        <v>29</v>
      </c>
      <c r="B75" s="32">
        <f t="shared" si="101"/>
        <v>0</v>
      </c>
      <c r="C75" s="20">
        <v>0</v>
      </c>
      <c r="D75" s="20">
        <f>E75</f>
        <v>0</v>
      </c>
      <c r="E75" s="19">
        <f t="shared" ref="E75:E78" si="106">I75+K75+M75+O75+Q75+S75+U75+W75+Y75+AA75+AC75+AE75</f>
        <v>0</v>
      </c>
      <c r="F75" s="21">
        <f t="shared" si="102"/>
        <v>0</v>
      </c>
      <c r="G75" s="21">
        <f t="shared" si="103"/>
        <v>0</v>
      </c>
      <c r="H75" s="12">
        <v>0</v>
      </c>
      <c r="I75" s="12">
        <v>0</v>
      </c>
      <c r="J75" s="12">
        <v>0</v>
      </c>
      <c r="K75" s="12">
        <v>0</v>
      </c>
      <c r="L75" s="12">
        <v>0</v>
      </c>
      <c r="M75" s="12">
        <v>0</v>
      </c>
      <c r="N75" s="12">
        <v>0</v>
      </c>
      <c r="O75" s="12">
        <v>0</v>
      </c>
      <c r="P75" s="122">
        <v>0</v>
      </c>
      <c r="Q75" s="122">
        <v>0</v>
      </c>
      <c r="R75" s="12">
        <v>0</v>
      </c>
      <c r="S75" s="12">
        <v>0</v>
      </c>
      <c r="T75" s="12">
        <v>0</v>
      </c>
      <c r="U75" s="12">
        <v>0</v>
      </c>
      <c r="V75" s="12">
        <v>0</v>
      </c>
      <c r="W75" s="12">
        <v>0</v>
      </c>
      <c r="X75" s="12">
        <v>0</v>
      </c>
      <c r="Y75" s="12">
        <v>0</v>
      </c>
      <c r="Z75" s="12">
        <v>0</v>
      </c>
      <c r="AA75" s="12">
        <v>0</v>
      </c>
      <c r="AB75" s="12">
        <v>0</v>
      </c>
      <c r="AC75" s="12">
        <v>0</v>
      </c>
      <c r="AD75" s="22">
        <v>0</v>
      </c>
      <c r="AE75" s="12">
        <v>0</v>
      </c>
      <c r="AF75" s="165"/>
    </row>
    <row r="76" spans="1:32" s="16" customFormat="1" ht="18.75" x14ac:dyDescent="0.3">
      <c r="A76" s="51" t="s">
        <v>30</v>
      </c>
      <c r="B76" s="32">
        <f t="shared" si="101"/>
        <v>2626</v>
      </c>
      <c r="C76" s="20">
        <f t="shared" ref="C76:C77" si="107">H76</f>
        <v>0</v>
      </c>
      <c r="D76" s="20">
        <f t="shared" ref="D76:D78" si="108">E76</f>
        <v>0</v>
      </c>
      <c r="E76" s="54">
        <f t="shared" si="106"/>
        <v>0</v>
      </c>
      <c r="F76" s="21">
        <f t="shared" si="102"/>
        <v>0</v>
      </c>
      <c r="G76" s="21">
        <f t="shared" si="103"/>
        <v>0</v>
      </c>
      <c r="H76" s="12">
        <v>0</v>
      </c>
      <c r="I76" s="12">
        <v>0</v>
      </c>
      <c r="J76" s="12">
        <v>0</v>
      </c>
      <c r="K76" s="12">
        <v>0</v>
      </c>
      <c r="L76" s="12">
        <v>0</v>
      </c>
      <c r="M76" s="12">
        <v>0</v>
      </c>
      <c r="N76" s="12">
        <v>0</v>
      </c>
      <c r="O76" s="12">
        <v>0</v>
      </c>
      <c r="P76" s="122">
        <v>0</v>
      </c>
      <c r="Q76" s="122">
        <v>0</v>
      </c>
      <c r="R76" s="12">
        <v>0</v>
      </c>
      <c r="S76" s="12">
        <v>0</v>
      </c>
      <c r="T76" s="12">
        <v>0</v>
      </c>
      <c r="U76" s="12">
        <v>0</v>
      </c>
      <c r="V76" s="12">
        <v>0</v>
      </c>
      <c r="W76" s="12">
        <v>0</v>
      </c>
      <c r="X76" s="12">
        <v>0</v>
      </c>
      <c r="Y76" s="12">
        <v>0</v>
      </c>
      <c r="Z76" s="12">
        <v>0</v>
      </c>
      <c r="AA76" s="12">
        <v>0</v>
      </c>
      <c r="AB76" s="12">
        <v>0</v>
      </c>
      <c r="AC76" s="12">
        <v>0</v>
      </c>
      <c r="AD76" s="22">
        <v>2626</v>
      </c>
      <c r="AE76" s="12">
        <v>0</v>
      </c>
      <c r="AF76" s="165"/>
    </row>
    <row r="77" spans="1:32" s="16" customFormat="1" ht="18.75" x14ac:dyDescent="0.3">
      <c r="A77" s="51" t="s">
        <v>31</v>
      </c>
      <c r="B77" s="32">
        <f t="shared" si="101"/>
        <v>259.70999999999998</v>
      </c>
      <c r="C77" s="20">
        <f t="shared" si="107"/>
        <v>0</v>
      </c>
      <c r="D77" s="20">
        <f t="shared" si="108"/>
        <v>0</v>
      </c>
      <c r="E77" s="54">
        <f t="shared" si="106"/>
        <v>0</v>
      </c>
      <c r="F77" s="21">
        <f t="shared" si="102"/>
        <v>0</v>
      </c>
      <c r="G77" s="21">
        <f t="shared" si="103"/>
        <v>0</v>
      </c>
      <c r="H77" s="12">
        <v>0</v>
      </c>
      <c r="I77" s="12">
        <v>0</v>
      </c>
      <c r="J77" s="12">
        <v>0</v>
      </c>
      <c r="K77" s="12">
        <v>0</v>
      </c>
      <c r="L77" s="12">
        <v>0</v>
      </c>
      <c r="M77" s="12">
        <v>0</v>
      </c>
      <c r="N77" s="12">
        <v>0</v>
      </c>
      <c r="O77" s="12">
        <v>0</v>
      </c>
      <c r="P77" s="122">
        <v>0</v>
      </c>
      <c r="Q77" s="122">
        <v>0</v>
      </c>
      <c r="R77" s="12">
        <v>0</v>
      </c>
      <c r="S77" s="12">
        <v>0</v>
      </c>
      <c r="T77" s="12">
        <v>0</v>
      </c>
      <c r="U77" s="12">
        <v>0</v>
      </c>
      <c r="V77" s="12">
        <v>0</v>
      </c>
      <c r="W77" s="12">
        <v>0</v>
      </c>
      <c r="X77" s="12">
        <v>0</v>
      </c>
      <c r="Y77" s="12">
        <v>0</v>
      </c>
      <c r="Z77" s="12">
        <v>0</v>
      </c>
      <c r="AA77" s="12">
        <v>0</v>
      </c>
      <c r="AB77" s="12">
        <v>0</v>
      </c>
      <c r="AC77" s="12">
        <v>0</v>
      </c>
      <c r="AD77" s="22">
        <v>259.70999999999998</v>
      </c>
      <c r="AE77" s="12">
        <v>0</v>
      </c>
      <c r="AF77" s="165"/>
    </row>
    <row r="78" spans="1:32" s="16" customFormat="1" ht="18.75" x14ac:dyDescent="0.3">
      <c r="A78" s="51" t="s">
        <v>32</v>
      </c>
      <c r="B78" s="32">
        <f>AD78</f>
        <v>0</v>
      </c>
      <c r="C78" s="20">
        <f t="shared" ref="C78" si="109">D78</f>
        <v>0</v>
      </c>
      <c r="D78" s="20">
        <f t="shared" si="108"/>
        <v>0</v>
      </c>
      <c r="E78" s="54">
        <f t="shared" si="106"/>
        <v>0</v>
      </c>
      <c r="F78" s="21">
        <f t="shared" si="102"/>
        <v>0</v>
      </c>
      <c r="G78" s="21">
        <f t="shared" si="103"/>
        <v>0</v>
      </c>
      <c r="H78" s="12">
        <v>0</v>
      </c>
      <c r="I78" s="12">
        <v>0</v>
      </c>
      <c r="J78" s="12">
        <v>0</v>
      </c>
      <c r="K78" s="12">
        <v>0</v>
      </c>
      <c r="L78" s="12">
        <v>0</v>
      </c>
      <c r="M78" s="12">
        <v>0</v>
      </c>
      <c r="N78" s="12">
        <v>0</v>
      </c>
      <c r="O78" s="12">
        <v>0</v>
      </c>
      <c r="P78" s="122">
        <v>0</v>
      </c>
      <c r="Q78" s="122">
        <v>0</v>
      </c>
      <c r="R78" s="12">
        <v>0</v>
      </c>
      <c r="S78" s="12">
        <v>0</v>
      </c>
      <c r="T78" s="12">
        <v>0</v>
      </c>
      <c r="U78" s="12">
        <v>0</v>
      </c>
      <c r="V78" s="12">
        <v>0</v>
      </c>
      <c r="W78" s="12">
        <v>0</v>
      </c>
      <c r="X78" s="12">
        <v>0</v>
      </c>
      <c r="Y78" s="12">
        <v>0</v>
      </c>
      <c r="Z78" s="12">
        <v>0</v>
      </c>
      <c r="AA78" s="12">
        <v>0</v>
      </c>
      <c r="AB78" s="12">
        <v>0</v>
      </c>
      <c r="AC78" s="12">
        <v>0</v>
      </c>
      <c r="AD78" s="119">
        <v>0</v>
      </c>
      <c r="AE78" s="12">
        <v>0</v>
      </c>
      <c r="AF78" s="165"/>
    </row>
    <row r="79" spans="1:32" s="16" customFormat="1" ht="18.75" x14ac:dyDescent="0.3">
      <c r="A79" s="55" t="s">
        <v>49</v>
      </c>
      <c r="B79" s="19"/>
      <c r="C79" s="12"/>
      <c r="D79" s="12"/>
      <c r="E79" s="12"/>
      <c r="F79" s="35"/>
      <c r="G79" s="35"/>
      <c r="H79" s="12"/>
      <c r="I79" s="12"/>
      <c r="J79" s="12"/>
      <c r="K79" s="12"/>
      <c r="L79" s="12"/>
      <c r="M79" s="12"/>
      <c r="N79" s="12"/>
      <c r="O79" s="12"/>
      <c r="P79" s="122"/>
      <c r="Q79" s="12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7"/>
    </row>
    <row r="80" spans="1:32" s="16" customFormat="1" ht="18.75" x14ac:dyDescent="0.3">
      <c r="A80" s="55" t="s">
        <v>28</v>
      </c>
      <c r="B80" s="20">
        <f t="shared" ref="B80:D83" si="110">B93</f>
        <v>186964.054</v>
      </c>
      <c r="C80" s="20">
        <f t="shared" si="110"/>
        <v>10486.3</v>
      </c>
      <c r="D80" s="20">
        <f t="shared" si="110"/>
        <v>35493.059000000001</v>
      </c>
      <c r="E80" s="20">
        <f t="shared" ref="E80" si="111">E87+E93</f>
        <v>35493.059000000001</v>
      </c>
      <c r="F80" s="21">
        <f t="shared" ref="F80:F84" si="112">IFERROR(E80/B80*100,0)</f>
        <v>18.983894626076093</v>
      </c>
      <c r="G80" s="21">
        <f t="shared" ref="G80:G84" si="113">IFERROR(E80/C80*100,0)</f>
        <v>338.47075708305124</v>
      </c>
      <c r="H80" s="20">
        <f t="shared" ref="C80:AE84" si="114">H87+H93</f>
        <v>100</v>
      </c>
      <c r="I80" s="20">
        <f t="shared" si="114"/>
        <v>0</v>
      </c>
      <c r="J80" s="20">
        <f t="shared" si="114"/>
        <v>569.86</v>
      </c>
      <c r="K80" s="20">
        <f t="shared" si="114"/>
        <v>569.86</v>
      </c>
      <c r="L80" s="20">
        <f t="shared" si="114"/>
        <v>1628.44</v>
      </c>
      <c r="M80" s="20">
        <f t="shared" si="114"/>
        <v>1628.44</v>
      </c>
      <c r="N80" s="20">
        <f t="shared" si="114"/>
        <v>1542.22</v>
      </c>
      <c r="O80" s="20">
        <f t="shared" si="114"/>
        <v>1542.22</v>
      </c>
      <c r="P80" s="62">
        <f t="shared" si="114"/>
        <v>793.01</v>
      </c>
      <c r="Q80" s="62">
        <f t="shared" si="114"/>
        <v>793.02099999999996</v>
      </c>
      <c r="R80" s="20">
        <f t="shared" si="114"/>
        <v>3753.29</v>
      </c>
      <c r="S80" s="20">
        <f t="shared" si="114"/>
        <v>337.79500000000002</v>
      </c>
      <c r="T80" s="20">
        <f t="shared" si="114"/>
        <v>2099.48</v>
      </c>
      <c r="U80" s="20">
        <f t="shared" si="114"/>
        <v>30621.723000000002</v>
      </c>
      <c r="V80" s="20">
        <f t="shared" si="114"/>
        <v>1092</v>
      </c>
      <c r="W80" s="20">
        <f t="shared" si="114"/>
        <v>0</v>
      </c>
      <c r="X80" s="20">
        <f t="shared" si="114"/>
        <v>0</v>
      </c>
      <c r="Y80" s="20">
        <f t="shared" si="114"/>
        <v>0</v>
      </c>
      <c r="Z80" s="20">
        <f t="shared" si="114"/>
        <v>781.74</v>
      </c>
      <c r="AA80" s="20">
        <f t="shared" si="114"/>
        <v>0</v>
      </c>
      <c r="AB80" s="20">
        <f t="shared" si="114"/>
        <v>0</v>
      </c>
      <c r="AC80" s="20">
        <f t="shared" si="114"/>
        <v>0</v>
      </c>
      <c r="AD80" s="20">
        <f>AD93</f>
        <v>41321.57</v>
      </c>
      <c r="AE80" s="20">
        <f t="shared" si="114"/>
        <v>0</v>
      </c>
      <c r="AF80" s="169"/>
    </row>
    <row r="81" spans="1:32" s="16" customFormat="1" ht="18.75" x14ac:dyDescent="0.3">
      <c r="A81" s="55" t="s">
        <v>29</v>
      </c>
      <c r="B81" s="20">
        <f t="shared" si="110"/>
        <v>0</v>
      </c>
      <c r="C81" s="20">
        <f t="shared" si="110"/>
        <v>0</v>
      </c>
      <c r="D81" s="20">
        <f t="shared" si="110"/>
        <v>0</v>
      </c>
      <c r="E81" s="20">
        <f t="shared" ref="E81" si="115">E88+E94</f>
        <v>0</v>
      </c>
      <c r="F81" s="21">
        <f t="shared" si="112"/>
        <v>0</v>
      </c>
      <c r="G81" s="21">
        <f t="shared" si="113"/>
        <v>0</v>
      </c>
      <c r="H81" s="20">
        <f t="shared" si="114"/>
        <v>0</v>
      </c>
      <c r="I81" s="20">
        <f t="shared" si="114"/>
        <v>0</v>
      </c>
      <c r="J81" s="20">
        <f t="shared" si="114"/>
        <v>0</v>
      </c>
      <c r="K81" s="20">
        <f t="shared" si="114"/>
        <v>0</v>
      </c>
      <c r="L81" s="20">
        <f t="shared" si="114"/>
        <v>0</v>
      </c>
      <c r="M81" s="20">
        <f t="shared" si="114"/>
        <v>0</v>
      </c>
      <c r="N81" s="20">
        <f t="shared" si="114"/>
        <v>0</v>
      </c>
      <c r="O81" s="20">
        <f t="shared" si="114"/>
        <v>0</v>
      </c>
      <c r="P81" s="62">
        <f t="shared" si="114"/>
        <v>0</v>
      </c>
      <c r="Q81" s="62">
        <f t="shared" si="114"/>
        <v>0</v>
      </c>
      <c r="R81" s="20">
        <f t="shared" si="114"/>
        <v>0</v>
      </c>
      <c r="S81" s="20">
        <f t="shared" si="114"/>
        <v>0</v>
      </c>
      <c r="T81" s="20">
        <f t="shared" si="114"/>
        <v>0</v>
      </c>
      <c r="U81" s="20">
        <f t="shared" si="114"/>
        <v>0</v>
      </c>
      <c r="V81" s="20">
        <f t="shared" si="114"/>
        <v>0</v>
      </c>
      <c r="W81" s="20">
        <f t="shared" si="114"/>
        <v>0</v>
      </c>
      <c r="X81" s="20">
        <f t="shared" si="114"/>
        <v>0</v>
      </c>
      <c r="Y81" s="20">
        <f t="shared" si="114"/>
        <v>0</v>
      </c>
      <c r="Z81" s="20">
        <f t="shared" si="114"/>
        <v>0</v>
      </c>
      <c r="AA81" s="20">
        <f t="shared" si="114"/>
        <v>0</v>
      </c>
      <c r="AB81" s="20">
        <f t="shared" si="114"/>
        <v>0</v>
      </c>
      <c r="AC81" s="20">
        <f t="shared" si="114"/>
        <v>0</v>
      </c>
      <c r="AD81" s="20">
        <f t="shared" ref="AD81:AD84" si="116">AD94</f>
        <v>0</v>
      </c>
      <c r="AE81" s="20">
        <f t="shared" si="114"/>
        <v>0</v>
      </c>
      <c r="AF81" s="169"/>
    </row>
    <row r="82" spans="1:32" s="16" customFormat="1" ht="18.75" x14ac:dyDescent="0.3">
      <c r="A82" s="55" t="s">
        <v>30</v>
      </c>
      <c r="B82" s="20">
        <f t="shared" si="110"/>
        <v>18620.990000000002</v>
      </c>
      <c r="C82" s="20">
        <f t="shared" si="110"/>
        <v>9663.93</v>
      </c>
      <c r="D82" s="20">
        <f t="shared" si="110"/>
        <v>32511.015000000003</v>
      </c>
      <c r="E82" s="20">
        <f t="shared" ref="E82" si="117">E89+E95</f>
        <v>32511.015000000003</v>
      </c>
      <c r="F82" s="21">
        <f t="shared" si="112"/>
        <v>174.59337554018342</v>
      </c>
      <c r="G82" s="21">
        <f t="shared" si="113"/>
        <v>336.41608538141321</v>
      </c>
      <c r="H82" s="20">
        <f t="shared" si="114"/>
        <v>0</v>
      </c>
      <c r="I82" s="20">
        <f t="shared" si="114"/>
        <v>0</v>
      </c>
      <c r="J82" s="20">
        <f t="shared" si="114"/>
        <v>518.57000000000005</v>
      </c>
      <c r="K82" s="20">
        <f t="shared" si="114"/>
        <v>518.57000000000005</v>
      </c>
      <c r="L82" s="20">
        <f t="shared" si="114"/>
        <v>1481.88</v>
      </c>
      <c r="M82" s="20">
        <f t="shared" si="114"/>
        <v>1481.88</v>
      </c>
      <c r="N82" s="20">
        <f t="shared" si="114"/>
        <v>1403.42</v>
      </c>
      <c r="O82" s="20">
        <f t="shared" si="114"/>
        <v>1403.42</v>
      </c>
      <c r="P82" s="62">
        <f t="shared" si="114"/>
        <v>934.04</v>
      </c>
      <c r="Q82" s="62">
        <f t="shared" si="114"/>
        <v>721.65</v>
      </c>
      <c r="R82" s="20">
        <f t="shared" si="114"/>
        <v>3415.49</v>
      </c>
      <c r="S82" s="20">
        <f t="shared" si="114"/>
        <v>0</v>
      </c>
      <c r="T82" s="20">
        <f t="shared" si="114"/>
        <v>1910.53</v>
      </c>
      <c r="U82" s="20">
        <f t="shared" si="114"/>
        <v>28385.495000000003</v>
      </c>
      <c r="V82" s="20">
        <f t="shared" si="114"/>
        <v>546</v>
      </c>
      <c r="W82" s="20">
        <f t="shared" si="114"/>
        <v>0</v>
      </c>
      <c r="X82" s="20">
        <f t="shared" si="114"/>
        <v>0</v>
      </c>
      <c r="Y82" s="20">
        <f t="shared" si="114"/>
        <v>0</v>
      </c>
      <c r="Z82" s="20">
        <f t="shared" si="114"/>
        <v>390.87</v>
      </c>
      <c r="AA82" s="20">
        <f t="shared" si="114"/>
        <v>0</v>
      </c>
      <c r="AB82" s="20">
        <f t="shared" si="114"/>
        <v>0</v>
      </c>
      <c r="AC82" s="20">
        <f t="shared" si="114"/>
        <v>0</v>
      </c>
      <c r="AD82" s="20">
        <f t="shared" si="116"/>
        <v>8020.19</v>
      </c>
      <c r="AE82" s="20">
        <f t="shared" si="114"/>
        <v>0</v>
      </c>
      <c r="AF82" s="169"/>
    </row>
    <row r="83" spans="1:32" s="16" customFormat="1" ht="18.75" x14ac:dyDescent="0.3">
      <c r="A83" s="55" t="s">
        <v>31</v>
      </c>
      <c r="B83" s="20">
        <f t="shared" si="110"/>
        <v>37223.214</v>
      </c>
      <c r="C83" s="20">
        <f t="shared" si="114"/>
        <v>2907.826</v>
      </c>
      <c r="D83" s="20">
        <f t="shared" si="114"/>
        <v>5162.6939999999995</v>
      </c>
      <c r="E83" s="20">
        <f t="shared" si="114"/>
        <v>5162.6939999999995</v>
      </c>
      <c r="F83" s="21">
        <f t="shared" si="112"/>
        <v>13.86955462792654</v>
      </c>
      <c r="G83" s="21">
        <f t="shared" si="113"/>
        <v>177.54480495050254</v>
      </c>
      <c r="H83" s="20">
        <f t="shared" ref="H83:AC83" si="118">H90</f>
        <v>0</v>
      </c>
      <c r="I83" s="20">
        <f t="shared" si="114"/>
        <v>0</v>
      </c>
      <c r="J83" s="20">
        <f t="shared" si="114"/>
        <v>51.29</v>
      </c>
      <c r="K83" s="20">
        <f t="shared" si="114"/>
        <v>51.29</v>
      </c>
      <c r="L83" s="20">
        <f t="shared" si="118"/>
        <v>0</v>
      </c>
      <c r="M83" s="20">
        <f t="shared" si="118"/>
        <v>0</v>
      </c>
      <c r="N83" s="20">
        <f t="shared" si="118"/>
        <v>0</v>
      </c>
      <c r="O83" s="20">
        <f t="shared" si="118"/>
        <v>0</v>
      </c>
      <c r="P83" s="62">
        <f t="shared" si="118"/>
        <v>0</v>
      </c>
      <c r="Q83" s="62">
        <f t="shared" si="118"/>
        <v>0</v>
      </c>
      <c r="R83" s="20">
        <f t="shared" si="118"/>
        <v>0</v>
      </c>
      <c r="S83" s="20">
        <f t="shared" si="118"/>
        <v>0</v>
      </c>
      <c r="T83" s="20">
        <f t="shared" si="118"/>
        <v>0</v>
      </c>
      <c r="U83" s="20">
        <f t="shared" si="118"/>
        <v>0</v>
      </c>
      <c r="V83" s="20">
        <f t="shared" si="118"/>
        <v>0</v>
      </c>
      <c r="W83" s="20">
        <f t="shared" si="118"/>
        <v>0</v>
      </c>
      <c r="X83" s="20">
        <f t="shared" si="118"/>
        <v>0</v>
      </c>
      <c r="Y83" s="20">
        <f t="shared" si="118"/>
        <v>0</v>
      </c>
      <c r="Z83" s="20">
        <f t="shared" si="118"/>
        <v>0</v>
      </c>
      <c r="AA83" s="20">
        <f t="shared" si="118"/>
        <v>0</v>
      </c>
      <c r="AB83" s="20">
        <f t="shared" si="118"/>
        <v>0</v>
      </c>
      <c r="AC83" s="20">
        <f t="shared" si="118"/>
        <v>0</v>
      </c>
      <c r="AD83" s="20">
        <f t="shared" si="116"/>
        <v>30101.379999999997</v>
      </c>
      <c r="AE83" s="20">
        <f>AE90</f>
        <v>0</v>
      </c>
      <c r="AF83" s="169"/>
    </row>
    <row r="84" spans="1:32" s="16" customFormat="1" ht="18.75" x14ac:dyDescent="0.3">
      <c r="A84" s="55" t="s">
        <v>32</v>
      </c>
      <c r="B84" s="20">
        <f>B97</f>
        <v>131119.85</v>
      </c>
      <c r="C84" s="20">
        <f>C97</f>
        <v>131119.85</v>
      </c>
      <c r="D84" s="20">
        <f>D97</f>
        <v>113115.93500000001</v>
      </c>
      <c r="E84" s="20">
        <f t="shared" si="114"/>
        <v>113115.93500000001</v>
      </c>
      <c r="F84" s="21">
        <f t="shared" si="112"/>
        <v>86.269115622081642</v>
      </c>
      <c r="G84" s="21">
        <f t="shared" si="113"/>
        <v>86.269115622081642</v>
      </c>
      <c r="H84" s="20">
        <f t="shared" si="114"/>
        <v>0</v>
      </c>
      <c r="I84" s="20">
        <f t="shared" si="114"/>
        <v>0</v>
      </c>
      <c r="J84" s="20">
        <f t="shared" si="114"/>
        <v>0</v>
      </c>
      <c r="K84" s="20">
        <f t="shared" si="114"/>
        <v>0</v>
      </c>
      <c r="L84" s="20">
        <f t="shared" si="114"/>
        <v>0</v>
      </c>
      <c r="M84" s="20">
        <f t="shared" si="114"/>
        <v>0</v>
      </c>
      <c r="N84" s="20">
        <f t="shared" si="114"/>
        <v>100561.85</v>
      </c>
      <c r="O84" s="20">
        <f t="shared" si="114"/>
        <v>71808.02</v>
      </c>
      <c r="P84" s="62">
        <f t="shared" si="114"/>
        <v>0</v>
      </c>
      <c r="Q84" s="62">
        <f t="shared" si="114"/>
        <v>23841.19</v>
      </c>
      <c r="R84" s="20">
        <f t="shared" si="114"/>
        <v>0</v>
      </c>
      <c r="S84" s="20">
        <f t="shared" si="114"/>
        <v>1712.6420000000001</v>
      </c>
      <c r="T84" s="20">
        <f t="shared" si="114"/>
        <v>30558</v>
      </c>
      <c r="U84" s="20">
        <f t="shared" si="114"/>
        <v>15754.083000000001</v>
      </c>
      <c r="V84" s="20">
        <f t="shared" si="114"/>
        <v>0</v>
      </c>
      <c r="W84" s="20">
        <f t="shared" si="114"/>
        <v>0</v>
      </c>
      <c r="X84" s="20">
        <f t="shared" si="114"/>
        <v>0</v>
      </c>
      <c r="Y84" s="20">
        <f t="shared" si="114"/>
        <v>0</v>
      </c>
      <c r="Z84" s="20">
        <f t="shared" si="114"/>
        <v>0</v>
      </c>
      <c r="AA84" s="20">
        <f t="shared" si="114"/>
        <v>0</v>
      </c>
      <c r="AB84" s="20">
        <f t="shared" si="114"/>
        <v>0</v>
      </c>
      <c r="AC84" s="20">
        <f t="shared" si="114"/>
        <v>0</v>
      </c>
      <c r="AD84" s="20">
        <f t="shared" si="116"/>
        <v>3200</v>
      </c>
      <c r="AE84" s="20">
        <f>AE91+AE97</f>
        <v>0</v>
      </c>
      <c r="AF84" s="169"/>
    </row>
    <row r="85" spans="1:32" s="16" customFormat="1" ht="18.75" x14ac:dyDescent="0.3">
      <c r="A85" s="56" t="s">
        <v>50</v>
      </c>
      <c r="B85" s="57"/>
      <c r="C85" s="57"/>
      <c r="D85" s="57"/>
      <c r="E85" s="57"/>
      <c r="F85" s="58"/>
      <c r="G85" s="58"/>
      <c r="H85" s="57"/>
      <c r="I85" s="57"/>
      <c r="J85" s="57"/>
      <c r="K85" s="57"/>
      <c r="L85" s="57"/>
      <c r="M85" s="57"/>
      <c r="N85" s="57"/>
      <c r="O85" s="57"/>
      <c r="P85" s="129"/>
      <c r="Q85" s="129"/>
      <c r="R85" s="57"/>
      <c r="S85" s="57"/>
      <c r="T85" s="57"/>
      <c r="U85" s="57"/>
      <c r="V85" s="57"/>
      <c r="W85" s="57"/>
      <c r="X85" s="57"/>
      <c r="Y85" s="57"/>
      <c r="Z85" s="57"/>
      <c r="AA85" s="57"/>
      <c r="AB85" s="57"/>
      <c r="AC85" s="57"/>
      <c r="AD85" s="59"/>
      <c r="AE85" s="20"/>
      <c r="AF85" s="31"/>
    </row>
    <row r="86" spans="1:32" s="16" customFormat="1" ht="18.75" hidden="1" x14ac:dyDescent="0.3">
      <c r="A86" s="60" t="s">
        <v>51</v>
      </c>
      <c r="B86" s="20"/>
      <c r="C86" s="20"/>
      <c r="D86" s="20"/>
      <c r="E86" s="20"/>
      <c r="F86" s="35"/>
      <c r="G86" s="35"/>
      <c r="H86" s="20"/>
      <c r="I86" s="20"/>
      <c r="J86" s="20"/>
      <c r="K86" s="20"/>
      <c r="L86" s="20"/>
      <c r="M86" s="20"/>
      <c r="N86" s="20"/>
      <c r="O86" s="20"/>
      <c r="P86" s="62"/>
      <c r="Q86" s="62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31"/>
    </row>
    <row r="87" spans="1:32" s="16" customFormat="1" ht="18.75" hidden="1" x14ac:dyDescent="0.3">
      <c r="A87" s="61" t="s">
        <v>28</v>
      </c>
      <c r="B87" s="62">
        <f>B19+B13</f>
        <v>0</v>
      </c>
      <c r="C87" s="62">
        <f>0</f>
        <v>0</v>
      </c>
      <c r="D87" s="62">
        <f>D19+D13</f>
        <v>0</v>
      </c>
      <c r="E87" s="62">
        <f t="shared" ref="E87:E90" si="119">D87</f>
        <v>0</v>
      </c>
      <c r="F87" s="21">
        <f t="shared" ref="F87" si="120">IFERROR(E87/B87*100,0)</f>
        <v>0</v>
      </c>
      <c r="G87" s="21">
        <f t="shared" ref="G87" si="121">IFERROR(E87/C87*100,0)</f>
        <v>0</v>
      </c>
      <c r="H87" s="62">
        <f>H88+H89+H90+H91</f>
        <v>0</v>
      </c>
      <c r="I87" s="62">
        <f t="shared" ref="I87:AE87" si="122">I88+I89+I90+I91</f>
        <v>0</v>
      </c>
      <c r="J87" s="62">
        <f t="shared" si="122"/>
        <v>0</v>
      </c>
      <c r="K87" s="62">
        <f t="shared" si="122"/>
        <v>0</v>
      </c>
      <c r="L87" s="62">
        <f t="shared" si="122"/>
        <v>0</v>
      </c>
      <c r="M87" s="62">
        <f t="shared" si="122"/>
        <v>0</v>
      </c>
      <c r="N87" s="62">
        <f t="shared" si="122"/>
        <v>0</v>
      </c>
      <c r="O87" s="62">
        <f t="shared" si="122"/>
        <v>0</v>
      </c>
      <c r="P87" s="62">
        <f t="shared" si="122"/>
        <v>0</v>
      </c>
      <c r="Q87" s="62">
        <f t="shared" si="122"/>
        <v>0</v>
      </c>
      <c r="R87" s="62">
        <f t="shared" si="122"/>
        <v>0</v>
      </c>
      <c r="S87" s="62">
        <f t="shared" si="122"/>
        <v>0</v>
      </c>
      <c r="T87" s="62">
        <f t="shared" si="122"/>
        <v>0</v>
      </c>
      <c r="U87" s="62">
        <f t="shared" si="122"/>
        <v>0</v>
      </c>
      <c r="V87" s="62">
        <f t="shared" si="122"/>
        <v>0</v>
      </c>
      <c r="W87" s="62">
        <f t="shared" si="122"/>
        <v>0</v>
      </c>
      <c r="X87" s="62">
        <f t="shared" si="122"/>
        <v>0</v>
      </c>
      <c r="Y87" s="62">
        <f t="shared" si="122"/>
        <v>0</v>
      </c>
      <c r="Z87" s="62">
        <f t="shared" si="122"/>
        <v>0</v>
      </c>
      <c r="AA87" s="62">
        <f t="shared" si="122"/>
        <v>0</v>
      </c>
      <c r="AB87" s="62">
        <f t="shared" si="122"/>
        <v>0</v>
      </c>
      <c r="AC87" s="62">
        <f t="shared" si="122"/>
        <v>0</v>
      </c>
      <c r="AD87" s="62">
        <f t="shared" si="122"/>
        <v>0</v>
      </c>
      <c r="AE87" s="62">
        <f t="shared" si="122"/>
        <v>0</v>
      </c>
      <c r="AF87" s="148"/>
    </row>
    <row r="88" spans="1:32" s="16" customFormat="1" ht="18.75" hidden="1" x14ac:dyDescent="0.3">
      <c r="A88" s="61" t="s">
        <v>29</v>
      </c>
      <c r="B88" s="62">
        <f>B20+B14</f>
        <v>0</v>
      </c>
      <c r="C88" s="62">
        <f>0</f>
        <v>0</v>
      </c>
      <c r="D88" s="62">
        <f>D20+D14</f>
        <v>0</v>
      </c>
      <c r="E88" s="62">
        <f t="shared" si="119"/>
        <v>0</v>
      </c>
      <c r="F88" s="21">
        <f>IFERROR(E88/B88*100,0)</f>
        <v>0</v>
      </c>
      <c r="G88" s="21">
        <f>IFERROR(E88/C88*100,0)</f>
        <v>0</v>
      </c>
      <c r="H88" s="62">
        <f t="shared" ref="H88:AE91" si="123">H75+H20</f>
        <v>0</v>
      </c>
      <c r="I88" s="62">
        <f t="shared" si="123"/>
        <v>0</v>
      </c>
      <c r="J88" s="62">
        <f t="shared" si="123"/>
        <v>0</v>
      </c>
      <c r="K88" s="62">
        <f t="shared" si="123"/>
        <v>0</v>
      </c>
      <c r="L88" s="62">
        <f t="shared" si="123"/>
        <v>0</v>
      </c>
      <c r="M88" s="62">
        <f t="shared" si="123"/>
        <v>0</v>
      </c>
      <c r="N88" s="62">
        <f t="shared" si="123"/>
        <v>0</v>
      </c>
      <c r="O88" s="62">
        <f t="shared" si="123"/>
        <v>0</v>
      </c>
      <c r="P88" s="62">
        <f t="shared" si="123"/>
        <v>0</v>
      </c>
      <c r="Q88" s="62">
        <f t="shared" si="123"/>
        <v>0</v>
      </c>
      <c r="R88" s="62">
        <f t="shared" si="123"/>
        <v>0</v>
      </c>
      <c r="S88" s="62">
        <f t="shared" si="123"/>
        <v>0</v>
      </c>
      <c r="T88" s="62">
        <f t="shared" si="123"/>
        <v>0</v>
      </c>
      <c r="U88" s="62">
        <f t="shared" si="123"/>
        <v>0</v>
      </c>
      <c r="V88" s="62">
        <f t="shared" si="123"/>
        <v>0</v>
      </c>
      <c r="W88" s="62">
        <f t="shared" si="123"/>
        <v>0</v>
      </c>
      <c r="X88" s="62">
        <f t="shared" si="123"/>
        <v>0</v>
      </c>
      <c r="Y88" s="62">
        <f t="shared" si="123"/>
        <v>0</v>
      </c>
      <c r="Z88" s="62">
        <f t="shared" si="123"/>
        <v>0</v>
      </c>
      <c r="AA88" s="62">
        <f t="shared" si="123"/>
        <v>0</v>
      </c>
      <c r="AB88" s="62">
        <f t="shared" si="123"/>
        <v>0</v>
      </c>
      <c r="AC88" s="62">
        <f t="shared" si="123"/>
        <v>0</v>
      </c>
      <c r="AD88" s="62">
        <f t="shared" si="123"/>
        <v>0</v>
      </c>
      <c r="AE88" s="62">
        <f t="shared" si="123"/>
        <v>0</v>
      </c>
      <c r="AF88" s="149"/>
    </row>
    <row r="89" spans="1:32" s="16" customFormat="1" ht="18.75" hidden="1" x14ac:dyDescent="0.3">
      <c r="A89" s="61" t="s">
        <v>30</v>
      </c>
      <c r="B89" s="62">
        <f>B21+B15</f>
        <v>0</v>
      </c>
      <c r="C89" s="62">
        <f>0</f>
        <v>0</v>
      </c>
      <c r="D89" s="62">
        <f>D21+D15</f>
        <v>0</v>
      </c>
      <c r="E89" s="62">
        <f t="shared" si="119"/>
        <v>0</v>
      </c>
      <c r="F89" s="21">
        <f>IFERROR(E89/B89*100,0)</f>
        <v>0</v>
      </c>
      <c r="G89" s="21">
        <f>IFERROR(E89/C89*100,0)</f>
        <v>0</v>
      </c>
      <c r="H89" s="62">
        <f t="shared" si="123"/>
        <v>0</v>
      </c>
      <c r="I89" s="62">
        <f t="shared" si="123"/>
        <v>0</v>
      </c>
      <c r="J89" s="62">
        <f t="shared" si="123"/>
        <v>0</v>
      </c>
      <c r="K89" s="62">
        <f t="shared" si="123"/>
        <v>0</v>
      </c>
      <c r="L89" s="62">
        <f t="shared" si="123"/>
        <v>0</v>
      </c>
      <c r="M89" s="62">
        <f t="shared" si="123"/>
        <v>0</v>
      </c>
      <c r="N89" s="62">
        <f t="shared" si="123"/>
        <v>0</v>
      </c>
      <c r="O89" s="62">
        <f t="shared" si="123"/>
        <v>0</v>
      </c>
      <c r="P89" s="62">
        <f t="shared" si="123"/>
        <v>0</v>
      </c>
      <c r="Q89" s="62">
        <f t="shared" si="123"/>
        <v>0</v>
      </c>
      <c r="R89" s="62">
        <f t="shared" si="123"/>
        <v>0</v>
      </c>
      <c r="S89" s="62">
        <f t="shared" si="123"/>
        <v>0</v>
      </c>
      <c r="T89" s="62">
        <f t="shared" si="123"/>
        <v>0</v>
      </c>
      <c r="U89" s="62">
        <f t="shared" si="123"/>
        <v>0</v>
      </c>
      <c r="V89" s="62">
        <f t="shared" si="123"/>
        <v>0</v>
      </c>
      <c r="W89" s="62">
        <f t="shared" si="123"/>
        <v>0</v>
      </c>
      <c r="X89" s="62">
        <f t="shared" si="123"/>
        <v>0</v>
      </c>
      <c r="Y89" s="62">
        <f t="shared" si="123"/>
        <v>0</v>
      </c>
      <c r="Z89" s="62">
        <f t="shared" si="123"/>
        <v>0</v>
      </c>
      <c r="AA89" s="62">
        <f t="shared" si="123"/>
        <v>0</v>
      </c>
      <c r="AB89" s="62">
        <f t="shared" si="123"/>
        <v>0</v>
      </c>
      <c r="AC89" s="62">
        <f t="shared" si="123"/>
        <v>0</v>
      </c>
      <c r="AD89" s="62">
        <v>0</v>
      </c>
      <c r="AE89" s="62">
        <f>AE76+AE21</f>
        <v>0</v>
      </c>
      <c r="AF89" s="149"/>
    </row>
    <row r="90" spans="1:32" s="16" customFormat="1" ht="18.75" hidden="1" x14ac:dyDescent="0.3">
      <c r="A90" s="61" t="s">
        <v>31</v>
      </c>
      <c r="B90" s="62">
        <f>B22+B16</f>
        <v>0</v>
      </c>
      <c r="C90" s="62">
        <f>C22+C16</f>
        <v>0</v>
      </c>
      <c r="D90" s="62">
        <f>D22+D16</f>
        <v>0</v>
      </c>
      <c r="E90" s="62">
        <f t="shared" si="119"/>
        <v>0</v>
      </c>
      <c r="F90" s="21">
        <f>IFERROR(E90/B90*100,0)</f>
        <v>0</v>
      </c>
      <c r="G90" s="21">
        <f>IFERROR(E90/C90*100,0)</f>
        <v>0</v>
      </c>
      <c r="H90" s="62">
        <f t="shared" si="123"/>
        <v>0</v>
      </c>
      <c r="I90" s="62">
        <f t="shared" si="123"/>
        <v>0</v>
      </c>
      <c r="J90" s="62">
        <f t="shared" si="123"/>
        <v>0</v>
      </c>
      <c r="K90" s="62">
        <f t="shared" si="123"/>
        <v>0</v>
      </c>
      <c r="L90" s="62">
        <f t="shared" si="123"/>
        <v>0</v>
      </c>
      <c r="M90" s="62">
        <f t="shared" si="123"/>
        <v>0</v>
      </c>
      <c r="N90" s="62">
        <f t="shared" si="123"/>
        <v>0</v>
      </c>
      <c r="O90" s="62">
        <f t="shared" si="123"/>
        <v>0</v>
      </c>
      <c r="P90" s="62">
        <f t="shared" si="123"/>
        <v>0</v>
      </c>
      <c r="Q90" s="62">
        <f t="shared" si="123"/>
        <v>0</v>
      </c>
      <c r="R90" s="62">
        <f t="shared" si="123"/>
        <v>0</v>
      </c>
      <c r="S90" s="62">
        <f t="shared" si="123"/>
        <v>0</v>
      </c>
      <c r="T90" s="62">
        <f t="shared" si="123"/>
        <v>0</v>
      </c>
      <c r="U90" s="62">
        <f t="shared" si="123"/>
        <v>0</v>
      </c>
      <c r="V90" s="62">
        <f t="shared" si="123"/>
        <v>0</v>
      </c>
      <c r="W90" s="62">
        <f t="shared" si="123"/>
        <v>0</v>
      </c>
      <c r="X90" s="62">
        <f t="shared" si="123"/>
        <v>0</v>
      </c>
      <c r="Y90" s="62">
        <f t="shared" si="123"/>
        <v>0</v>
      </c>
      <c r="Z90" s="62">
        <f t="shared" si="123"/>
        <v>0</v>
      </c>
      <c r="AA90" s="62">
        <f t="shared" si="123"/>
        <v>0</v>
      </c>
      <c r="AB90" s="62">
        <f t="shared" si="123"/>
        <v>0</v>
      </c>
      <c r="AC90" s="62">
        <f t="shared" si="123"/>
        <v>0</v>
      </c>
      <c r="AD90" s="62">
        <v>0</v>
      </c>
      <c r="AE90" s="62">
        <f>AE77+AE22</f>
        <v>0</v>
      </c>
      <c r="AF90" s="183"/>
    </row>
    <row r="91" spans="1:32" s="16" customFormat="1" ht="18.75" hidden="1" x14ac:dyDescent="0.3">
      <c r="A91" s="61" t="s">
        <v>32</v>
      </c>
      <c r="B91" s="62">
        <f>B23+B17</f>
        <v>0</v>
      </c>
      <c r="C91" s="62">
        <f>C23+C17</f>
        <v>0</v>
      </c>
      <c r="D91" s="62">
        <f>D23+D17</f>
        <v>0</v>
      </c>
      <c r="E91" s="62">
        <f>D91</f>
        <v>0</v>
      </c>
      <c r="F91" s="21">
        <f>IFERROR(E91/B91*100,0)</f>
        <v>0</v>
      </c>
      <c r="G91" s="21">
        <f>IFERROR(E91/C91*100,0)</f>
        <v>0</v>
      </c>
      <c r="H91" s="62">
        <f t="shared" si="123"/>
        <v>0</v>
      </c>
      <c r="I91" s="62">
        <f t="shared" si="123"/>
        <v>0</v>
      </c>
      <c r="J91" s="62">
        <f t="shared" si="123"/>
        <v>0</v>
      </c>
      <c r="K91" s="62">
        <f t="shared" si="123"/>
        <v>0</v>
      </c>
      <c r="L91" s="62">
        <f t="shared" si="123"/>
        <v>0</v>
      </c>
      <c r="M91" s="62">
        <f t="shared" si="123"/>
        <v>0</v>
      </c>
      <c r="N91" s="62">
        <f t="shared" si="123"/>
        <v>0</v>
      </c>
      <c r="O91" s="62">
        <f t="shared" si="123"/>
        <v>0</v>
      </c>
      <c r="P91" s="62">
        <f t="shared" si="123"/>
        <v>0</v>
      </c>
      <c r="Q91" s="62">
        <f t="shared" si="123"/>
        <v>0</v>
      </c>
      <c r="R91" s="62">
        <f t="shared" si="123"/>
        <v>0</v>
      </c>
      <c r="S91" s="62">
        <f t="shared" si="123"/>
        <v>0</v>
      </c>
      <c r="T91" s="62">
        <f t="shared" si="123"/>
        <v>0</v>
      </c>
      <c r="U91" s="62">
        <f t="shared" si="123"/>
        <v>0</v>
      </c>
      <c r="V91" s="62">
        <f t="shared" si="123"/>
        <v>0</v>
      </c>
      <c r="W91" s="62">
        <f t="shared" si="123"/>
        <v>0</v>
      </c>
      <c r="X91" s="62">
        <f t="shared" si="123"/>
        <v>0</v>
      </c>
      <c r="Y91" s="62">
        <f t="shared" si="123"/>
        <v>0</v>
      </c>
      <c r="Z91" s="62">
        <f t="shared" si="123"/>
        <v>0</v>
      </c>
      <c r="AA91" s="62">
        <f t="shared" si="123"/>
        <v>0</v>
      </c>
      <c r="AB91" s="62">
        <f t="shared" si="123"/>
        <v>0</v>
      </c>
      <c r="AC91" s="62">
        <f t="shared" si="123"/>
        <v>0</v>
      </c>
      <c r="AD91" s="62">
        <v>0</v>
      </c>
      <c r="AE91" s="62">
        <f>AE78+AE23</f>
        <v>0</v>
      </c>
      <c r="AF91" s="184"/>
    </row>
    <row r="92" spans="1:32" s="16" customFormat="1" ht="18.75" x14ac:dyDescent="0.3">
      <c r="A92" s="63" t="s">
        <v>52</v>
      </c>
      <c r="B92" s="57"/>
      <c r="C92" s="57"/>
      <c r="D92" s="57"/>
      <c r="E92" s="57"/>
      <c r="F92" s="58"/>
      <c r="G92" s="58"/>
      <c r="H92" s="57"/>
      <c r="I92" s="57"/>
      <c r="J92" s="57"/>
      <c r="K92" s="57"/>
      <c r="L92" s="57"/>
      <c r="M92" s="57"/>
      <c r="N92" s="57"/>
      <c r="O92" s="57"/>
      <c r="P92" s="129"/>
      <c r="Q92" s="129"/>
      <c r="R92" s="57"/>
      <c r="S92" s="57"/>
      <c r="T92" s="57"/>
      <c r="U92" s="57"/>
      <c r="V92" s="57"/>
      <c r="W92" s="57"/>
      <c r="X92" s="57"/>
      <c r="Y92" s="57"/>
      <c r="Z92" s="57"/>
      <c r="AA92" s="57"/>
      <c r="AB92" s="57"/>
      <c r="AC92" s="57"/>
      <c r="AD92" s="59"/>
      <c r="AE92" s="20"/>
      <c r="AF92" s="64"/>
    </row>
    <row r="93" spans="1:32" s="16" customFormat="1" ht="18.75" x14ac:dyDescent="0.3">
      <c r="A93" s="18" t="s">
        <v>28</v>
      </c>
      <c r="B93" s="20">
        <f>B95+B96+B97</f>
        <v>186964.054</v>
      </c>
      <c r="C93" s="20">
        <f t="shared" ref="C93:C94" si="124">H93+J93+L93+P93+N93+R93+T93</f>
        <v>10486.3</v>
      </c>
      <c r="D93" s="20">
        <f t="shared" ref="D93:D96" si="125">E93</f>
        <v>35493.059000000001</v>
      </c>
      <c r="E93" s="20">
        <f t="shared" ref="E93:E97" si="126">I93+K93+M93+O93+Q93+S93+U93+W93+Y93+AA93+AC93+AE93</f>
        <v>35493.059000000001</v>
      </c>
      <c r="F93" s="21">
        <f t="shared" ref="F93" si="127">IFERROR(E93/B93*100,0)</f>
        <v>18.983894626076093</v>
      </c>
      <c r="G93" s="21">
        <f t="shared" ref="G93" si="128">IFERROR(E93/C93*100,0)</f>
        <v>338.47075708305124</v>
      </c>
      <c r="H93" s="20">
        <f t="shared" ref="H93:AC93" si="129">H97+H96+H95</f>
        <v>100</v>
      </c>
      <c r="I93" s="20">
        <f t="shared" si="129"/>
        <v>0</v>
      </c>
      <c r="J93" s="20">
        <f t="shared" ref="J93:U93" si="130">J25+J37+J50+J73+J56</f>
        <v>569.86</v>
      </c>
      <c r="K93" s="20">
        <f t="shared" si="130"/>
        <v>569.86</v>
      </c>
      <c r="L93" s="20">
        <f t="shared" si="130"/>
        <v>1628.44</v>
      </c>
      <c r="M93" s="20">
        <f t="shared" si="130"/>
        <v>1628.44</v>
      </c>
      <c r="N93" s="20">
        <f t="shared" si="130"/>
        <v>1542.22</v>
      </c>
      <c r="O93" s="20">
        <f t="shared" si="130"/>
        <v>1542.22</v>
      </c>
      <c r="P93" s="20">
        <f t="shared" si="130"/>
        <v>793.01</v>
      </c>
      <c r="Q93" s="20">
        <f t="shared" si="130"/>
        <v>793.02099999999996</v>
      </c>
      <c r="R93" s="20">
        <f t="shared" si="130"/>
        <v>3753.29</v>
      </c>
      <c r="S93" s="20">
        <f t="shared" si="130"/>
        <v>337.79500000000002</v>
      </c>
      <c r="T93" s="20">
        <f t="shared" si="130"/>
        <v>2099.48</v>
      </c>
      <c r="U93" s="20">
        <f t="shared" si="130"/>
        <v>30621.723000000002</v>
      </c>
      <c r="V93" s="20">
        <f t="shared" si="129"/>
        <v>1092</v>
      </c>
      <c r="W93" s="20">
        <f t="shared" si="129"/>
        <v>0</v>
      </c>
      <c r="X93" s="20">
        <f t="shared" si="129"/>
        <v>0</v>
      </c>
      <c r="Y93" s="20">
        <f t="shared" si="129"/>
        <v>0</v>
      </c>
      <c r="Z93" s="20">
        <f t="shared" si="129"/>
        <v>781.74</v>
      </c>
      <c r="AA93" s="20">
        <f t="shared" si="129"/>
        <v>0</v>
      </c>
      <c r="AB93" s="20">
        <f t="shared" si="129"/>
        <v>0</v>
      </c>
      <c r="AC93" s="20">
        <f t="shared" si="129"/>
        <v>0</v>
      </c>
      <c r="AD93" s="20">
        <f>AD97+AD96+AD95</f>
        <v>41321.57</v>
      </c>
      <c r="AE93" s="20">
        <f>AE97+AE96+AE95</f>
        <v>0</v>
      </c>
      <c r="AF93" s="185"/>
    </row>
    <row r="94" spans="1:32" s="16" customFormat="1" ht="18.75" x14ac:dyDescent="0.3">
      <c r="A94" s="18" t="s">
        <v>29</v>
      </c>
      <c r="B94" s="20">
        <f t="shared" ref="B94" si="131">B27+B51+B57+B69</f>
        <v>0</v>
      </c>
      <c r="C94" s="20">
        <f t="shared" si="124"/>
        <v>0</v>
      </c>
      <c r="D94" s="20">
        <f t="shared" si="125"/>
        <v>0</v>
      </c>
      <c r="E94" s="20">
        <f t="shared" si="126"/>
        <v>0</v>
      </c>
      <c r="F94" s="21">
        <f>IFERROR(E94/B94*100,0)</f>
        <v>0</v>
      </c>
      <c r="G94" s="21">
        <f>IFERROR(E94/C94*100,0)</f>
        <v>0</v>
      </c>
      <c r="H94" s="20">
        <f>H27+H39+H51+H57+H69</f>
        <v>0</v>
      </c>
      <c r="I94" s="20">
        <f t="shared" ref="I94:AC94" si="132">I75+I20</f>
        <v>0</v>
      </c>
      <c r="J94" s="20">
        <f t="shared" ref="J94" si="133">J26+J38+J51+J74+J57</f>
        <v>0</v>
      </c>
      <c r="K94" s="20">
        <f t="shared" si="132"/>
        <v>0</v>
      </c>
      <c r="L94" s="20">
        <f t="shared" si="132"/>
        <v>0</v>
      </c>
      <c r="M94" s="20">
        <f t="shared" si="132"/>
        <v>0</v>
      </c>
      <c r="N94" s="20">
        <f t="shared" si="132"/>
        <v>0</v>
      </c>
      <c r="O94" s="20">
        <f t="shared" si="132"/>
        <v>0</v>
      </c>
      <c r="P94" s="62">
        <f t="shared" ref="P94:Q94" si="134">P27+P39+P51+P57+P75+P63</f>
        <v>0</v>
      </c>
      <c r="Q94" s="62">
        <f t="shared" si="134"/>
        <v>0</v>
      </c>
      <c r="R94" s="20">
        <f t="shared" si="132"/>
        <v>0</v>
      </c>
      <c r="S94" s="20">
        <f t="shared" si="132"/>
        <v>0</v>
      </c>
      <c r="T94" s="20">
        <f t="shared" si="132"/>
        <v>0</v>
      </c>
      <c r="U94" s="20">
        <f t="shared" si="132"/>
        <v>0</v>
      </c>
      <c r="V94" s="20">
        <f t="shared" si="132"/>
        <v>0</v>
      </c>
      <c r="W94" s="20">
        <f t="shared" si="132"/>
        <v>0</v>
      </c>
      <c r="X94" s="20">
        <f t="shared" si="132"/>
        <v>0</v>
      </c>
      <c r="Y94" s="20">
        <f t="shared" si="132"/>
        <v>0</v>
      </c>
      <c r="Z94" s="20">
        <f t="shared" si="132"/>
        <v>0</v>
      </c>
      <c r="AA94" s="20">
        <f t="shared" si="132"/>
        <v>0</v>
      </c>
      <c r="AB94" s="20">
        <f t="shared" si="132"/>
        <v>0</v>
      </c>
      <c r="AC94" s="20">
        <f t="shared" si="132"/>
        <v>0</v>
      </c>
      <c r="AD94" s="20">
        <f>AD27+AD39+AD51+AD57+AD75</f>
        <v>0</v>
      </c>
      <c r="AE94" s="20">
        <f>AE75+AE20</f>
        <v>0</v>
      </c>
      <c r="AF94" s="185"/>
    </row>
    <row r="95" spans="1:32" s="16" customFormat="1" ht="18.75" x14ac:dyDescent="0.3">
      <c r="A95" s="18" t="s">
        <v>30</v>
      </c>
      <c r="B95" s="20">
        <f>B28+B52+B58+B70+B76</f>
        <v>18620.990000000002</v>
      </c>
      <c r="C95" s="20">
        <f>H95+J95+L95+P95+N95+R95+T95</f>
        <v>9663.93</v>
      </c>
      <c r="D95" s="20">
        <f t="shared" si="125"/>
        <v>32511.015000000003</v>
      </c>
      <c r="E95" s="20">
        <f t="shared" si="126"/>
        <v>32511.015000000003</v>
      </c>
      <c r="F95" s="21">
        <f t="shared" ref="F95:F97" si="135">IFERROR(E95/B95*100,0)</f>
        <v>174.59337554018342</v>
      </c>
      <c r="G95" s="21">
        <f t="shared" ref="G95:G97" si="136">IFERROR(E95/C95*100,0)</f>
        <v>336.41608538141321</v>
      </c>
      <c r="H95" s="20">
        <f>H28+H40+H52+H58+H70</f>
        <v>0</v>
      </c>
      <c r="I95" s="20">
        <f t="shared" ref="I95:AC95" si="137">I28+I40+I52+I58+I70</f>
        <v>0</v>
      </c>
      <c r="J95" s="20">
        <f t="shared" ref="J95" si="138">J27+J39+J52+J75+J58</f>
        <v>518.57000000000005</v>
      </c>
      <c r="K95" s="20">
        <f t="shared" si="137"/>
        <v>518.57000000000005</v>
      </c>
      <c r="L95" s="20">
        <f t="shared" si="137"/>
        <v>1481.88</v>
      </c>
      <c r="M95" s="20">
        <f t="shared" si="137"/>
        <v>1481.88</v>
      </c>
      <c r="N95" s="20">
        <f t="shared" si="137"/>
        <v>1403.42</v>
      </c>
      <c r="O95" s="20">
        <f t="shared" si="137"/>
        <v>1403.42</v>
      </c>
      <c r="P95" s="20">
        <f t="shared" si="137"/>
        <v>934.04</v>
      </c>
      <c r="Q95" s="20">
        <f t="shared" si="137"/>
        <v>721.65</v>
      </c>
      <c r="R95" s="20">
        <f t="shared" si="137"/>
        <v>3415.49</v>
      </c>
      <c r="S95" s="20">
        <f t="shared" si="137"/>
        <v>0</v>
      </c>
      <c r="T95" s="20">
        <f t="shared" si="137"/>
        <v>1910.53</v>
      </c>
      <c r="U95" s="20">
        <f t="shared" si="137"/>
        <v>28385.495000000003</v>
      </c>
      <c r="V95" s="20">
        <f t="shared" si="137"/>
        <v>546</v>
      </c>
      <c r="W95" s="20">
        <f t="shared" si="137"/>
        <v>0</v>
      </c>
      <c r="X95" s="20">
        <f t="shared" si="137"/>
        <v>0</v>
      </c>
      <c r="Y95" s="20">
        <f t="shared" si="137"/>
        <v>0</v>
      </c>
      <c r="Z95" s="20">
        <f t="shared" si="137"/>
        <v>390.87</v>
      </c>
      <c r="AA95" s="20">
        <f t="shared" si="137"/>
        <v>0</v>
      </c>
      <c r="AB95" s="20">
        <f t="shared" si="137"/>
        <v>0</v>
      </c>
      <c r="AC95" s="20">
        <f t="shared" si="137"/>
        <v>0</v>
      </c>
      <c r="AD95" s="20">
        <f>AD28+AD40+AD52+AD58+AD76+AD70</f>
        <v>8020.19</v>
      </c>
      <c r="AE95" s="20">
        <f>AE76+AE21</f>
        <v>0</v>
      </c>
      <c r="AF95" s="185"/>
    </row>
    <row r="96" spans="1:32" s="16" customFormat="1" ht="18.75" x14ac:dyDescent="0.3">
      <c r="A96" s="18" t="s">
        <v>31</v>
      </c>
      <c r="B96" s="20">
        <f>B29+B53+B59+B71+B77+B41</f>
        <v>37223.214</v>
      </c>
      <c r="C96" s="20">
        <f>C29+C41+C59+C65+C77</f>
        <v>2907.826</v>
      </c>
      <c r="D96" s="20">
        <f t="shared" si="125"/>
        <v>5162.6939999999995</v>
      </c>
      <c r="E96" s="20">
        <f>E29+E41+E53+E59+E77</f>
        <v>5162.6939999999995</v>
      </c>
      <c r="F96" s="21">
        <f t="shared" si="135"/>
        <v>13.86955462792654</v>
      </c>
      <c r="G96" s="21">
        <f t="shared" si="136"/>
        <v>177.54480495050254</v>
      </c>
      <c r="H96" s="20">
        <f t="shared" ref="H96:I96" si="139">H28+H40+H53+H76+G59</f>
        <v>100</v>
      </c>
      <c r="I96" s="20">
        <f t="shared" si="139"/>
        <v>0</v>
      </c>
      <c r="J96" s="20">
        <f t="shared" ref="J96:S96" si="140">J28+J40+J53+J76+J59</f>
        <v>51.29</v>
      </c>
      <c r="K96" s="20">
        <f t="shared" si="140"/>
        <v>51.29</v>
      </c>
      <c r="L96" s="20">
        <f t="shared" si="140"/>
        <v>146.56</v>
      </c>
      <c r="M96" s="20">
        <f t="shared" si="140"/>
        <v>146.56</v>
      </c>
      <c r="N96" s="20">
        <f t="shared" si="140"/>
        <v>138.80000000000001</v>
      </c>
      <c r="O96" s="20">
        <f t="shared" si="140"/>
        <v>138.80000000000001</v>
      </c>
      <c r="P96" s="20">
        <f t="shared" si="140"/>
        <v>283.77</v>
      </c>
      <c r="Q96" s="20">
        <f t="shared" si="140"/>
        <v>71.370999999999995</v>
      </c>
      <c r="R96" s="20">
        <f t="shared" si="140"/>
        <v>337.8</v>
      </c>
      <c r="S96" s="20">
        <f t="shared" si="140"/>
        <v>337.79500000000002</v>
      </c>
      <c r="T96" s="20">
        <f t="shared" ref="R96:AC96" si="141">T28+T40+T53+T58+T76</f>
        <v>1910.53</v>
      </c>
      <c r="U96" s="20">
        <f t="shared" si="141"/>
        <v>7797.9520000000002</v>
      </c>
      <c r="V96" s="20">
        <f t="shared" si="141"/>
        <v>546</v>
      </c>
      <c r="W96" s="20">
        <f t="shared" si="141"/>
        <v>0</v>
      </c>
      <c r="X96" s="20">
        <f t="shared" si="141"/>
        <v>0</v>
      </c>
      <c r="Y96" s="20">
        <f t="shared" si="141"/>
        <v>0</v>
      </c>
      <c r="Z96" s="20">
        <f t="shared" si="141"/>
        <v>390.87</v>
      </c>
      <c r="AA96" s="20">
        <f t="shared" si="141"/>
        <v>0</v>
      </c>
      <c r="AB96" s="20">
        <f t="shared" si="141"/>
        <v>0</v>
      </c>
      <c r="AC96" s="20">
        <f t="shared" si="141"/>
        <v>0</v>
      </c>
      <c r="AD96" s="20">
        <f>AD77+AD71+AD59+AD53+AD41+AD29</f>
        <v>30101.379999999997</v>
      </c>
      <c r="AE96" s="20">
        <f>AE28+AE40+AE53+AE58+AE76</f>
        <v>0</v>
      </c>
      <c r="AF96" s="185"/>
    </row>
    <row r="97" spans="1:32" s="16" customFormat="1" ht="18.75" x14ac:dyDescent="0.3">
      <c r="A97" s="18" t="s">
        <v>32</v>
      </c>
      <c r="B97" s="20">
        <f>B30+B54+B60+B72</f>
        <v>131119.85</v>
      </c>
      <c r="C97" s="20">
        <f t="shared" ref="C96:C97" si="142">H97+J97+L97+P97+N97+R97+T97</f>
        <v>131119.85</v>
      </c>
      <c r="D97" s="20">
        <f>E97</f>
        <v>113115.93500000001</v>
      </c>
      <c r="E97" s="20">
        <f t="shared" si="126"/>
        <v>113115.93500000001</v>
      </c>
      <c r="F97" s="21">
        <f t="shared" si="135"/>
        <v>86.269115622081642</v>
      </c>
      <c r="G97" s="21">
        <f t="shared" si="136"/>
        <v>86.269115622081642</v>
      </c>
      <c r="H97" s="20">
        <f t="shared" ref="H97:AC97" si="143">H30+H42+H54+H60+H78+H66</f>
        <v>0</v>
      </c>
      <c r="I97" s="20">
        <f t="shared" si="143"/>
        <v>0</v>
      </c>
      <c r="J97" s="20">
        <f t="shared" si="143"/>
        <v>0</v>
      </c>
      <c r="K97" s="20">
        <f t="shared" si="143"/>
        <v>0</v>
      </c>
      <c r="L97" s="20">
        <f t="shared" si="143"/>
        <v>0</v>
      </c>
      <c r="M97" s="20">
        <f t="shared" si="143"/>
        <v>0</v>
      </c>
      <c r="N97" s="20">
        <f t="shared" si="143"/>
        <v>100561.85</v>
      </c>
      <c r="O97" s="20">
        <f t="shared" si="143"/>
        <v>71808.02</v>
      </c>
      <c r="P97" s="62">
        <f t="shared" si="143"/>
        <v>0</v>
      </c>
      <c r="Q97" s="62">
        <f t="shared" si="143"/>
        <v>23841.19</v>
      </c>
      <c r="R97" s="20">
        <f t="shared" si="143"/>
        <v>0</v>
      </c>
      <c r="S97" s="20">
        <f t="shared" si="143"/>
        <v>1712.6420000000001</v>
      </c>
      <c r="T97" s="20">
        <f t="shared" si="143"/>
        <v>30558</v>
      </c>
      <c r="U97" s="20">
        <f t="shared" si="143"/>
        <v>15754.083000000001</v>
      </c>
      <c r="V97" s="20">
        <f t="shared" si="143"/>
        <v>0</v>
      </c>
      <c r="W97" s="20">
        <f t="shared" si="143"/>
        <v>0</v>
      </c>
      <c r="X97" s="20">
        <f t="shared" si="143"/>
        <v>0</v>
      </c>
      <c r="Y97" s="20">
        <f t="shared" si="143"/>
        <v>0</v>
      </c>
      <c r="Z97" s="20">
        <f t="shared" si="143"/>
        <v>0</v>
      </c>
      <c r="AA97" s="20">
        <f t="shared" si="143"/>
        <v>0</v>
      </c>
      <c r="AB97" s="20">
        <f t="shared" si="143"/>
        <v>0</v>
      </c>
      <c r="AC97" s="20">
        <f t="shared" si="143"/>
        <v>0</v>
      </c>
      <c r="AD97" s="20">
        <f>AD30+AD42+AD54+AD60+AD78+AD66</f>
        <v>3200</v>
      </c>
      <c r="AE97" s="65">
        <f>AE30+AE42+AE54+AE60+AE78</f>
        <v>0</v>
      </c>
      <c r="AF97" s="185"/>
    </row>
    <row r="98" spans="1:32" s="16" customFormat="1" ht="18.75" x14ac:dyDescent="0.25">
      <c r="A98" s="186" t="s">
        <v>53</v>
      </c>
      <c r="B98" s="187">
        <f>H98+J98+L98+N98+P98+R98+T98+V98+X98+Z98+AB98+AD98</f>
        <v>5889.7180000000008</v>
      </c>
      <c r="C98" s="187">
        <f>C101</f>
        <v>5647.0910000000003</v>
      </c>
      <c r="D98" s="187">
        <f>D101</f>
        <v>5048.3040000000001</v>
      </c>
      <c r="E98" s="187">
        <f>E101</f>
        <v>5048.3040000000001</v>
      </c>
      <c r="F98" s="187"/>
      <c r="G98" s="187"/>
      <c r="H98" s="187">
        <f>H101</f>
        <v>0</v>
      </c>
      <c r="I98" s="187">
        <f>I101</f>
        <v>0</v>
      </c>
      <c r="J98" s="187">
        <f t="shared" ref="J98:AD98" si="144">J101</f>
        <v>0</v>
      </c>
      <c r="K98" s="187">
        <f>K101</f>
        <v>0</v>
      </c>
      <c r="L98" s="187">
        <f t="shared" si="144"/>
        <v>0</v>
      </c>
      <c r="M98" s="187">
        <f>M101</f>
        <v>0</v>
      </c>
      <c r="N98" s="187">
        <f t="shared" si="144"/>
        <v>3606.1000000000004</v>
      </c>
      <c r="O98" s="187">
        <f>O101</f>
        <v>3605.93</v>
      </c>
      <c r="P98" s="187">
        <f t="shared" si="144"/>
        <v>0</v>
      </c>
      <c r="Q98" s="187">
        <f>Q101</f>
        <v>0</v>
      </c>
      <c r="R98" s="187">
        <f t="shared" si="144"/>
        <v>0</v>
      </c>
      <c r="S98" s="187">
        <f>S101</f>
        <v>0</v>
      </c>
      <c r="T98" s="187">
        <f t="shared" si="144"/>
        <v>2040.991</v>
      </c>
      <c r="U98" s="187">
        <f>U101</f>
        <v>1442.3739999999998</v>
      </c>
      <c r="V98" s="187">
        <f t="shared" si="144"/>
        <v>0</v>
      </c>
      <c r="W98" s="187">
        <f>W101</f>
        <v>0</v>
      </c>
      <c r="X98" s="187">
        <f t="shared" si="144"/>
        <v>0</v>
      </c>
      <c r="Y98" s="187">
        <f>Y101</f>
        <v>0</v>
      </c>
      <c r="Z98" s="187">
        <f t="shared" si="144"/>
        <v>0</v>
      </c>
      <c r="AA98" s="187">
        <f>AA101</f>
        <v>0</v>
      </c>
      <c r="AB98" s="187">
        <f t="shared" si="144"/>
        <v>0</v>
      </c>
      <c r="AC98" s="187">
        <f>AC101</f>
        <v>0</v>
      </c>
      <c r="AD98" s="187">
        <f t="shared" si="144"/>
        <v>242.62699999999998</v>
      </c>
      <c r="AE98" s="66"/>
      <c r="AF98" s="67"/>
    </row>
    <row r="99" spans="1:32" s="16" customFormat="1" ht="18.75" x14ac:dyDescent="0.25">
      <c r="A99" s="68" t="s">
        <v>54</v>
      </c>
      <c r="B99" s="69"/>
      <c r="C99" s="69"/>
      <c r="D99" s="69"/>
      <c r="E99" s="69"/>
      <c r="F99" s="69"/>
      <c r="G99" s="69"/>
      <c r="H99" s="69"/>
      <c r="I99" s="69"/>
      <c r="J99" s="69"/>
      <c r="K99" s="69"/>
      <c r="L99" s="69"/>
      <c r="M99" s="69"/>
      <c r="N99" s="69"/>
      <c r="O99" s="69"/>
      <c r="P99" s="130"/>
      <c r="Q99" s="130"/>
      <c r="R99" s="69"/>
      <c r="S99" s="69"/>
      <c r="T99" s="69"/>
      <c r="U99" s="69"/>
      <c r="V99" s="69"/>
      <c r="W99" s="69"/>
      <c r="X99" s="69"/>
      <c r="Y99" s="69"/>
      <c r="Z99" s="69"/>
      <c r="AA99" s="69"/>
      <c r="AB99" s="69"/>
      <c r="AC99" s="69"/>
      <c r="AD99" s="69"/>
      <c r="AE99" s="70"/>
      <c r="AF99" s="71"/>
    </row>
    <row r="100" spans="1:32" s="16" customFormat="1" ht="18.75" x14ac:dyDescent="0.25">
      <c r="A100" s="158" t="s">
        <v>55</v>
      </c>
      <c r="B100" s="159"/>
      <c r="C100" s="159"/>
      <c r="D100" s="159"/>
      <c r="E100" s="159"/>
      <c r="F100" s="159"/>
      <c r="G100" s="159"/>
      <c r="H100" s="159"/>
      <c r="I100" s="159"/>
      <c r="J100" s="159"/>
      <c r="K100" s="159"/>
      <c r="L100" s="159"/>
      <c r="M100" s="159"/>
      <c r="N100" s="159"/>
      <c r="O100" s="159"/>
      <c r="P100" s="159"/>
      <c r="Q100" s="159"/>
      <c r="R100" s="159"/>
      <c r="S100" s="159"/>
      <c r="T100" s="159"/>
      <c r="U100" s="159"/>
      <c r="V100" s="159"/>
      <c r="W100" s="159"/>
      <c r="X100" s="159"/>
      <c r="Y100" s="159"/>
      <c r="Z100" s="159"/>
      <c r="AA100" s="159"/>
      <c r="AB100" s="159"/>
      <c r="AC100" s="159"/>
      <c r="AD100" s="159"/>
      <c r="AE100" s="160"/>
      <c r="AF100" s="31"/>
    </row>
    <row r="101" spans="1:32" s="16" customFormat="1" ht="18.75" x14ac:dyDescent="0.3">
      <c r="A101" s="72" t="s">
        <v>28</v>
      </c>
      <c r="B101" s="22">
        <f>H101+J101+L101+N101+P101+R101+T101+V101+X101+Z101+AB101+AD101</f>
        <v>5889.7180000000008</v>
      </c>
      <c r="C101" s="22">
        <f t="shared" ref="C101:C103" si="145">N101+T101</f>
        <v>5647.0910000000003</v>
      </c>
      <c r="D101" s="22">
        <f t="shared" ref="D101:D103" si="146">E101</f>
        <v>5048.3040000000001</v>
      </c>
      <c r="E101" s="22">
        <f t="shared" ref="E101:E105" si="147">I101+K101+M101+O101+Q101+S101+U101+W101+Y101+AA101+AC101+AE101</f>
        <v>5048.3040000000001</v>
      </c>
      <c r="F101" s="21">
        <f t="shared" ref="F101:F105" si="148">IFERROR(E101/B101*100,0)</f>
        <v>85.713849118073213</v>
      </c>
      <c r="G101" s="21">
        <f t="shared" ref="G101:G105" si="149">IFERROR(E101/C101*100,0)</f>
        <v>89.396540625961222</v>
      </c>
      <c r="H101" s="22">
        <v>0</v>
      </c>
      <c r="I101" s="22">
        <v>0</v>
      </c>
      <c r="J101" s="22">
        <v>0</v>
      </c>
      <c r="K101" s="22">
        <v>0</v>
      </c>
      <c r="L101" s="22">
        <v>0</v>
      </c>
      <c r="M101" s="22">
        <v>0</v>
      </c>
      <c r="N101" s="22">
        <f>N102+N103+N104</f>
        <v>3606.1000000000004</v>
      </c>
      <c r="O101" s="22">
        <f>O102+O103+O104</f>
        <v>3605.93</v>
      </c>
      <c r="P101" s="82">
        <v>0</v>
      </c>
      <c r="Q101" s="82">
        <v>0</v>
      </c>
      <c r="R101" s="22">
        <v>0</v>
      </c>
      <c r="S101" s="22">
        <v>0</v>
      </c>
      <c r="T101" s="120">
        <f>T102+T103+T104</f>
        <v>2040.991</v>
      </c>
      <c r="U101" s="22">
        <f>U102+U103+U104</f>
        <v>1442.3739999999998</v>
      </c>
      <c r="V101" s="22">
        <v>0</v>
      </c>
      <c r="W101" s="22">
        <v>0</v>
      </c>
      <c r="X101" s="22">
        <v>0</v>
      </c>
      <c r="Y101" s="22">
        <v>0</v>
      </c>
      <c r="Z101" s="22">
        <v>0</v>
      </c>
      <c r="AA101" s="22">
        <v>0</v>
      </c>
      <c r="AB101" s="22">
        <v>0</v>
      </c>
      <c r="AC101" s="22">
        <v>0</v>
      </c>
      <c r="AD101" s="22">
        <f>AD102+AD103+AD104</f>
        <v>242.62699999999998</v>
      </c>
      <c r="AE101" s="22">
        <v>0</v>
      </c>
      <c r="AF101" s="148" t="s">
        <v>56</v>
      </c>
    </row>
    <row r="102" spans="1:32" s="16" customFormat="1" ht="18.75" x14ac:dyDescent="0.3">
      <c r="A102" s="72" t="s">
        <v>29</v>
      </c>
      <c r="B102" s="22">
        <f t="shared" ref="B102:B105" si="150">H102+J102+L102+N102+P102+R102+T102+V102+X102+Z102+AB102+AD102</f>
        <v>280.61400000000003</v>
      </c>
      <c r="C102" s="22">
        <f t="shared" si="145"/>
        <v>269.03100000000001</v>
      </c>
      <c r="D102" s="22">
        <f t="shared" si="146"/>
        <v>240.51</v>
      </c>
      <c r="E102" s="22">
        <f t="shared" si="147"/>
        <v>240.51</v>
      </c>
      <c r="F102" s="21">
        <f t="shared" si="148"/>
        <v>85.708482114220942</v>
      </c>
      <c r="G102" s="21">
        <f t="shared" si="149"/>
        <v>89.398619489947251</v>
      </c>
      <c r="H102" s="22">
        <f>H108</f>
        <v>0</v>
      </c>
      <c r="I102" s="22">
        <f t="shared" ref="I102:AE104" si="151">I108</f>
        <v>0</v>
      </c>
      <c r="J102" s="22">
        <f t="shared" si="151"/>
        <v>0</v>
      </c>
      <c r="K102" s="22">
        <f t="shared" si="151"/>
        <v>0</v>
      </c>
      <c r="L102" s="22">
        <v>0</v>
      </c>
      <c r="M102" s="22">
        <v>0</v>
      </c>
      <c r="N102" s="22">
        <v>171.8</v>
      </c>
      <c r="O102" s="22">
        <v>171.79</v>
      </c>
      <c r="P102" s="82">
        <f t="shared" si="151"/>
        <v>0</v>
      </c>
      <c r="Q102" s="82">
        <f t="shared" si="151"/>
        <v>0</v>
      </c>
      <c r="R102" s="22">
        <f t="shared" si="151"/>
        <v>0</v>
      </c>
      <c r="S102" s="22">
        <f t="shared" si="151"/>
        <v>0</v>
      </c>
      <c r="T102" s="120">
        <v>97.230999999999995</v>
      </c>
      <c r="U102" s="22">
        <v>68.72</v>
      </c>
      <c r="V102" s="22">
        <f t="shared" si="151"/>
        <v>0</v>
      </c>
      <c r="W102" s="22">
        <f t="shared" si="151"/>
        <v>0</v>
      </c>
      <c r="X102" s="22">
        <f t="shared" si="151"/>
        <v>0</v>
      </c>
      <c r="Y102" s="22">
        <f t="shared" si="151"/>
        <v>0</v>
      </c>
      <c r="Z102" s="22">
        <f t="shared" si="151"/>
        <v>0</v>
      </c>
      <c r="AA102" s="22">
        <f t="shared" si="151"/>
        <v>0</v>
      </c>
      <c r="AB102" s="22">
        <f t="shared" si="151"/>
        <v>0</v>
      </c>
      <c r="AC102" s="22">
        <f t="shared" si="151"/>
        <v>0</v>
      </c>
      <c r="AD102" s="22">
        <v>11.583</v>
      </c>
      <c r="AE102" s="22">
        <f t="shared" si="151"/>
        <v>0</v>
      </c>
      <c r="AF102" s="149"/>
    </row>
    <row r="103" spans="1:32" s="16" customFormat="1" ht="18.75" x14ac:dyDescent="0.3">
      <c r="A103" s="72" t="s">
        <v>30</v>
      </c>
      <c r="B103" s="22">
        <f t="shared" si="150"/>
        <v>5314.6050000000005</v>
      </c>
      <c r="C103" s="22">
        <f t="shared" si="145"/>
        <v>5095.63</v>
      </c>
      <c r="D103" s="22">
        <f t="shared" si="146"/>
        <v>4555.3339999999998</v>
      </c>
      <c r="E103" s="22">
        <f t="shared" si="147"/>
        <v>4555.3339999999998</v>
      </c>
      <c r="F103" s="21">
        <f t="shared" si="148"/>
        <v>85.713500815206388</v>
      </c>
      <c r="G103" s="21">
        <f t="shared" si="149"/>
        <v>89.396875361829643</v>
      </c>
      <c r="H103" s="22">
        <f t="shared" ref="H103:W104" si="152">H109</f>
        <v>0</v>
      </c>
      <c r="I103" s="22">
        <f t="shared" si="152"/>
        <v>0</v>
      </c>
      <c r="J103" s="22">
        <f t="shared" si="152"/>
        <v>0</v>
      </c>
      <c r="K103" s="22">
        <f t="shared" si="152"/>
        <v>0</v>
      </c>
      <c r="L103" s="22">
        <v>0</v>
      </c>
      <c r="M103" s="22">
        <v>0</v>
      </c>
      <c r="N103" s="22">
        <v>3253.9</v>
      </c>
      <c r="O103" s="22">
        <v>3253.81</v>
      </c>
      <c r="P103" s="82">
        <f t="shared" si="152"/>
        <v>0</v>
      </c>
      <c r="Q103" s="82">
        <f t="shared" si="152"/>
        <v>0</v>
      </c>
      <c r="R103" s="22">
        <f t="shared" si="152"/>
        <v>0</v>
      </c>
      <c r="S103" s="22">
        <f t="shared" si="152"/>
        <v>0</v>
      </c>
      <c r="T103" s="120">
        <v>1841.73</v>
      </c>
      <c r="U103" s="22">
        <v>1301.5239999999999</v>
      </c>
      <c r="V103" s="22">
        <f t="shared" si="152"/>
        <v>0</v>
      </c>
      <c r="W103" s="22">
        <f t="shared" si="152"/>
        <v>0</v>
      </c>
      <c r="X103" s="22">
        <f t="shared" si="151"/>
        <v>0</v>
      </c>
      <c r="Y103" s="22">
        <f t="shared" si="151"/>
        <v>0</v>
      </c>
      <c r="Z103" s="22">
        <f t="shared" si="151"/>
        <v>0</v>
      </c>
      <c r="AA103" s="22">
        <f t="shared" si="151"/>
        <v>0</v>
      </c>
      <c r="AB103" s="22">
        <f t="shared" si="151"/>
        <v>0</v>
      </c>
      <c r="AC103" s="22">
        <f t="shared" si="151"/>
        <v>0</v>
      </c>
      <c r="AD103" s="22">
        <v>218.97499999999999</v>
      </c>
      <c r="AE103" s="22">
        <f t="shared" si="151"/>
        <v>0</v>
      </c>
      <c r="AF103" s="149"/>
    </row>
    <row r="104" spans="1:32" s="16" customFormat="1" ht="18.75" x14ac:dyDescent="0.3">
      <c r="A104" s="72" t="s">
        <v>31</v>
      </c>
      <c r="B104" s="22">
        <f t="shared" si="150"/>
        <v>294.49900000000002</v>
      </c>
      <c r="C104" s="22">
        <f t="shared" ref="C104:C105" si="153">N104+T104</f>
        <v>282.43</v>
      </c>
      <c r="D104" s="22">
        <f>E104</f>
        <v>252.46</v>
      </c>
      <c r="E104" s="22">
        <f t="shared" si="147"/>
        <v>252.46</v>
      </c>
      <c r="F104" s="21">
        <f t="shared" si="148"/>
        <v>85.725248642609984</v>
      </c>
      <c r="G104" s="21">
        <f t="shared" si="149"/>
        <v>89.388521049463591</v>
      </c>
      <c r="H104" s="22">
        <f t="shared" si="152"/>
        <v>0</v>
      </c>
      <c r="I104" s="22">
        <f t="shared" si="151"/>
        <v>0</v>
      </c>
      <c r="J104" s="22">
        <f t="shared" si="151"/>
        <v>0</v>
      </c>
      <c r="K104" s="22">
        <f t="shared" si="151"/>
        <v>0</v>
      </c>
      <c r="L104" s="22">
        <v>0</v>
      </c>
      <c r="M104" s="22">
        <v>0</v>
      </c>
      <c r="N104" s="22">
        <v>180.4</v>
      </c>
      <c r="O104" s="22">
        <v>180.33</v>
      </c>
      <c r="P104" s="82">
        <f t="shared" si="151"/>
        <v>0</v>
      </c>
      <c r="Q104" s="82">
        <f t="shared" si="151"/>
        <v>0</v>
      </c>
      <c r="R104" s="22">
        <f t="shared" si="151"/>
        <v>0</v>
      </c>
      <c r="S104" s="22">
        <f t="shared" si="151"/>
        <v>0</v>
      </c>
      <c r="T104" s="120">
        <v>102.03</v>
      </c>
      <c r="U104" s="22">
        <v>72.13</v>
      </c>
      <c r="V104" s="22">
        <f t="shared" si="151"/>
        <v>0</v>
      </c>
      <c r="W104" s="22">
        <f t="shared" si="151"/>
        <v>0</v>
      </c>
      <c r="X104" s="22">
        <f t="shared" si="151"/>
        <v>0</v>
      </c>
      <c r="Y104" s="22">
        <f t="shared" si="151"/>
        <v>0</v>
      </c>
      <c r="Z104" s="22">
        <f t="shared" si="151"/>
        <v>0</v>
      </c>
      <c r="AA104" s="22">
        <f t="shared" si="151"/>
        <v>0</v>
      </c>
      <c r="AB104" s="22">
        <f t="shared" si="151"/>
        <v>0</v>
      </c>
      <c r="AC104" s="22">
        <f t="shared" si="151"/>
        <v>0</v>
      </c>
      <c r="AD104" s="22">
        <v>12.069000000000001</v>
      </c>
      <c r="AE104" s="22">
        <f t="shared" si="151"/>
        <v>0</v>
      </c>
      <c r="AF104" s="149"/>
    </row>
    <row r="105" spans="1:32" s="16" customFormat="1" ht="18.75" x14ac:dyDescent="0.3">
      <c r="A105" s="72" t="s">
        <v>32</v>
      </c>
      <c r="B105" s="22">
        <f t="shared" si="150"/>
        <v>0</v>
      </c>
      <c r="C105" s="22">
        <f t="shared" si="153"/>
        <v>0</v>
      </c>
      <c r="D105" s="22">
        <f t="shared" ref="C105:D105" si="154">O105</f>
        <v>0</v>
      </c>
      <c r="E105" s="22">
        <f t="shared" si="147"/>
        <v>0</v>
      </c>
      <c r="F105" s="21">
        <f t="shared" si="148"/>
        <v>0</v>
      </c>
      <c r="G105" s="21">
        <f t="shared" si="149"/>
        <v>0</v>
      </c>
      <c r="H105" s="22">
        <v>0</v>
      </c>
      <c r="I105" s="22">
        <v>0</v>
      </c>
      <c r="J105" s="22">
        <v>0</v>
      </c>
      <c r="K105" s="22">
        <v>0</v>
      </c>
      <c r="L105" s="22">
        <v>0</v>
      </c>
      <c r="M105" s="22">
        <v>0</v>
      </c>
      <c r="N105" s="22">
        <v>0</v>
      </c>
      <c r="O105" s="22">
        <v>0</v>
      </c>
      <c r="P105" s="82">
        <v>0</v>
      </c>
      <c r="Q105" s="82">
        <v>0</v>
      </c>
      <c r="R105" s="22">
        <v>0</v>
      </c>
      <c r="S105" s="22">
        <v>0</v>
      </c>
      <c r="T105" s="120">
        <v>0</v>
      </c>
      <c r="U105" s="22">
        <v>0</v>
      </c>
      <c r="V105" s="22">
        <v>0</v>
      </c>
      <c r="W105" s="22">
        <v>0</v>
      </c>
      <c r="X105" s="22">
        <v>0</v>
      </c>
      <c r="Y105" s="22">
        <v>0</v>
      </c>
      <c r="Z105" s="22">
        <v>0</v>
      </c>
      <c r="AA105" s="22">
        <v>0</v>
      </c>
      <c r="AB105" s="22">
        <v>0</v>
      </c>
      <c r="AC105" s="22">
        <v>0</v>
      </c>
      <c r="AD105" s="22">
        <v>0</v>
      </c>
      <c r="AE105" s="22">
        <v>0</v>
      </c>
      <c r="AF105" s="150"/>
    </row>
    <row r="106" spans="1:32" s="16" customFormat="1" ht="18.75" x14ac:dyDescent="0.25">
      <c r="A106" s="180" t="s">
        <v>57</v>
      </c>
      <c r="B106" s="181"/>
      <c r="C106" s="181"/>
      <c r="D106" s="181"/>
      <c r="E106" s="181"/>
      <c r="F106" s="181"/>
      <c r="G106" s="181"/>
      <c r="H106" s="181"/>
      <c r="I106" s="181"/>
      <c r="J106" s="181"/>
      <c r="K106" s="181"/>
      <c r="L106" s="181"/>
      <c r="M106" s="181"/>
      <c r="N106" s="181"/>
      <c r="O106" s="181"/>
      <c r="P106" s="181"/>
      <c r="Q106" s="181"/>
      <c r="R106" s="181"/>
      <c r="S106" s="181"/>
      <c r="T106" s="181"/>
      <c r="U106" s="181"/>
      <c r="V106" s="181"/>
      <c r="W106" s="181"/>
      <c r="X106" s="181"/>
      <c r="Y106" s="181"/>
      <c r="Z106" s="181"/>
      <c r="AA106" s="181"/>
      <c r="AB106" s="181"/>
      <c r="AC106" s="181"/>
      <c r="AD106" s="181"/>
      <c r="AE106" s="182"/>
      <c r="AF106" s="73"/>
    </row>
    <row r="107" spans="1:32" s="16" customFormat="1" ht="18.75" x14ac:dyDescent="0.3">
      <c r="A107" s="72" t="s">
        <v>28</v>
      </c>
      <c r="B107" s="22">
        <f>H107+J107+L107+N107+P107+R107+T107+V107+X107+Z107+AB107+AD107</f>
        <v>2060.6</v>
      </c>
      <c r="C107" s="41">
        <v>0</v>
      </c>
      <c r="D107" s="22">
        <f t="shared" ref="D107:E110" si="155">H107</f>
        <v>0</v>
      </c>
      <c r="E107" s="22">
        <f t="shared" si="155"/>
        <v>0</v>
      </c>
      <c r="F107" s="21">
        <f t="shared" ref="F107:F111" si="156">IFERROR(E107/B107*100,0)</f>
        <v>0</v>
      </c>
      <c r="G107" s="21">
        <f t="shared" ref="G107:G111" si="157">IFERROR(E107/C107*100,0)</f>
        <v>0</v>
      </c>
      <c r="H107" s="22">
        <v>0</v>
      </c>
      <c r="I107" s="22">
        <v>0</v>
      </c>
      <c r="J107" s="22">
        <v>0</v>
      </c>
      <c r="K107" s="22">
        <v>0</v>
      </c>
      <c r="L107" s="22">
        <v>0</v>
      </c>
      <c r="M107" s="22">
        <v>0</v>
      </c>
      <c r="N107" s="22">
        <v>0</v>
      </c>
      <c r="O107" s="22">
        <v>0</v>
      </c>
      <c r="P107" s="82">
        <v>0</v>
      </c>
      <c r="Q107" s="82">
        <v>0</v>
      </c>
      <c r="R107" s="22">
        <v>0</v>
      </c>
      <c r="S107" s="22">
        <v>0</v>
      </c>
      <c r="T107" s="22">
        <v>0</v>
      </c>
      <c r="U107" s="22">
        <v>0</v>
      </c>
      <c r="V107" s="22">
        <v>0</v>
      </c>
      <c r="W107" s="22">
        <v>0</v>
      </c>
      <c r="X107" s="22">
        <v>0</v>
      </c>
      <c r="Y107" s="22">
        <v>0</v>
      </c>
      <c r="Z107" s="22">
        <v>0</v>
      </c>
      <c r="AA107" s="22">
        <v>0</v>
      </c>
      <c r="AB107" s="22">
        <v>0</v>
      </c>
      <c r="AC107" s="22">
        <v>0</v>
      </c>
      <c r="AD107" s="22">
        <f>AD108</f>
        <v>2060.6</v>
      </c>
      <c r="AE107" s="22">
        <f>AE108+AE109+AE110</f>
        <v>0</v>
      </c>
      <c r="AF107" s="188" t="s">
        <v>58</v>
      </c>
    </row>
    <row r="108" spans="1:32" s="16" customFormat="1" ht="18.75" x14ac:dyDescent="0.3">
      <c r="A108" s="72" t="s">
        <v>29</v>
      </c>
      <c r="B108" s="41">
        <f>H108+J108+L108+N108+P108+R108+T108+V108+X108+Z108+AB108+AD108</f>
        <v>2060.6</v>
      </c>
      <c r="C108" s="41">
        <f>H108</f>
        <v>0</v>
      </c>
      <c r="D108" s="22">
        <f t="shared" si="155"/>
        <v>0</v>
      </c>
      <c r="E108" s="22">
        <f t="shared" si="155"/>
        <v>0</v>
      </c>
      <c r="F108" s="21">
        <f t="shared" si="156"/>
        <v>0</v>
      </c>
      <c r="G108" s="21">
        <f t="shared" si="157"/>
        <v>0</v>
      </c>
      <c r="H108" s="22">
        <v>0</v>
      </c>
      <c r="I108" s="22">
        <v>0</v>
      </c>
      <c r="J108" s="22">
        <v>0</v>
      </c>
      <c r="K108" s="22">
        <v>0</v>
      </c>
      <c r="L108" s="22">
        <v>0</v>
      </c>
      <c r="M108" s="22">
        <v>0</v>
      </c>
      <c r="N108" s="22">
        <v>0</v>
      </c>
      <c r="O108" s="22">
        <v>0</v>
      </c>
      <c r="P108" s="82">
        <v>0</v>
      </c>
      <c r="Q108" s="82">
        <v>0</v>
      </c>
      <c r="R108" s="22">
        <v>0</v>
      </c>
      <c r="S108" s="22">
        <v>0</v>
      </c>
      <c r="T108" s="22">
        <v>0</v>
      </c>
      <c r="U108" s="22">
        <v>0</v>
      </c>
      <c r="V108" s="22">
        <v>0</v>
      </c>
      <c r="W108" s="22">
        <v>0</v>
      </c>
      <c r="X108" s="22">
        <v>0</v>
      </c>
      <c r="Y108" s="22">
        <v>0</v>
      </c>
      <c r="Z108" s="22">
        <v>0</v>
      </c>
      <c r="AA108" s="22">
        <v>0</v>
      </c>
      <c r="AB108" s="22">
        <v>0</v>
      </c>
      <c r="AC108" s="22">
        <v>0</v>
      </c>
      <c r="AD108" s="22">
        <v>2060.6</v>
      </c>
      <c r="AE108" s="22"/>
      <c r="AF108" s="161"/>
    </row>
    <row r="109" spans="1:32" s="16" customFormat="1" ht="18.75" x14ac:dyDescent="0.3">
      <c r="A109" s="72" t="s">
        <v>30</v>
      </c>
      <c r="B109" s="41">
        <f t="shared" ref="B109:B111" si="158">H109+J109+L109+N109+P109+R109+T109+V109+X109+Z109+AB109+AD109</f>
        <v>0</v>
      </c>
      <c r="C109" s="41">
        <f t="shared" ref="C109:C111" si="159">H109</f>
        <v>0</v>
      </c>
      <c r="D109" s="22">
        <f t="shared" si="155"/>
        <v>0</v>
      </c>
      <c r="E109" s="22">
        <f>I109</f>
        <v>0</v>
      </c>
      <c r="F109" s="21">
        <f t="shared" si="156"/>
        <v>0</v>
      </c>
      <c r="G109" s="21">
        <f t="shared" si="157"/>
        <v>0</v>
      </c>
      <c r="H109" s="22">
        <v>0</v>
      </c>
      <c r="I109" s="22">
        <v>0</v>
      </c>
      <c r="J109" s="22">
        <v>0</v>
      </c>
      <c r="K109" s="22">
        <v>0</v>
      </c>
      <c r="L109" s="22">
        <v>0</v>
      </c>
      <c r="M109" s="22">
        <v>0</v>
      </c>
      <c r="N109" s="22">
        <v>0</v>
      </c>
      <c r="O109" s="22">
        <v>0</v>
      </c>
      <c r="P109" s="82">
        <v>0</v>
      </c>
      <c r="Q109" s="82">
        <v>0</v>
      </c>
      <c r="R109" s="22">
        <v>0</v>
      </c>
      <c r="S109" s="22">
        <v>0</v>
      </c>
      <c r="T109" s="22">
        <v>0</v>
      </c>
      <c r="U109" s="22">
        <v>0</v>
      </c>
      <c r="V109" s="22">
        <v>0</v>
      </c>
      <c r="W109" s="22">
        <v>0</v>
      </c>
      <c r="X109" s="22">
        <v>0</v>
      </c>
      <c r="Y109" s="22">
        <v>0</v>
      </c>
      <c r="Z109" s="22">
        <v>0</v>
      </c>
      <c r="AA109" s="22">
        <v>0</v>
      </c>
      <c r="AB109" s="22">
        <v>0</v>
      </c>
      <c r="AC109" s="22">
        <v>0</v>
      </c>
      <c r="AD109" s="22"/>
      <c r="AE109" s="22">
        <v>0</v>
      </c>
      <c r="AF109" s="161"/>
    </row>
    <row r="110" spans="1:32" s="16" customFormat="1" ht="18.75" x14ac:dyDescent="0.3">
      <c r="A110" s="72" t="s">
        <v>31</v>
      </c>
      <c r="B110" s="41">
        <f t="shared" si="158"/>
        <v>0</v>
      </c>
      <c r="C110" s="41">
        <f t="shared" si="159"/>
        <v>0</v>
      </c>
      <c r="D110" s="22">
        <f t="shared" si="155"/>
        <v>0</v>
      </c>
      <c r="E110" s="22">
        <f t="shared" si="155"/>
        <v>0</v>
      </c>
      <c r="F110" s="21">
        <f t="shared" si="156"/>
        <v>0</v>
      </c>
      <c r="G110" s="21">
        <f t="shared" si="157"/>
        <v>0</v>
      </c>
      <c r="H110" s="22">
        <v>0</v>
      </c>
      <c r="I110" s="22">
        <v>0</v>
      </c>
      <c r="J110" s="22">
        <v>0</v>
      </c>
      <c r="K110" s="22">
        <v>0</v>
      </c>
      <c r="L110" s="22">
        <v>0</v>
      </c>
      <c r="M110" s="22">
        <v>0</v>
      </c>
      <c r="N110" s="22">
        <v>0</v>
      </c>
      <c r="O110" s="22">
        <v>0</v>
      </c>
      <c r="P110" s="82">
        <v>0</v>
      </c>
      <c r="Q110" s="82">
        <v>0</v>
      </c>
      <c r="R110" s="22">
        <v>0</v>
      </c>
      <c r="S110" s="22">
        <v>0</v>
      </c>
      <c r="T110" s="22">
        <v>0</v>
      </c>
      <c r="U110" s="22">
        <v>0</v>
      </c>
      <c r="V110" s="22">
        <v>0</v>
      </c>
      <c r="W110" s="22">
        <v>0</v>
      </c>
      <c r="X110" s="22">
        <v>0</v>
      </c>
      <c r="Y110" s="22">
        <v>0</v>
      </c>
      <c r="Z110" s="22">
        <v>0</v>
      </c>
      <c r="AA110" s="22">
        <v>0</v>
      </c>
      <c r="AB110" s="22">
        <v>0</v>
      </c>
      <c r="AC110" s="22">
        <v>0</v>
      </c>
      <c r="AD110" s="22">
        <v>0</v>
      </c>
      <c r="AE110" s="22">
        <v>0</v>
      </c>
      <c r="AF110" s="161"/>
    </row>
    <row r="111" spans="1:32" s="16" customFormat="1" ht="18.75" x14ac:dyDescent="0.3">
      <c r="A111" s="72" t="s">
        <v>32</v>
      </c>
      <c r="B111" s="41">
        <f t="shared" si="158"/>
        <v>0</v>
      </c>
      <c r="C111" s="41">
        <f t="shared" si="159"/>
        <v>0</v>
      </c>
      <c r="D111" s="22">
        <f>H111</f>
        <v>0</v>
      </c>
      <c r="E111" s="22">
        <f>I111</f>
        <v>0</v>
      </c>
      <c r="F111" s="21">
        <f t="shared" si="156"/>
        <v>0</v>
      </c>
      <c r="G111" s="21">
        <f t="shared" si="157"/>
        <v>0</v>
      </c>
      <c r="H111" s="22">
        <v>0</v>
      </c>
      <c r="I111" s="22">
        <v>0</v>
      </c>
      <c r="J111" s="22">
        <v>0</v>
      </c>
      <c r="K111" s="22">
        <v>0</v>
      </c>
      <c r="L111" s="22">
        <v>0</v>
      </c>
      <c r="M111" s="22">
        <v>0</v>
      </c>
      <c r="N111" s="22">
        <v>0</v>
      </c>
      <c r="O111" s="22">
        <v>0</v>
      </c>
      <c r="P111" s="82">
        <v>0</v>
      </c>
      <c r="Q111" s="82">
        <v>0</v>
      </c>
      <c r="R111" s="22">
        <v>0</v>
      </c>
      <c r="S111" s="22">
        <v>0</v>
      </c>
      <c r="T111" s="22">
        <v>0</v>
      </c>
      <c r="U111" s="22">
        <v>0</v>
      </c>
      <c r="V111" s="22">
        <v>0</v>
      </c>
      <c r="W111" s="22">
        <v>0</v>
      </c>
      <c r="X111" s="22">
        <v>0</v>
      </c>
      <c r="Y111" s="22">
        <v>0</v>
      </c>
      <c r="Z111" s="22">
        <v>0</v>
      </c>
      <c r="AA111" s="22">
        <v>0</v>
      </c>
      <c r="AB111" s="22">
        <v>0</v>
      </c>
      <c r="AC111" s="22">
        <v>0</v>
      </c>
      <c r="AD111" s="22">
        <v>0</v>
      </c>
      <c r="AE111" s="22">
        <v>0</v>
      </c>
      <c r="AF111" s="162"/>
    </row>
    <row r="112" spans="1:32" s="16" customFormat="1" ht="18.75" x14ac:dyDescent="0.3">
      <c r="A112" s="189" t="s">
        <v>59</v>
      </c>
      <c r="B112" s="190"/>
      <c r="C112" s="190"/>
      <c r="D112" s="190"/>
      <c r="E112" s="190"/>
      <c r="F112" s="190"/>
      <c r="G112" s="190"/>
      <c r="H112" s="190"/>
      <c r="I112" s="190"/>
      <c r="J112" s="190"/>
      <c r="K112" s="190"/>
      <c r="L112" s="190"/>
      <c r="M112" s="190"/>
      <c r="N112" s="190"/>
      <c r="O112" s="190"/>
      <c r="P112" s="190"/>
      <c r="Q112" s="190"/>
      <c r="R112" s="190"/>
      <c r="S112" s="190"/>
      <c r="T112" s="190"/>
      <c r="U112" s="190"/>
      <c r="V112" s="190"/>
      <c r="W112" s="190"/>
      <c r="X112" s="190"/>
      <c r="Y112" s="190"/>
      <c r="Z112" s="190"/>
      <c r="AA112" s="190"/>
      <c r="AB112" s="190"/>
      <c r="AC112" s="190"/>
      <c r="AD112" s="190"/>
      <c r="AE112" s="191"/>
      <c r="AF112" s="73"/>
    </row>
    <row r="113" spans="1:32" s="16" customFormat="1" ht="18.75" x14ac:dyDescent="0.3">
      <c r="A113" s="72" t="s">
        <v>28</v>
      </c>
      <c r="B113" s="22">
        <f>H113+J113+L113+N113+P113+R113+T113+V113+X113+Z113+AB113+AD113</f>
        <v>12.2</v>
      </c>
      <c r="C113" s="41">
        <v>0</v>
      </c>
      <c r="D113" s="22">
        <f t="shared" ref="D113:D117" si="160">H113</f>
        <v>0</v>
      </c>
      <c r="E113" s="22">
        <f t="shared" ref="E113:E117" si="161">D113</f>
        <v>0</v>
      </c>
      <c r="F113" s="21">
        <f t="shared" ref="F113:F117" si="162">IFERROR(E113/B113*100,0)</f>
        <v>0</v>
      </c>
      <c r="G113" s="21">
        <f t="shared" ref="G113:G117" si="163">IFERROR(E113/C113*100,0)</f>
        <v>0</v>
      </c>
      <c r="H113" s="22">
        <v>0</v>
      </c>
      <c r="I113" s="22">
        <v>0</v>
      </c>
      <c r="J113" s="22">
        <v>0</v>
      </c>
      <c r="K113" s="22">
        <v>0</v>
      </c>
      <c r="L113" s="22">
        <v>0</v>
      </c>
      <c r="M113" s="22">
        <v>0</v>
      </c>
      <c r="N113" s="22">
        <v>0</v>
      </c>
      <c r="O113" s="22">
        <v>0</v>
      </c>
      <c r="P113" s="82">
        <v>0</v>
      </c>
      <c r="Q113" s="82">
        <v>0</v>
      </c>
      <c r="R113" s="22">
        <v>0</v>
      </c>
      <c r="S113" s="22">
        <v>0</v>
      </c>
      <c r="T113" s="22">
        <v>0</v>
      </c>
      <c r="U113" s="22">
        <v>0</v>
      </c>
      <c r="V113" s="22">
        <v>0</v>
      </c>
      <c r="W113" s="22">
        <v>0</v>
      </c>
      <c r="X113" s="22">
        <v>0</v>
      </c>
      <c r="Y113" s="22">
        <v>0</v>
      </c>
      <c r="Z113" s="22">
        <v>0</v>
      </c>
      <c r="AA113" s="22">
        <v>0</v>
      </c>
      <c r="AB113" s="22">
        <v>0</v>
      </c>
      <c r="AC113" s="22">
        <v>0</v>
      </c>
      <c r="AD113" s="22">
        <f>AD114+AD115+AD116+AD123</f>
        <v>12.2</v>
      </c>
      <c r="AE113" s="22">
        <f>AE114+AE115+AE116+AE123</f>
        <v>0</v>
      </c>
      <c r="AF113" s="188"/>
    </row>
    <row r="114" spans="1:32" s="16" customFormat="1" ht="18.75" x14ac:dyDescent="0.3">
      <c r="A114" s="72" t="s">
        <v>29</v>
      </c>
      <c r="B114" s="41">
        <f>H114+J114+L114+N114+P114+R114+T114+V114+X114+Z114+AB114+AD114</f>
        <v>0</v>
      </c>
      <c r="C114" s="41">
        <f>H114</f>
        <v>0</v>
      </c>
      <c r="D114" s="22">
        <f t="shared" si="160"/>
        <v>0</v>
      </c>
      <c r="E114" s="22">
        <f t="shared" si="161"/>
        <v>0</v>
      </c>
      <c r="F114" s="21">
        <f t="shared" si="162"/>
        <v>0</v>
      </c>
      <c r="G114" s="21">
        <f t="shared" si="163"/>
        <v>0</v>
      </c>
      <c r="H114" s="22">
        <v>0</v>
      </c>
      <c r="I114" s="22">
        <v>0</v>
      </c>
      <c r="J114" s="22">
        <v>0</v>
      </c>
      <c r="K114" s="22">
        <v>0</v>
      </c>
      <c r="L114" s="22">
        <v>0</v>
      </c>
      <c r="M114" s="22">
        <v>0</v>
      </c>
      <c r="N114" s="22">
        <v>0</v>
      </c>
      <c r="O114" s="22">
        <v>0</v>
      </c>
      <c r="P114" s="82">
        <v>0</v>
      </c>
      <c r="Q114" s="82">
        <v>0</v>
      </c>
      <c r="R114" s="22">
        <v>0</v>
      </c>
      <c r="S114" s="22">
        <v>0</v>
      </c>
      <c r="T114" s="22">
        <v>0</v>
      </c>
      <c r="U114" s="22">
        <v>0</v>
      </c>
      <c r="V114" s="22">
        <v>0</v>
      </c>
      <c r="W114" s="22">
        <v>0</v>
      </c>
      <c r="X114" s="22">
        <v>0</v>
      </c>
      <c r="Y114" s="22">
        <v>0</v>
      </c>
      <c r="Z114" s="22">
        <v>0</v>
      </c>
      <c r="AA114" s="22">
        <v>0</v>
      </c>
      <c r="AB114" s="22">
        <v>0</v>
      </c>
      <c r="AC114" s="22">
        <v>0</v>
      </c>
      <c r="AD114" s="22">
        <v>0</v>
      </c>
      <c r="AE114" s="22">
        <v>0</v>
      </c>
      <c r="AF114" s="161"/>
    </row>
    <row r="115" spans="1:32" s="16" customFormat="1" ht="18.75" x14ac:dyDescent="0.3">
      <c r="A115" s="72" t="s">
        <v>30</v>
      </c>
      <c r="B115" s="41">
        <f t="shared" ref="B115:B117" si="164">H115+J115+L115+N115+P115+R115+T115+V115+X115+Z115+AB115+AD115</f>
        <v>12.2</v>
      </c>
      <c r="C115" s="41">
        <f t="shared" ref="C115:C117" si="165">H115</f>
        <v>0</v>
      </c>
      <c r="D115" s="22">
        <f t="shared" si="160"/>
        <v>0</v>
      </c>
      <c r="E115" s="22">
        <f t="shared" si="161"/>
        <v>0</v>
      </c>
      <c r="F115" s="21">
        <f t="shared" si="162"/>
        <v>0</v>
      </c>
      <c r="G115" s="21">
        <f t="shared" si="163"/>
        <v>0</v>
      </c>
      <c r="H115" s="22">
        <v>0</v>
      </c>
      <c r="I115" s="22">
        <v>0</v>
      </c>
      <c r="J115" s="22">
        <v>0</v>
      </c>
      <c r="K115" s="22">
        <v>0</v>
      </c>
      <c r="L115" s="22">
        <v>0</v>
      </c>
      <c r="M115" s="22">
        <v>0</v>
      </c>
      <c r="N115" s="22">
        <v>0</v>
      </c>
      <c r="O115" s="22">
        <v>0</v>
      </c>
      <c r="P115" s="82">
        <v>0</v>
      </c>
      <c r="Q115" s="82">
        <v>0</v>
      </c>
      <c r="R115" s="22">
        <v>0</v>
      </c>
      <c r="S115" s="22">
        <v>0</v>
      </c>
      <c r="T115" s="22">
        <v>0</v>
      </c>
      <c r="U115" s="22">
        <v>0</v>
      </c>
      <c r="V115" s="22">
        <v>0</v>
      </c>
      <c r="W115" s="22">
        <v>0</v>
      </c>
      <c r="X115" s="22">
        <v>0</v>
      </c>
      <c r="Y115" s="22">
        <v>0</v>
      </c>
      <c r="Z115" s="22">
        <v>0</v>
      </c>
      <c r="AA115" s="22">
        <v>0</v>
      </c>
      <c r="AB115" s="22">
        <v>0</v>
      </c>
      <c r="AC115" s="22">
        <v>0</v>
      </c>
      <c r="AD115" s="22">
        <v>12.2</v>
      </c>
      <c r="AE115" s="22">
        <v>0</v>
      </c>
      <c r="AF115" s="161"/>
    </row>
    <row r="116" spans="1:32" s="16" customFormat="1" ht="18.75" x14ac:dyDescent="0.3">
      <c r="A116" s="72" t="s">
        <v>31</v>
      </c>
      <c r="B116" s="41">
        <f t="shared" si="164"/>
        <v>0</v>
      </c>
      <c r="C116" s="41">
        <f t="shared" si="165"/>
        <v>0</v>
      </c>
      <c r="D116" s="22">
        <f t="shared" si="160"/>
        <v>0</v>
      </c>
      <c r="E116" s="22">
        <f t="shared" si="161"/>
        <v>0</v>
      </c>
      <c r="F116" s="21">
        <f t="shared" si="162"/>
        <v>0</v>
      </c>
      <c r="G116" s="21">
        <f t="shared" si="163"/>
        <v>0</v>
      </c>
      <c r="H116" s="22">
        <v>0</v>
      </c>
      <c r="I116" s="22">
        <v>0</v>
      </c>
      <c r="J116" s="22">
        <v>0</v>
      </c>
      <c r="K116" s="22">
        <v>0</v>
      </c>
      <c r="L116" s="22">
        <v>0</v>
      </c>
      <c r="M116" s="22">
        <v>0</v>
      </c>
      <c r="N116" s="22">
        <v>0</v>
      </c>
      <c r="O116" s="22">
        <v>0</v>
      </c>
      <c r="P116" s="82">
        <v>0</v>
      </c>
      <c r="Q116" s="82">
        <v>0</v>
      </c>
      <c r="R116" s="22">
        <v>0</v>
      </c>
      <c r="S116" s="22">
        <v>0</v>
      </c>
      <c r="T116" s="22">
        <v>0</v>
      </c>
      <c r="U116" s="22">
        <v>0</v>
      </c>
      <c r="V116" s="22">
        <v>0</v>
      </c>
      <c r="W116" s="22">
        <v>0</v>
      </c>
      <c r="X116" s="22">
        <v>0</v>
      </c>
      <c r="Y116" s="22">
        <v>0</v>
      </c>
      <c r="Z116" s="22">
        <v>0</v>
      </c>
      <c r="AA116" s="22">
        <v>0</v>
      </c>
      <c r="AB116" s="22">
        <v>0</v>
      </c>
      <c r="AC116" s="22">
        <v>0</v>
      </c>
      <c r="AD116" s="22">
        <v>0</v>
      </c>
      <c r="AE116" s="22">
        <v>0</v>
      </c>
      <c r="AF116" s="161"/>
    </row>
    <row r="117" spans="1:32" s="16" customFormat="1" ht="18.75" x14ac:dyDescent="0.3">
      <c r="A117" s="72" t="s">
        <v>32</v>
      </c>
      <c r="B117" s="41">
        <f t="shared" si="164"/>
        <v>0</v>
      </c>
      <c r="C117" s="41">
        <f t="shared" si="165"/>
        <v>0</v>
      </c>
      <c r="D117" s="22">
        <f t="shared" si="160"/>
        <v>0</v>
      </c>
      <c r="E117" s="22">
        <f t="shared" si="161"/>
        <v>0</v>
      </c>
      <c r="F117" s="21">
        <f t="shared" si="162"/>
        <v>0</v>
      </c>
      <c r="G117" s="21">
        <f t="shared" si="163"/>
        <v>0</v>
      </c>
      <c r="H117" s="22">
        <v>0</v>
      </c>
      <c r="I117" s="22">
        <v>0</v>
      </c>
      <c r="J117" s="22">
        <v>0</v>
      </c>
      <c r="K117" s="22">
        <v>0</v>
      </c>
      <c r="L117" s="22">
        <v>0</v>
      </c>
      <c r="M117" s="22">
        <v>0</v>
      </c>
      <c r="N117" s="22">
        <v>0</v>
      </c>
      <c r="O117" s="22">
        <v>0</v>
      </c>
      <c r="P117" s="82">
        <v>0</v>
      </c>
      <c r="Q117" s="82">
        <v>0</v>
      </c>
      <c r="R117" s="22">
        <v>0</v>
      </c>
      <c r="S117" s="22">
        <v>0</v>
      </c>
      <c r="T117" s="22">
        <v>0</v>
      </c>
      <c r="U117" s="22">
        <v>0</v>
      </c>
      <c r="V117" s="22">
        <v>0</v>
      </c>
      <c r="W117" s="22">
        <v>0</v>
      </c>
      <c r="X117" s="22">
        <v>0</v>
      </c>
      <c r="Y117" s="22">
        <v>0</v>
      </c>
      <c r="Z117" s="22">
        <v>0</v>
      </c>
      <c r="AA117" s="22">
        <v>0</v>
      </c>
      <c r="AB117" s="22">
        <v>0</v>
      </c>
      <c r="AC117" s="22">
        <v>0</v>
      </c>
      <c r="AD117" s="22">
        <v>0</v>
      </c>
      <c r="AE117" s="22">
        <v>0</v>
      </c>
      <c r="AF117" s="162"/>
    </row>
    <row r="118" spans="1:32" s="16" customFormat="1" ht="18.75" x14ac:dyDescent="0.3">
      <c r="A118" s="74" t="s">
        <v>60</v>
      </c>
      <c r="B118" s="41"/>
      <c r="C118" s="22"/>
      <c r="D118" s="22"/>
      <c r="E118" s="22"/>
      <c r="F118" s="41"/>
      <c r="G118" s="41"/>
      <c r="H118" s="22"/>
      <c r="I118" s="22"/>
      <c r="J118" s="22"/>
      <c r="K118" s="22"/>
      <c r="L118" s="22"/>
      <c r="M118" s="22"/>
      <c r="N118" s="22"/>
      <c r="O118" s="22"/>
      <c r="P118" s="82"/>
      <c r="Q118" s="8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F118" s="17"/>
    </row>
    <row r="119" spans="1:32" s="16" customFormat="1" ht="18.75" x14ac:dyDescent="0.3">
      <c r="A119" s="75" t="s">
        <v>28</v>
      </c>
      <c r="B119" s="22">
        <f>B113+B107+B101</f>
        <v>7962.518</v>
      </c>
      <c r="C119" s="22">
        <f>C113+C107+C101</f>
        <v>5647.0910000000003</v>
      </c>
      <c r="D119" s="22">
        <f t="shared" ref="C119:E123" si="166">D113+D107+D101</f>
        <v>5048.3040000000001</v>
      </c>
      <c r="E119" s="22">
        <f t="shared" si="166"/>
        <v>5048.3040000000001</v>
      </c>
      <c r="F119" s="21">
        <f t="shared" ref="F119:F123" si="167">IFERROR(E119/B119*100,0)</f>
        <v>63.400848826966552</v>
      </c>
      <c r="G119" s="21">
        <f t="shared" ref="G119:G123" si="168">IFERROR(E119/C119*100,0)</f>
        <v>89.396540625961222</v>
      </c>
      <c r="H119" s="22">
        <v>0</v>
      </c>
      <c r="I119" s="22">
        <f t="shared" ref="I119:AE119" si="169">I124+I125+I127+I128</f>
        <v>0</v>
      </c>
      <c r="J119" s="22">
        <f t="shared" si="169"/>
        <v>0</v>
      </c>
      <c r="K119" s="22">
        <f t="shared" si="169"/>
        <v>0</v>
      </c>
      <c r="L119" s="22">
        <f t="shared" si="169"/>
        <v>0</v>
      </c>
      <c r="M119" s="22">
        <f t="shared" si="169"/>
        <v>0</v>
      </c>
      <c r="N119" s="22">
        <f t="shared" ref="N119:AD120" si="170">N113+N107+N101</f>
        <v>3606.1000000000004</v>
      </c>
      <c r="O119" s="22">
        <f t="shared" si="170"/>
        <v>3605.93</v>
      </c>
      <c r="P119" s="82">
        <f t="shared" si="170"/>
        <v>0</v>
      </c>
      <c r="Q119" s="82">
        <f t="shared" si="170"/>
        <v>0</v>
      </c>
      <c r="R119" s="22">
        <f t="shared" si="170"/>
        <v>0</v>
      </c>
      <c r="S119" s="22">
        <f t="shared" si="170"/>
        <v>0</v>
      </c>
      <c r="T119" s="22">
        <f t="shared" si="170"/>
        <v>2040.991</v>
      </c>
      <c r="U119" s="22">
        <f t="shared" si="170"/>
        <v>1442.3739999999998</v>
      </c>
      <c r="V119" s="22">
        <f t="shared" si="170"/>
        <v>0</v>
      </c>
      <c r="W119" s="22">
        <f t="shared" si="170"/>
        <v>0</v>
      </c>
      <c r="X119" s="22">
        <f t="shared" si="170"/>
        <v>0</v>
      </c>
      <c r="Y119" s="22">
        <f t="shared" si="170"/>
        <v>0</v>
      </c>
      <c r="Z119" s="22">
        <f t="shared" si="170"/>
        <v>0</v>
      </c>
      <c r="AA119" s="22">
        <f t="shared" si="170"/>
        <v>0</v>
      </c>
      <c r="AB119" s="22">
        <f t="shared" si="170"/>
        <v>0</v>
      </c>
      <c r="AC119" s="22">
        <f t="shared" si="170"/>
        <v>0</v>
      </c>
      <c r="AD119" s="22">
        <f t="shared" si="170"/>
        <v>2315.4269999999997</v>
      </c>
      <c r="AE119" s="22">
        <f t="shared" si="169"/>
        <v>0</v>
      </c>
      <c r="AF119" s="73"/>
    </row>
    <row r="120" spans="1:32" s="16" customFormat="1" ht="18.75" x14ac:dyDescent="0.3">
      <c r="A120" s="75" t="s">
        <v>29</v>
      </c>
      <c r="B120" s="22">
        <f>B114+B108+B102</f>
        <v>2341.2139999999999</v>
      </c>
      <c r="C120" s="22">
        <f t="shared" si="166"/>
        <v>269.03100000000001</v>
      </c>
      <c r="D120" s="22">
        <f t="shared" si="166"/>
        <v>240.51</v>
      </c>
      <c r="E120" s="22">
        <f t="shared" si="166"/>
        <v>240.51</v>
      </c>
      <c r="F120" s="76">
        <f t="shared" si="167"/>
        <v>10.27287552526168</v>
      </c>
      <c r="G120" s="76">
        <f t="shared" si="168"/>
        <v>89.398619489947251</v>
      </c>
      <c r="H120" s="22">
        <f t="shared" ref="H120:S120" si="171">H114+H108+H102</f>
        <v>0</v>
      </c>
      <c r="I120" s="22">
        <f t="shared" si="171"/>
        <v>0</v>
      </c>
      <c r="J120" s="22">
        <f t="shared" si="171"/>
        <v>0</v>
      </c>
      <c r="K120" s="22">
        <f t="shared" si="171"/>
        <v>0</v>
      </c>
      <c r="L120" s="22">
        <f t="shared" si="171"/>
        <v>0</v>
      </c>
      <c r="M120" s="22">
        <f t="shared" si="171"/>
        <v>0</v>
      </c>
      <c r="N120" s="22">
        <f t="shared" si="171"/>
        <v>171.8</v>
      </c>
      <c r="O120" s="22">
        <f t="shared" si="171"/>
        <v>171.79</v>
      </c>
      <c r="P120" s="82">
        <f t="shared" si="171"/>
        <v>0</v>
      </c>
      <c r="Q120" s="82">
        <f t="shared" si="171"/>
        <v>0</v>
      </c>
      <c r="R120" s="22">
        <f t="shared" si="171"/>
        <v>0</v>
      </c>
      <c r="S120" s="22">
        <f t="shared" si="171"/>
        <v>0</v>
      </c>
      <c r="T120" s="22">
        <f t="shared" si="170"/>
        <v>97.230999999999995</v>
      </c>
      <c r="U120" s="22">
        <f t="shared" si="170"/>
        <v>68.72</v>
      </c>
      <c r="V120" s="22">
        <f t="shared" si="170"/>
        <v>0</v>
      </c>
      <c r="W120" s="22">
        <f t="shared" si="170"/>
        <v>0</v>
      </c>
      <c r="X120" s="22">
        <f t="shared" si="170"/>
        <v>0</v>
      </c>
      <c r="Y120" s="22">
        <f t="shared" si="170"/>
        <v>0</v>
      </c>
      <c r="Z120" s="22">
        <f t="shared" si="170"/>
        <v>0</v>
      </c>
      <c r="AA120" s="22">
        <f t="shared" si="170"/>
        <v>0</v>
      </c>
      <c r="AB120" s="22">
        <f t="shared" si="170"/>
        <v>0</v>
      </c>
      <c r="AC120" s="22">
        <f t="shared" si="170"/>
        <v>0</v>
      </c>
      <c r="AD120" s="22">
        <f t="shared" si="170"/>
        <v>2072.183</v>
      </c>
      <c r="AE120" s="22">
        <f t="shared" ref="AE120" si="172">AE114+AE108+AE102</f>
        <v>0</v>
      </c>
      <c r="AF120" s="73"/>
    </row>
    <row r="121" spans="1:32" s="16" customFormat="1" ht="18.75" x14ac:dyDescent="0.3">
      <c r="A121" s="75" t="s">
        <v>30</v>
      </c>
      <c r="B121" s="22">
        <f>B115+B109+B103</f>
        <v>5326.8050000000003</v>
      </c>
      <c r="C121" s="22">
        <f t="shared" si="166"/>
        <v>5095.63</v>
      </c>
      <c r="D121" s="22">
        <f t="shared" si="166"/>
        <v>4555.3339999999998</v>
      </c>
      <c r="E121" s="22">
        <f t="shared" si="166"/>
        <v>4555.3339999999998</v>
      </c>
      <c r="F121" s="21">
        <f t="shared" si="167"/>
        <v>85.517190886469464</v>
      </c>
      <c r="G121" s="21">
        <f t="shared" si="168"/>
        <v>89.396875361829643</v>
      </c>
      <c r="H121" s="22">
        <v>0</v>
      </c>
      <c r="I121" s="22">
        <v>0</v>
      </c>
      <c r="J121" s="22">
        <v>0</v>
      </c>
      <c r="K121" s="22">
        <v>0</v>
      </c>
      <c r="L121" s="22">
        <v>0</v>
      </c>
      <c r="M121" s="22">
        <v>0</v>
      </c>
      <c r="N121" s="22">
        <f t="shared" ref="N121" si="173">N115+N109+N103</f>
        <v>3253.9</v>
      </c>
      <c r="O121" s="22">
        <f t="shared" ref="O121" si="174">O115+O109+O103</f>
        <v>3253.81</v>
      </c>
      <c r="P121" s="82">
        <v>0</v>
      </c>
      <c r="Q121" s="82">
        <v>0</v>
      </c>
      <c r="R121" s="22">
        <v>0</v>
      </c>
      <c r="S121" s="22">
        <v>0</v>
      </c>
      <c r="T121" s="22">
        <v>0</v>
      </c>
      <c r="U121" s="22">
        <v>0</v>
      </c>
      <c r="V121" s="22">
        <v>0</v>
      </c>
      <c r="W121" s="22">
        <v>0</v>
      </c>
      <c r="X121" s="22">
        <v>0</v>
      </c>
      <c r="Y121" s="22">
        <v>0</v>
      </c>
      <c r="Z121" s="22">
        <v>0</v>
      </c>
      <c r="AA121" s="22">
        <v>0</v>
      </c>
      <c r="AB121" s="22">
        <v>0</v>
      </c>
      <c r="AC121" s="22">
        <v>0</v>
      </c>
      <c r="AD121" s="22">
        <v>0</v>
      </c>
      <c r="AE121" s="22">
        <v>0</v>
      </c>
      <c r="AF121" s="73"/>
    </row>
    <row r="122" spans="1:32" s="16" customFormat="1" ht="18.75" x14ac:dyDescent="0.3">
      <c r="A122" s="75" t="s">
        <v>31</v>
      </c>
      <c r="B122" s="22">
        <f>B116+B110+B104</f>
        <v>294.49900000000002</v>
      </c>
      <c r="C122" s="22">
        <f t="shared" si="166"/>
        <v>282.43</v>
      </c>
      <c r="D122" s="22">
        <f t="shared" si="166"/>
        <v>252.46</v>
      </c>
      <c r="E122" s="22">
        <f t="shared" si="166"/>
        <v>252.46</v>
      </c>
      <c r="F122" s="21">
        <f t="shared" si="167"/>
        <v>85.725248642609984</v>
      </c>
      <c r="G122" s="21">
        <f t="shared" si="168"/>
        <v>89.388521049463591</v>
      </c>
      <c r="H122" s="22">
        <v>0</v>
      </c>
      <c r="I122" s="22"/>
      <c r="J122" s="22"/>
      <c r="K122" s="22"/>
      <c r="L122" s="22"/>
      <c r="M122" s="22"/>
      <c r="N122" s="22">
        <f t="shared" ref="N122" si="175">N116+N110+N104</f>
        <v>180.4</v>
      </c>
      <c r="O122" s="22">
        <f t="shared" ref="O122" si="176">O116+O110+O104</f>
        <v>180.33</v>
      </c>
      <c r="P122" s="82"/>
      <c r="Q122" s="8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>
        <f>AD116+AD110+AD104</f>
        <v>12.069000000000001</v>
      </c>
      <c r="AE122" s="22">
        <v>0</v>
      </c>
      <c r="AF122" s="73"/>
    </row>
    <row r="123" spans="1:32" s="16" customFormat="1" ht="18.75" x14ac:dyDescent="0.3">
      <c r="A123" s="75" t="s">
        <v>32</v>
      </c>
      <c r="B123" s="22">
        <f>B117+B111+B105</f>
        <v>0</v>
      </c>
      <c r="C123" s="22">
        <f t="shared" si="166"/>
        <v>0</v>
      </c>
      <c r="D123" s="22">
        <f t="shared" si="166"/>
        <v>0</v>
      </c>
      <c r="E123" s="22">
        <f t="shared" si="166"/>
        <v>0</v>
      </c>
      <c r="F123" s="21">
        <f t="shared" si="167"/>
        <v>0</v>
      </c>
      <c r="G123" s="21">
        <f t="shared" si="168"/>
        <v>0</v>
      </c>
      <c r="H123" s="22">
        <v>0</v>
      </c>
      <c r="I123" s="22">
        <v>0</v>
      </c>
      <c r="J123" s="22">
        <v>0</v>
      </c>
      <c r="K123" s="22">
        <v>0</v>
      </c>
      <c r="L123" s="22">
        <v>0</v>
      </c>
      <c r="M123" s="22">
        <v>0</v>
      </c>
      <c r="N123" s="22">
        <f t="shared" ref="N123" si="177">N117+N111+N105</f>
        <v>0</v>
      </c>
      <c r="O123" s="22">
        <f t="shared" ref="O123" si="178">O117+O111+O105</f>
        <v>0</v>
      </c>
      <c r="P123" s="82">
        <v>0</v>
      </c>
      <c r="Q123" s="82">
        <v>0</v>
      </c>
      <c r="R123" s="22">
        <v>0</v>
      </c>
      <c r="S123" s="22">
        <v>0</v>
      </c>
      <c r="T123" s="22">
        <v>0</v>
      </c>
      <c r="U123" s="22">
        <v>0</v>
      </c>
      <c r="V123" s="22">
        <v>0</v>
      </c>
      <c r="W123" s="22">
        <v>0</v>
      </c>
      <c r="X123" s="22">
        <v>0</v>
      </c>
      <c r="Y123" s="22">
        <v>0</v>
      </c>
      <c r="Z123" s="22">
        <v>0</v>
      </c>
      <c r="AA123" s="22">
        <v>0</v>
      </c>
      <c r="AB123" s="22">
        <v>0</v>
      </c>
      <c r="AC123" s="22">
        <v>0</v>
      </c>
      <c r="AD123" s="22">
        <f>AD117+AD111+AD105</f>
        <v>0</v>
      </c>
      <c r="AE123" s="22">
        <v>0</v>
      </c>
      <c r="AF123" s="73"/>
    </row>
    <row r="124" spans="1:32" s="16" customFormat="1" ht="18.75" x14ac:dyDescent="0.3">
      <c r="A124" s="77" t="s">
        <v>61</v>
      </c>
      <c r="B124" s="78"/>
      <c r="C124" s="78"/>
      <c r="D124" s="78"/>
      <c r="E124" s="78"/>
      <c r="F124" s="79"/>
      <c r="G124" s="79"/>
      <c r="H124" s="78"/>
      <c r="I124" s="78"/>
      <c r="J124" s="78"/>
      <c r="K124" s="78"/>
      <c r="L124" s="78"/>
      <c r="M124" s="78"/>
      <c r="N124" s="78"/>
      <c r="O124" s="78"/>
      <c r="P124" s="131"/>
      <c r="Q124" s="131"/>
      <c r="R124" s="78"/>
      <c r="S124" s="78"/>
      <c r="T124" s="78"/>
      <c r="U124" s="78"/>
      <c r="V124" s="78"/>
      <c r="W124" s="78"/>
      <c r="X124" s="78"/>
      <c r="Y124" s="78"/>
      <c r="Z124" s="78"/>
      <c r="AA124" s="78"/>
      <c r="AB124" s="78"/>
      <c r="AC124" s="78"/>
      <c r="AD124" s="80"/>
      <c r="AE124" s="22"/>
      <c r="AF124" s="31"/>
    </row>
    <row r="125" spans="1:32" s="16" customFormat="1" ht="18.75" x14ac:dyDescent="0.3">
      <c r="A125" s="81" t="s">
        <v>62</v>
      </c>
      <c r="B125" s="82">
        <f>B126+B127+B128+B129</f>
        <v>7962.518</v>
      </c>
      <c r="C125" s="82">
        <f t="shared" ref="C125:E125" si="179">C126+C127+C128+C129</f>
        <v>5647.0910000000003</v>
      </c>
      <c r="D125" s="82">
        <f t="shared" si="179"/>
        <v>5048.3040000000001</v>
      </c>
      <c r="E125" s="82">
        <f t="shared" si="179"/>
        <v>5048.3040000000001</v>
      </c>
      <c r="F125" s="21">
        <f t="shared" ref="F125:F129" si="180">IFERROR(E125/B125*100,0)</f>
        <v>63.400848826966552</v>
      </c>
      <c r="G125" s="21">
        <f t="shared" ref="G125:G129" si="181">IFERROR(E125/C125*100,0)</f>
        <v>89.396540625961222</v>
      </c>
      <c r="H125" s="82">
        <v>0</v>
      </c>
      <c r="I125" s="82">
        <v>0</v>
      </c>
      <c r="J125" s="82">
        <v>0</v>
      </c>
      <c r="K125" s="82">
        <v>0</v>
      </c>
      <c r="L125" s="82">
        <v>0</v>
      </c>
      <c r="M125" s="82">
        <v>0</v>
      </c>
      <c r="N125" s="87">
        <f t="shared" ref="N125:N128" si="182">N119</f>
        <v>3606.1000000000004</v>
      </c>
      <c r="O125" s="87">
        <f t="shared" ref="O125:O128" si="183">O119</f>
        <v>3605.93</v>
      </c>
      <c r="P125" s="82">
        <v>0</v>
      </c>
      <c r="Q125" s="82">
        <v>0</v>
      </c>
      <c r="R125" s="82">
        <v>0</v>
      </c>
      <c r="S125" s="82">
        <v>0</v>
      </c>
      <c r="T125" s="82">
        <v>0</v>
      </c>
      <c r="U125" s="82">
        <v>0</v>
      </c>
      <c r="V125" s="82">
        <v>0</v>
      </c>
      <c r="W125" s="82">
        <v>0</v>
      </c>
      <c r="X125" s="82">
        <v>0</v>
      </c>
      <c r="Y125" s="82">
        <v>0</v>
      </c>
      <c r="Z125" s="82">
        <v>0</v>
      </c>
      <c r="AA125" s="82">
        <v>0</v>
      </c>
      <c r="AB125" s="82">
        <v>0</v>
      </c>
      <c r="AC125" s="82">
        <v>0</v>
      </c>
      <c r="AD125" s="82">
        <v>0</v>
      </c>
      <c r="AE125" s="82">
        <v>0</v>
      </c>
      <c r="AF125" s="148"/>
    </row>
    <row r="126" spans="1:32" s="16" customFormat="1" ht="18.75" x14ac:dyDescent="0.3">
      <c r="A126" s="83" t="s">
        <v>29</v>
      </c>
      <c r="B126" s="22">
        <f t="shared" ref="B126:E129" si="184">B120</f>
        <v>2341.2139999999999</v>
      </c>
      <c r="C126" s="22">
        <f t="shared" si="184"/>
        <v>269.03100000000001</v>
      </c>
      <c r="D126" s="22">
        <f t="shared" si="184"/>
        <v>240.51</v>
      </c>
      <c r="E126" s="22">
        <f t="shared" si="184"/>
        <v>240.51</v>
      </c>
      <c r="F126" s="76">
        <f t="shared" si="180"/>
        <v>10.27287552526168</v>
      </c>
      <c r="G126" s="76">
        <f t="shared" si="181"/>
        <v>89.398619489947251</v>
      </c>
      <c r="H126" s="82">
        <v>0</v>
      </c>
      <c r="I126" s="82">
        <v>0</v>
      </c>
      <c r="J126" s="82">
        <v>0</v>
      </c>
      <c r="K126" s="82">
        <v>0</v>
      </c>
      <c r="L126" s="82">
        <v>0</v>
      </c>
      <c r="M126" s="82">
        <v>0</v>
      </c>
      <c r="N126" s="87">
        <f t="shared" si="182"/>
        <v>171.8</v>
      </c>
      <c r="O126" s="87">
        <f t="shared" si="183"/>
        <v>171.79</v>
      </c>
      <c r="P126" s="82">
        <v>0</v>
      </c>
      <c r="Q126" s="82">
        <v>0</v>
      </c>
      <c r="R126" s="82">
        <v>0</v>
      </c>
      <c r="S126" s="82">
        <v>0</v>
      </c>
      <c r="T126" s="82">
        <v>0</v>
      </c>
      <c r="U126" s="82">
        <v>0</v>
      </c>
      <c r="V126" s="82">
        <v>0</v>
      </c>
      <c r="W126" s="82">
        <v>0</v>
      </c>
      <c r="X126" s="82">
        <v>0</v>
      </c>
      <c r="Y126" s="82">
        <v>0</v>
      </c>
      <c r="Z126" s="82">
        <v>0</v>
      </c>
      <c r="AA126" s="82">
        <v>0</v>
      </c>
      <c r="AB126" s="82">
        <v>0</v>
      </c>
      <c r="AC126" s="82">
        <v>0</v>
      </c>
      <c r="AD126" s="82">
        <v>0</v>
      </c>
      <c r="AE126" s="82">
        <v>0</v>
      </c>
      <c r="AF126" s="149"/>
    </row>
    <row r="127" spans="1:32" s="16" customFormat="1" ht="18.75" x14ac:dyDescent="0.3">
      <c r="A127" s="72" t="s">
        <v>30</v>
      </c>
      <c r="B127" s="22">
        <f t="shared" si="184"/>
        <v>5326.8050000000003</v>
      </c>
      <c r="C127" s="22">
        <f t="shared" si="184"/>
        <v>5095.63</v>
      </c>
      <c r="D127" s="22">
        <f t="shared" si="184"/>
        <v>4555.3339999999998</v>
      </c>
      <c r="E127" s="22">
        <f t="shared" si="184"/>
        <v>4555.3339999999998</v>
      </c>
      <c r="F127" s="76">
        <f t="shared" si="180"/>
        <v>85.517190886469464</v>
      </c>
      <c r="G127" s="76">
        <f t="shared" si="181"/>
        <v>89.396875361829643</v>
      </c>
      <c r="H127" s="82">
        <v>0</v>
      </c>
      <c r="I127" s="82">
        <v>0</v>
      </c>
      <c r="J127" s="82">
        <v>0</v>
      </c>
      <c r="K127" s="82">
        <v>0</v>
      </c>
      <c r="L127" s="82">
        <v>0</v>
      </c>
      <c r="M127" s="82">
        <v>0</v>
      </c>
      <c r="N127" s="87">
        <f t="shared" si="182"/>
        <v>3253.9</v>
      </c>
      <c r="O127" s="87">
        <f t="shared" si="183"/>
        <v>3253.81</v>
      </c>
      <c r="P127" s="82">
        <v>0</v>
      </c>
      <c r="Q127" s="82">
        <v>0</v>
      </c>
      <c r="R127" s="82">
        <v>0</v>
      </c>
      <c r="S127" s="82">
        <v>0</v>
      </c>
      <c r="T127" s="82">
        <v>0</v>
      </c>
      <c r="U127" s="82">
        <v>0</v>
      </c>
      <c r="V127" s="82">
        <v>0</v>
      </c>
      <c r="W127" s="82">
        <v>0</v>
      </c>
      <c r="X127" s="82">
        <v>0</v>
      </c>
      <c r="Y127" s="82">
        <v>0</v>
      </c>
      <c r="Z127" s="82">
        <v>0</v>
      </c>
      <c r="AA127" s="82">
        <v>0</v>
      </c>
      <c r="AB127" s="82">
        <v>0</v>
      </c>
      <c r="AC127" s="82">
        <v>0</v>
      </c>
      <c r="AD127" s="82">
        <v>0</v>
      </c>
      <c r="AE127" s="82">
        <v>0</v>
      </c>
      <c r="AF127" s="149"/>
    </row>
    <row r="128" spans="1:32" s="16" customFormat="1" ht="18.75" x14ac:dyDescent="0.3">
      <c r="A128" s="72" t="s">
        <v>31</v>
      </c>
      <c r="B128" s="22">
        <f t="shared" si="184"/>
        <v>294.49900000000002</v>
      </c>
      <c r="C128" s="22">
        <f t="shared" si="184"/>
        <v>282.43</v>
      </c>
      <c r="D128" s="22">
        <f t="shared" si="184"/>
        <v>252.46</v>
      </c>
      <c r="E128" s="22">
        <f t="shared" si="184"/>
        <v>252.46</v>
      </c>
      <c r="F128" s="76">
        <f t="shared" si="180"/>
        <v>85.725248642609984</v>
      </c>
      <c r="G128" s="76">
        <f t="shared" si="181"/>
        <v>89.388521049463591</v>
      </c>
      <c r="H128" s="82">
        <v>0</v>
      </c>
      <c r="I128" s="82">
        <v>0</v>
      </c>
      <c r="J128" s="82">
        <v>0</v>
      </c>
      <c r="K128" s="82">
        <v>0</v>
      </c>
      <c r="L128" s="82">
        <v>0</v>
      </c>
      <c r="M128" s="82">
        <v>0</v>
      </c>
      <c r="N128" s="87">
        <f t="shared" si="182"/>
        <v>180.4</v>
      </c>
      <c r="O128" s="87">
        <f t="shared" si="183"/>
        <v>180.33</v>
      </c>
      <c r="P128" s="82">
        <v>0</v>
      </c>
      <c r="Q128" s="82">
        <v>0</v>
      </c>
      <c r="R128" s="82">
        <v>0</v>
      </c>
      <c r="S128" s="82">
        <v>0</v>
      </c>
      <c r="T128" s="82">
        <v>0</v>
      </c>
      <c r="U128" s="82">
        <v>0</v>
      </c>
      <c r="V128" s="82">
        <v>0</v>
      </c>
      <c r="W128" s="82">
        <v>0</v>
      </c>
      <c r="X128" s="82">
        <v>0</v>
      </c>
      <c r="Y128" s="82">
        <v>0</v>
      </c>
      <c r="Z128" s="82">
        <v>0</v>
      </c>
      <c r="AA128" s="82">
        <v>0</v>
      </c>
      <c r="AB128" s="82">
        <v>0</v>
      </c>
      <c r="AC128" s="82">
        <v>0</v>
      </c>
      <c r="AD128" s="82">
        <v>0</v>
      </c>
      <c r="AE128" s="82">
        <v>0</v>
      </c>
      <c r="AF128" s="149"/>
    </row>
    <row r="129" spans="1:32" s="16" customFormat="1" ht="18.75" x14ac:dyDescent="0.3">
      <c r="A129" s="84" t="s">
        <v>32</v>
      </c>
      <c r="B129" s="85">
        <f t="shared" si="184"/>
        <v>0</v>
      </c>
      <c r="C129" s="85">
        <f t="shared" si="184"/>
        <v>0</v>
      </c>
      <c r="D129" s="85">
        <f t="shared" si="184"/>
        <v>0</v>
      </c>
      <c r="E129" s="85">
        <f t="shared" si="184"/>
        <v>0</v>
      </c>
      <c r="F129" s="86">
        <f t="shared" si="180"/>
        <v>0</v>
      </c>
      <c r="G129" s="86">
        <f t="shared" si="181"/>
        <v>0</v>
      </c>
      <c r="H129" s="87">
        <v>0</v>
      </c>
      <c r="I129" s="87">
        <v>0</v>
      </c>
      <c r="J129" s="87">
        <v>0</v>
      </c>
      <c r="K129" s="87">
        <v>0</v>
      </c>
      <c r="L129" s="87">
        <v>0</v>
      </c>
      <c r="M129" s="87">
        <v>0</v>
      </c>
      <c r="N129" s="87">
        <f>N123</f>
        <v>0</v>
      </c>
      <c r="O129" s="87">
        <f>O123</f>
        <v>0</v>
      </c>
      <c r="P129" s="87">
        <v>0</v>
      </c>
      <c r="Q129" s="87">
        <v>0</v>
      </c>
      <c r="R129" s="87">
        <v>0</v>
      </c>
      <c r="S129" s="87">
        <v>0</v>
      </c>
      <c r="T129" s="87">
        <v>0</v>
      </c>
      <c r="U129" s="87">
        <v>0</v>
      </c>
      <c r="V129" s="87">
        <v>0</v>
      </c>
      <c r="W129" s="87">
        <v>0</v>
      </c>
      <c r="X129" s="87">
        <v>0</v>
      </c>
      <c r="Y129" s="87">
        <v>0</v>
      </c>
      <c r="Z129" s="87">
        <v>0</v>
      </c>
      <c r="AA129" s="87">
        <v>0</v>
      </c>
      <c r="AB129" s="87">
        <v>0</v>
      </c>
      <c r="AC129" s="87">
        <v>0</v>
      </c>
      <c r="AD129" s="87">
        <v>0</v>
      </c>
      <c r="AE129" s="87">
        <v>0</v>
      </c>
      <c r="AF129" s="150"/>
    </row>
    <row r="130" spans="1:32" s="16" customFormat="1" ht="18.75" x14ac:dyDescent="0.25">
      <c r="A130" s="192" t="s">
        <v>63</v>
      </c>
      <c r="B130" s="193"/>
      <c r="C130" s="193"/>
      <c r="D130" s="193"/>
      <c r="E130" s="193"/>
      <c r="F130" s="193"/>
      <c r="G130" s="193"/>
      <c r="H130" s="193"/>
      <c r="I130" s="193"/>
      <c r="J130" s="193"/>
      <c r="K130" s="193"/>
      <c r="L130" s="193"/>
      <c r="M130" s="193"/>
      <c r="N130" s="193"/>
      <c r="O130" s="193"/>
      <c r="P130" s="193"/>
      <c r="Q130" s="193"/>
      <c r="R130" s="193"/>
      <c r="S130" s="193"/>
      <c r="T130" s="193"/>
      <c r="U130" s="193"/>
      <c r="V130" s="193"/>
      <c r="W130" s="193"/>
      <c r="X130" s="193"/>
      <c r="Y130" s="193"/>
      <c r="Z130" s="193"/>
      <c r="AA130" s="193"/>
      <c r="AB130" s="193"/>
      <c r="AC130" s="193"/>
      <c r="AD130" s="193"/>
      <c r="AE130" s="88"/>
      <c r="AF130" s="67"/>
    </row>
    <row r="131" spans="1:32" s="16" customFormat="1" ht="18.75" x14ac:dyDescent="0.25">
      <c r="A131" s="89" t="s">
        <v>34</v>
      </c>
      <c r="B131" s="90"/>
      <c r="C131" s="91"/>
      <c r="D131" s="91"/>
      <c r="E131" s="90"/>
      <c r="F131" s="90"/>
      <c r="G131" s="90"/>
      <c r="H131" s="91"/>
      <c r="I131" s="91"/>
      <c r="J131" s="91"/>
      <c r="K131" s="91"/>
      <c r="L131" s="91"/>
      <c r="M131" s="91"/>
      <c r="N131" s="91"/>
      <c r="O131" s="91"/>
      <c r="P131" s="132"/>
      <c r="Q131" s="132"/>
      <c r="R131" s="91"/>
      <c r="S131" s="91"/>
      <c r="T131" s="91"/>
      <c r="U131" s="91"/>
      <c r="V131" s="91"/>
      <c r="W131" s="91"/>
      <c r="X131" s="91"/>
      <c r="Y131" s="91"/>
      <c r="Z131" s="91"/>
      <c r="AA131" s="91"/>
      <c r="AB131" s="91"/>
      <c r="AC131" s="91"/>
      <c r="AD131" s="91"/>
      <c r="AE131" s="92"/>
      <c r="AF131" s="93"/>
    </row>
    <row r="132" spans="1:32" s="16" customFormat="1" ht="18.75" x14ac:dyDescent="0.25">
      <c r="A132" s="180" t="s">
        <v>64</v>
      </c>
      <c r="B132" s="181"/>
      <c r="C132" s="181"/>
      <c r="D132" s="181"/>
      <c r="E132" s="181"/>
      <c r="F132" s="181"/>
      <c r="G132" s="181"/>
      <c r="H132" s="181"/>
      <c r="I132" s="181"/>
      <c r="J132" s="181"/>
      <c r="K132" s="181"/>
      <c r="L132" s="181"/>
      <c r="M132" s="181"/>
      <c r="N132" s="181"/>
      <c r="O132" s="181"/>
      <c r="P132" s="181"/>
      <c r="Q132" s="181"/>
      <c r="R132" s="181"/>
      <c r="S132" s="181"/>
      <c r="T132" s="181"/>
      <c r="U132" s="181"/>
      <c r="V132" s="181"/>
      <c r="W132" s="181"/>
      <c r="X132" s="181"/>
      <c r="Y132" s="181"/>
      <c r="Z132" s="181"/>
      <c r="AA132" s="181"/>
      <c r="AB132" s="181"/>
      <c r="AC132" s="181"/>
      <c r="AD132" s="181"/>
      <c r="AE132" s="182"/>
      <c r="AF132" s="171" t="s">
        <v>65</v>
      </c>
    </row>
    <row r="133" spans="1:32" s="16" customFormat="1" ht="18.75" x14ac:dyDescent="0.3">
      <c r="A133" s="72" t="s">
        <v>28</v>
      </c>
      <c r="B133" s="41">
        <f>B136</f>
        <v>8080.5590000000011</v>
      </c>
      <c r="C133" s="41">
        <f>C136</f>
        <v>5241.9590000000007</v>
      </c>
      <c r="D133" s="41">
        <f t="shared" ref="D133:E133" si="185">D136</f>
        <v>4231.2221499999996</v>
      </c>
      <c r="E133" s="41">
        <f t="shared" si="185"/>
        <v>4231.2221499999996</v>
      </c>
      <c r="F133" s="21">
        <f>(E133/B133*100)</f>
        <v>52.362988129905354</v>
      </c>
      <c r="G133" s="21">
        <f>(E133/C133*100)</f>
        <v>80.718337362043442</v>
      </c>
      <c r="H133" s="22">
        <f>H136</f>
        <v>1137.8</v>
      </c>
      <c r="I133" s="22">
        <f t="shared" ref="I133:AE133" si="186">I136</f>
        <v>602.91099999999994</v>
      </c>
      <c r="J133" s="22">
        <f t="shared" si="186"/>
        <v>586</v>
      </c>
      <c r="K133" s="22">
        <f t="shared" si="186"/>
        <v>481.63528000000002</v>
      </c>
      <c r="L133" s="22">
        <f t="shared" si="186"/>
        <v>383</v>
      </c>
      <c r="M133" s="22">
        <f t="shared" si="186"/>
        <v>318.90186999999997</v>
      </c>
      <c r="N133" s="22">
        <f t="shared" si="186"/>
        <v>1056.8</v>
      </c>
      <c r="O133" s="22">
        <f t="shared" si="186"/>
        <v>878.53499999999997</v>
      </c>
      <c r="P133" s="82">
        <f t="shared" si="186"/>
        <v>586</v>
      </c>
      <c r="Q133" s="82">
        <f t="shared" si="186"/>
        <v>528.23400000000004</v>
      </c>
      <c r="R133" s="22">
        <f t="shared" si="186"/>
        <v>383</v>
      </c>
      <c r="S133" s="22">
        <f t="shared" si="186"/>
        <v>513.75300000000004</v>
      </c>
      <c r="T133" s="22">
        <f t="shared" si="186"/>
        <v>1109.3589999999999</v>
      </c>
      <c r="U133" s="22">
        <f t="shared" si="186"/>
        <v>907.25199999999995</v>
      </c>
      <c r="V133" s="22">
        <f t="shared" si="186"/>
        <v>586</v>
      </c>
      <c r="W133" s="22">
        <f t="shared" si="186"/>
        <v>0</v>
      </c>
      <c r="X133" s="22">
        <f t="shared" si="186"/>
        <v>383</v>
      </c>
      <c r="Y133" s="22">
        <f t="shared" si="186"/>
        <v>0</v>
      </c>
      <c r="Z133" s="22">
        <f t="shared" si="186"/>
        <v>762.8</v>
      </c>
      <c r="AA133" s="22">
        <f t="shared" si="186"/>
        <v>0</v>
      </c>
      <c r="AB133" s="22">
        <f t="shared" si="186"/>
        <v>497</v>
      </c>
      <c r="AC133" s="22">
        <f t="shared" si="186"/>
        <v>0</v>
      </c>
      <c r="AD133" s="22">
        <f t="shared" si="186"/>
        <v>609.79999999999995</v>
      </c>
      <c r="AE133" s="22">
        <f t="shared" si="186"/>
        <v>0</v>
      </c>
      <c r="AF133" s="172"/>
    </row>
    <row r="134" spans="1:32" s="16" customFormat="1" ht="18.75" x14ac:dyDescent="0.3">
      <c r="A134" s="112" t="s">
        <v>29</v>
      </c>
      <c r="B134" s="113">
        <f t="shared" ref="B134:C137" si="187">AD134</f>
        <v>0</v>
      </c>
      <c r="C134" s="113">
        <f t="shared" si="187"/>
        <v>0</v>
      </c>
      <c r="D134" s="113">
        <f t="shared" ref="D134:D137" si="188">I134</f>
        <v>0</v>
      </c>
      <c r="E134" s="113">
        <f t="shared" ref="E134:E137" si="189">D134</f>
        <v>0</v>
      </c>
      <c r="F134" s="114" t="e">
        <f t="shared" ref="F134:F137" si="190">(E134/B134*100)</f>
        <v>#DIV/0!</v>
      </c>
      <c r="G134" s="114" t="e">
        <f t="shared" ref="G134:G137" si="191">(E134/C134*100)</f>
        <v>#DIV/0!</v>
      </c>
      <c r="H134" s="82">
        <v>0</v>
      </c>
      <c r="I134" s="82">
        <v>0</v>
      </c>
      <c r="J134" s="82">
        <v>0</v>
      </c>
      <c r="K134" s="82">
        <v>0</v>
      </c>
      <c r="L134" s="82">
        <v>0</v>
      </c>
      <c r="M134" s="82">
        <v>0</v>
      </c>
      <c r="N134" s="82">
        <v>0</v>
      </c>
      <c r="O134" s="82">
        <v>0</v>
      </c>
      <c r="P134" s="82">
        <v>0</v>
      </c>
      <c r="Q134" s="82">
        <v>0</v>
      </c>
      <c r="R134" s="82">
        <v>0</v>
      </c>
      <c r="S134" s="82">
        <v>0</v>
      </c>
      <c r="T134" s="82">
        <v>0</v>
      </c>
      <c r="U134" s="82">
        <v>0</v>
      </c>
      <c r="V134" s="82">
        <v>0</v>
      </c>
      <c r="W134" s="82">
        <v>0</v>
      </c>
      <c r="X134" s="82">
        <v>0</v>
      </c>
      <c r="Y134" s="82">
        <v>0</v>
      </c>
      <c r="Z134" s="82">
        <v>0</v>
      </c>
      <c r="AA134" s="82">
        <v>0</v>
      </c>
      <c r="AB134" s="82">
        <v>0</v>
      </c>
      <c r="AC134" s="82">
        <v>0</v>
      </c>
      <c r="AD134" s="82">
        <v>0</v>
      </c>
      <c r="AE134" s="82">
        <v>0</v>
      </c>
      <c r="AF134" s="172"/>
    </row>
    <row r="135" spans="1:32" s="16" customFormat="1" ht="18.75" x14ac:dyDescent="0.3">
      <c r="A135" s="112" t="s">
        <v>30</v>
      </c>
      <c r="B135" s="113">
        <f t="shared" si="187"/>
        <v>0</v>
      </c>
      <c r="C135" s="113">
        <f t="shared" si="187"/>
        <v>0</v>
      </c>
      <c r="D135" s="113">
        <f t="shared" si="188"/>
        <v>0</v>
      </c>
      <c r="E135" s="113">
        <f t="shared" si="189"/>
        <v>0</v>
      </c>
      <c r="F135" s="114" t="e">
        <f t="shared" si="190"/>
        <v>#DIV/0!</v>
      </c>
      <c r="G135" s="114" t="e">
        <f t="shared" si="191"/>
        <v>#DIV/0!</v>
      </c>
      <c r="H135" s="82">
        <v>0</v>
      </c>
      <c r="I135" s="82">
        <v>0</v>
      </c>
      <c r="J135" s="82">
        <v>0</v>
      </c>
      <c r="K135" s="82">
        <v>0</v>
      </c>
      <c r="L135" s="82">
        <v>0</v>
      </c>
      <c r="M135" s="82">
        <v>0</v>
      </c>
      <c r="N135" s="82">
        <v>0</v>
      </c>
      <c r="O135" s="82">
        <v>0</v>
      </c>
      <c r="P135" s="82">
        <v>0</v>
      </c>
      <c r="Q135" s="82">
        <v>0</v>
      </c>
      <c r="R135" s="82">
        <v>0</v>
      </c>
      <c r="S135" s="82">
        <v>0</v>
      </c>
      <c r="T135" s="82">
        <v>0</v>
      </c>
      <c r="U135" s="82">
        <v>0</v>
      </c>
      <c r="V135" s="82">
        <v>0</v>
      </c>
      <c r="W135" s="82">
        <v>0</v>
      </c>
      <c r="X135" s="82">
        <v>0</v>
      </c>
      <c r="Y135" s="82">
        <v>0</v>
      </c>
      <c r="Z135" s="82">
        <v>0</v>
      </c>
      <c r="AA135" s="82">
        <v>0</v>
      </c>
      <c r="AB135" s="82">
        <v>0</v>
      </c>
      <c r="AC135" s="82">
        <v>0</v>
      </c>
      <c r="AD135" s="82">
        <v>0</v>
      </c>
      <c r="AE135" s="82">
        <v>0</v>
      </c>
      <c r="AF135" s="172"/>
    </row>
    <row r="136" spans="1:32" s="16" customFormat="1" ht="18.75" x14ac:dyDescent="0.3">
      <c r="A136" s="112" t="s">
        <v>31</v>
      </c>
      <c r="B136" s="113">
        <f>H136+J136+L136+N136+P136+R136+T136+V136+X136+Z136++AB136+AD136</f>
        <v>8080.5590000000011</v>
      </c>
      <c r="C136" s="113">
        <f>H136+J136+L136+N136+P136+R136+T136</f>
        <v>5241.9590000000007</v>
      </c>
      <c r="D136" s="113">
        <f>I136+K136+M136+O136+Q136+S136+U136</f>
        <v>4231.2221499999996</v>
      </c>
      <c r="E136" s="113">
        <f>D136</f>
        <v>4231.2221499999996</v>
      </c>
      <c r="F136" s="114">
        <f t="shared" si="190"/>
        <v>52.362988129905354</v>
      </c>
      <c r="G136" s="114">
        <f t="shared" si="191"/>
        <v>80.718337362043442</v>
      </c>
      <c r="H136" s="82">
        <v>1137.8</v>
      </c>
      <c r="I136" s="82">
        <v>602.91099999999994</v>
      </c>
      <c r="J136" s="82">
        <v>586</v>
      </c>
      <c r="K136" s="82">
        <v>481.63528000000002</v>
      </c>
      <c r="L136" s="82">
        <v>383</v>
      </c>
      <c r="M136" s="82">
        <v>318.90186999999997</v>
      </c>
      <c r="N136" s="82">
        <v>1056.8</v>
      </c>
      <c r="O136" s="82">
        <v>878.53499999999997</v>
      </c>
      <c r="P136" s="82">
        <v>586</v>
      </c>
      <c r="Q136" s="82">
        <v>528.23400000000004</v>
      </c>
      <c r="R136" s="82">
        <v>383</v>
      </c>
      <c r="S136" s="82">
        <v>513.75300000000004</v>
      </c>
      <c r="T136" s="82">
        <v>1109.3589999999999</v>
      </c>
      <c r="U136" s="82">
        <v>907.25199999999995</v>
      </c>
      <c r="V136" s="82">
        <v>586</v>
      </c>
      <c r="W136" s="82">
        <v>0</v>
      </c>
      <c r="X136" s="82">
        <v>383</v>
      </c>
      <c r="Y136" s="82">
        <v>0</v>
      </c>
      <c r="Z136" s="82">
        <v>762.8</v>
      </c>
      <c r="AA136" s="82">
        <v>0</v>
      </c>
      <c r="AB136" s="82">
        <v>497</v>
      </c>
      <c r="AC136" s="82">
        <v>0</v>
      </c>
      <c r="AD136" s="82">
        <v>609.79999999999995</v>
      </c>
      <c r="AE136" s="82">
        <v>0</v>
      </c>
      <c r="AF136" s="172"/>
    </row>
    <row r="137" spans="1:32" s="16" customFormat="1" ht="18.75" x14ac:dyDescent="0.3">
      <c r="A137" s="112" t="s">
        <v>32</v>
      </c>
      <c r="B137" s="113">
        <f>AD137</f>
        <v>0</v>
      </c>
      <c r="C137" s="113">
        <f t="shared" si="187"/>
        <v>0</v>
      </c>
      <c r="D137" s="113">
        <f t="shared" si="188"/>
        <v>0</v>
      </c>
      <c r="E137" s="113">
        <f t="shared" si="189"/>
        <v>0</v>
      </c>
      <c r="F137" s="114" t="e">
        <f t="shared" si="190"/>
        <v>#DIV/0!</v>
      </c>
      <c r="G137" s="114" t="e">
        <f t="shared" si="191"/>
        <v>#DIV/0!</v>
      </c>
      <c r="H137" s="82">
        <v>0</v>
      </c>
      <c r="I137" s="82">
        <v>0</v>
      </c>
      <c r="J137" s="82">
        <v>0</v>
      </c>
      <c r="K137" s="82">
        <v>0</v>
      </c>
      <c r="L137" s="82">
        <v>0</v>
      </c>
      <c r="M137" s="82">
        <v>0</v>
      </c>
      <c r="N137" s="82">
        <v>0</v>
      </c>
      <c r="O137" s="82">
        <v>0</v>
      </c>
      <c r="P137" s="82">
        <v>0</v>
      </c>
      <c r="Q137" s="82">
        <v>0</v>
      </c>
      <c r="R137" s="82">
        <v>0</v>
      </c>
      <c r="S137" s="82">
        <v>0</v>
      </c>
      <c r="T137" s="82">
        <v>0</v>
      </c>
      <c r="U137" s="82"/>
      <c r="V137" s="82">
        <v>0</v>
      </c>
      <c r="W137" s="82">
        <v>0</v>
      </c>
      <c r="X137" s="82">
        <v>0</v>
      </c>
      <c r="Y137" s="82">
        <v>0</v>
      </c>
      <c r="Z137" s="82">
        <v>0</v>
      </c>
      <c r="AA137" s="82">
        <v>0</v>
      </c>
      <c r="AB137" s="82">
        <v>0</v>
      </c>
      <c r="AC137" s="82">
        <v>0</v>
      </c>
      <c r="AD137" s="82">
        <v>0</v>
      </c>
      <c r="AE137" s="82">
        <v>0</v>
      </c>
      <c r="AF137" s="173"/>
    </row>
    <row r="138" spans="1:32" s="16" customFormat="1" ht="18.75" x14ac:dyDescent="0.25">
      <c r="A138" s="198" t="s">
        <v>66</v>
      </c>
      <c r="B138" s="199"/>
      <c r="C138" s="199"/>
      <c r="D138" s="199"/>
      <c r="E138" s="199"/>
      <c r="F138" s="199"/>
      <c r="G138" s="199"/>
      <c r="H138" s="199"/>
      <c r="I138" s="199"/>
      <c r="J138" s="199"/>
      <c r="K138" s="199"/>
      <c r="L138" s="199"/>
      <c r="M138" s="199"/>
      <c r="N138" s="199"/>
      <c r="O138" s="199"/>
      <c r="P138" s="199"/>
      <c r="Q138" s="199"/>
      <c r="R138" s="199"/>
      <c r="S138" s="199"/>
      <c r="T138" s="199"/>
      <c r="U138" s="199"/>
      <c r="V138" s="199"/>
      <c r="W138" s="199"/>
      <c r="X138" s="199"/>
      <c r="Y138" s="199"/>
      <c r="Z138" s="199"/>
      <c r="AA138" s="199"/>
      <c r="AB138" s="199"/>
      <c r="AC138" s="199"/>
      <c r="AD138" s="199"/>
      <c r="AE138" s="200"/>
      <c r="AF138" s="94"/>
    </row>
    <row r="139" spans="1:32" s="16" customFormat="1" ht="18.75" x14ac:dyDescent="0.3">
      <c r="A139" s="112" t="s">
        <v>28</v>
      </c>
      <c r="B139" s="82">
        <f>H139+J139+L139+N139+P139+R139+T139+V139+X139+Z139+AB139+AD139</f>
        <v>14853.886999999999</v>
      </c>
      <c r="C139" s="82">
        <f t="shared" ref="C139:C143" si="192">I139+K139+M139+O139+Q139+S139+U139+W139+Y139+AA139+AC139+AE139</f>
        <v>9772.7039999999997</v>
      </c>
      <c r="D139" s="82">
        <f>D142</f>
        <v>9772.7039999999997</v>
      </c>
      <c r="E139" s="82">
        <f>E142</f>
        <v>9772.7039999999997</v>
      </c>
      <c r="F139" s="115">
        <f>(E139/B139*100)</f>
        <v>65.792233372988505</v>
      </c>
      <c r="G139" s="114">
        <f>(E139/C139*100)</f>
        <v>100</v>
      </c>
      <c r="H139" s="82">
        <f>H142</f>
        <v>2088.8000000000002</v>
      </c>
      <c r="I139" s="82">
        <f>I142</f>
        <v>1392.7349999999999</v>
      </c>
      <c r="J139" s="82">
        <f t="shared" ref="J139:AE139" si="193">J142</f>
        <v>1074</v>
      </c>
      <c r="K139" s="82">
        <f t="shared" si="193"/>
        <v>1082.0060000000001</v>
      </c>
      <c r="L139" s="82">
        <f t="shared" si="193"/>
        <v>700</v>
      </c>
      <c r="M139" s="82">
        <f t="shared" si="193"/>
        <v>587.26800000000003</v>
      </c>
      <c r="N139" s="82">
        <f t="shared" si="193"/>
        <v>1938</v>
      </c>
      <c r="O139" s="82">
        <f t="shared" si="193"/>
        <v>1832.04</v>
      </c>
      <c r="P139" s="82">
        <f t="shared" si="193"/>
        <v>1074</v>
      </c>
      <c r="Q139" s="82">
        <f t="shared" si="193"/>
        <v>1624.71</v>
      </c>
      <c r="R139" s="82">
        <f t="shared" si="193"/>
        <v>717.9</v>
      </c>
      <c r="S139" s="82">
        <f t="shared" si="193"/>
        <v>997.78399999999999</v>
      </c>
      <c r="T139" s="82">
        <f t="shared" si="193"/>
        <v>2347.7869999999998</v>
      </c>
      <c r="U139" s="82">
        <f t="shared" si="193"/>
        <v>2256.1610000000001</v>
      </c>
      <c r="V139" s="82">
        <f t="shared" si="193"/>
        <v>1074</v>
      </c>
      <c r="W139" s="82">
        <f t="shared" si="193"/>
        <v>0</v>
      </c>
      <c r="X139" s="82">
        <f t="shared" si="193"/>
        <v>700</v>
      </c>
      <c r="Y139" s="82">
        <f t="shared" si="193"/>
        <v>0</v>
      </c>
      <c r="Z139" s="82">
        <f t="shared" si="193"/>
        <v>1400</v>
      </c>
      <c r="AA139" s="82">
        <f t="shared" si="193"/>
        <v>0</v>
      </c>
      <c r="AB139" s="82">
        <f t="shared" si="193"/>
        <v>912</v>
      </c>
      <c r="AC139" s="82">
        <f t="shared" si="193"/>
        <v>0</v>
      </c>
      <c r="AD139" s="82">
        <f t="shared" si="193"/>
        <v>827.4</v>
      </c>
      <c r="AE139" s="82">
        <f t="shared" si="193"/>
        <v>0</v>
      </c>
      <c r="AF139" s="165" t="s">
        <v>67</v>
      </c>
    </row>
    <row r="140" spans="1:32" s="16" customFormat="1" ht="18.75" x14ac:dyDescent="0.3">
      <c r="A140" s="112" t="s">
        <v>29</v>
      </c>
      <c r="B140" s="82">
        <f t="shared" ref="B140:B143" si="194">H140+J140+L140+N140+P140+R140+T140+V140+X140+Z140+AB140+AD140</f>
        <v>0</v>
      </c>
      <c r="C140" s="82">
        <f t="shared" si="192"/>
        <v>0</v>
      </c>
      <c r="D140" s="82">
        <f t="shared" ref="D140:D141" si="195">J140+L140+N140+P140+R140+T140+V140+X140</f>
        <v>0</v>
      </c>
      <c r="E140" s="82">
        <f t="shared" ref="E140:E143" si="196">I140</f>
        <v>0</v>
      </c>
      <c r="F140" s="115" t="e">
        <f>(E140/B140*100)</f>
        <v>#DIV/0!</v>
      </c>
      <c r="G140" s="114" t="e">
        <f t="shared" ref="G140:G143" si="197">(E140/C140*100)</f>
        <v>#DIV/0!</v>
      </c>
      <c r="H140" s="82">
        <v>0</v>
      </c>
      <c r="I140" s="82">
        <v>0</v>
      </c>
      <c r="J140" s="82">
        <v>0</v>
      </c>
      <c r="K140" s="82">
        <v>0</v>
      </c>
      <c r="L140" s="82">
        <v>0</v>
      </c>
      <c r="M140" s="82">
        <v>0</v>
      </c>
      <c r="N140" s="82">
        <v>0</v>
      </c>
      <c r="O140" s="82">
        <v>0</v>
      </c>
      <c r="P140" s="82">
        <v>0</v>
      </c>
      <c r="Q140" s="82">
        <v>0</v>
      </c>
      <c r="R140" s="82">
        <v>0</v>
      </c>
      <c r="S140" s="82">
        <v>0</v>
      </c>
      <c r="T140" s="82">
        <v>0</v>
      </c>
      <c r="U140" s="82">
        <v>0</v>
      </c>
      <c r="V140" s="82">
        <v>0</v>
      </c>
      <c r="W140" s="82">
        <v>0</v>
      </c>
      <c r="X140" s="82">
        <v>0</v>
      </c>
      <c r="Y140" s="82">
        <v>0</v>
      </c>
      <c r="Z140" s="82">
        <v>0</v>
      </c>
      <c r="AA140" s="82">
        <v>0</v>
      </c>
      <c r="AB140" s="82">
        <v>0</v>
      </c>
      <c r="AC140" s="82">
        <v>0</v>
      </c>
      <c r="AD140" s="82">
        <v>0</v>
      </c>
      <c r="AE140" s="82">
        <v>0</v>
      </c>
      <c r="AF140" s="165"/>
    </row>
    <row r="141" spans="1:32" s="16" customFormat="1" ht="18.75" x14ac:dyDescent="0.3">
      <c r="A141" s="112" t="s">
        <v>30</v>
      </c>
      <c r="B141" s="82">
        <f t="shared" si="194"/>
        <v>0</v>
      </c>
      <c r="C141" s="82">
        <f t="shared" si="192"/>
        <v>0</v>
      </c>
      <c r="D141" s="82">
        <f t="shared" si="195"/>
        <v>0</v>
      </c>
      <c r="E141" s="82">
        <f t="shared" si="196"/>
        <v>0</v>
      </c>
      <c r="F141" s="115" t="e">
        <f t="shared" ref="F141:F143" si="198">(E141/B141*100)</f>
        <v>#DIV/0!</v>
      </c>
      <c r="G141" s="114" t="e">
        <f t="shared" si="197"/>
        <v>#DIV/0!</v>
      </c>
      <c r="H141" s="82">
        <v>0</v>
      </c>
      <c r="I141" s="82">
        <v>0</v>
      </c>
      <c r="J141" s="82">
        <v>0</v>
      </c>
      <c r="K141" s="82">
        <v>0</v>
      </c>
      <c r="L141" s="82">
        <v>0</v>
      </c>
      <c r="M141" s="82">
        <v>0</v>
      </c>
      <c r="N141" s="82">
        <v>0</v>
      </c>
      <c r="O141" s="82">
        <v>0</v>
      </c>
      <c r="P141" s="82">
        <v>0</v>
      </c>
      <c r="Q141" s="82">
        <v>0</v>
      </c>
      <c r="R141" s="82">
        <v>0</v>
      </c>
      <c r="S141" s="82">
        <v>0</v>
      </c>
      <c r="T141" s="82">
        <v>0</v>
      </c>
      <c r="U141" s="82">
        <v>0</v>
      </c>
      <c r="V141" s="82">
        <v>0</v>
      </c>
      <c r="W141" s="82">
        <v>0</v>
      </c>
      <c r="X141" s="82">
        <v>0</v>
      </c>
      <c r="Y141" s="82">
        <v>0</v>
      </c>
      <c r="Z141" s="82">
        <v>0</v>
      </c>
      <c r="AA141" s="82">
        <v>0</v>
      </c>
      <c r="AB141" s="82">
        <v>0</v>
      </c>
      <c r="AC141" s="82">
        <v>0</v>
      </c>
      <c r="AD141" s="82">
        <v>0</v>
      </c>
      <c r="AE141" s="82">
        <v>0</v>
      </c>
      <c r="AF141" s="165"/>
    </row>
    <row r="142" spans="1:32" s="16" customFormat="1" ht="18.75" x14ac:dyDescent="0.3">
      <c r="A142" s="112" t="s">
        <v>31</v>
      </c>
      <c r="B142" s="82">
        <f t="shared" si="194"/>
        <v>14853.886999999999</v>
      </c>
      <c r="C142" s="82">
        <f>H142+J142+L142+N142+P142+R142+T142</f>
        <v>9940.4869999999992</v>
      </c>
      <c r="D142" s="82">
        <f>I142+K142+M142+O142+Q142+S142+U142</f>
        <v>9772.7039999999997</v>
      </c>
      <c r="E142" s="82">
        <f>D142</f>
        <v>9772.7039999999997</v>
      </c>
      <c r="F142" s="115">
        <f t="shared" si="198"/>
        <v>65.792233372988505</v>
      </c>
      <c r="G142" s="114">
        <f t="shared" si="197"/>
        <v>98.312124949210244</v>
      </c>
      <c r="H142" s="82">
        <v>2088.8000000000002</v>
      </c>
      <c r="I142" s="82">
        <v>1392.7349999999999</v>
      </c>
      <c r="J142" s="82">
        <v>1074</v>
      </c>
      <c r="K142" s="82">
        <v>1082.0060000000001</v>
      </c>
      <c r="L142" s="82">
        <v>700</v>
      </c>
      <c r="M142" s="82">
        <v>587.26800000000003</v>
      </c>
      <c r="N142" s="82">
        <v>1938</v>
      </c>
      <c r="O142" s="82">
        <v>1832.04</v>
      </c>
      <c r="P142" s="82">
        <v>1074</v>
      </c>
      <c r="Q142" s="82">
        <v>1624.71</v>
      </c>
      <c r="R142" s="82">
        <v>717.9</v>
      </c>
      <c r="S142" s="82">
        <v>997.78399999999999</v>
      </c>
      <c r="T142" s="82">
        <v>2347.7869999999998</v>
      </c>
      <c r="U142" s="82">
        <v>2256.1610000000001</v>
      </c>
      <c r="V142" s="82">
        <v>1074</v>
      </c>
      <c r="W142" s="82">
        <v>0</v>
      </c>
      <c r="X142" s="82">
        <v>700</v>
      </c>
      <c r="Y142" s="82">
        <v>0</v>
      </c>
      <c r="Z142" s="82">
        <v>1400</v>
      </c>
      <c r="AA142" s="82">
        <v>0</v>
      </c>
      <c r="AB142" s="82">
        <v>912</v>
      </c>
      <c r="AC142" s="82">
        <v>0</v>
      </c>
      <c r="AD142" s="82">
        <v>827.4</v>
      </c>
      <c r="AE142" s="82">
        <v>0</v>
      </c>
      <c r="AF142" s="165"/>
    </row>
    <row r="143" spans="1:32" s="16" customFormat="1" ht="18.75" x14ac:dyDescent="0.3">
      <c r="A143" s="112" t="s">
        <v>32</v>
      </c>
      <c r="B143" s="82">
        <f t="shared" si="194"/>
        <v>0</v>
      </c>
      <c r="C143" s="82">
        <f t="shared" si="192"/>
        <v>0</v>
      </c>
      <c r="D143" s="82">
        <v>0</v>
      </c>
      <c r="E143" s="82">
        <f t="shared" si="196"/>
        <v>0</v>
      </c>
      <c r="F143" s="115" t="e">
        <f t="shared" si="198"/>
        <v>#DIV/0!</v>
      </c>
      <c r="G143" s="114" t="e">
        <f t="shared" si="197"/>
        <v>#DIV/0!</v>
      </c>
      <c r="H143" s="82">
        <v>0</v>
      </c>
      <c r="I143" s="82">
        <v>0</v>
      </c>
      <c r="J143" s="82">
        <v>0</v>
      </c>
      <c r="K143" s="82">
        <v>0</v>
      </c>
      <c r="L143" s="82">
        <v>0</v>
      </c>
      <c r="M143" s="82">
        <v>0</v>
      </c>
      <c r="N143" s="82">
        <v>0</v>
      </c>
      <c r="O143" s="82">
        <v>0</v>
      </c>
      <c r="P143" s="82">
        <v>0</v>
      </c>
      <c r="Q143" s="82">
        <v>0</v>
      </c>
      <c r="R143" s="82">
        <v>0</v>
      </c>
      <c r="S143" s="82">
        <v>0</v>
      </c>
      <c r="T143" s="82">
        <v>0</v>
      </c>
      <c r="U143" s="82">
        <v>0</v>
      </c>
      <c r="V143" s="82">
        <v>0</v>
      </c>
      <c r="W143" s="82">
        <v>0</v>
      </c>
      <c r="X143" s="82">
        <v>0</v>
      </c>
      <c r="Y143" s="82">
        <v>0</v>
      </c>
      <c r="Z143" s="82">
        <v>0</v>
      </c>
      <c r="AA143" s="82">
        <v>0</v>
      </c>
      <c r="AB143" s="82">
        <v>0</v>
      </c>
      <c r="AC143" s="82">
        <v>0</v>
      </c>
      <c r="AD143" s="82">
        <v>0</v>
      </c>
      <c r="AE143" s="82">
        <v>0</v>
      </c>
      <c r="AF143" s="165"/>
    </row>
    <row r="144" spans="1:32" s="16" customFormat="1" ht="18.75" x14ac:dyDescent="0.25">
      <c r="A144" s="180" t="s">
        <v>68</v>
      </c>
      <c r="B144" s="181"/>
      <c r="C144" s="181"/>
      <c r="D144" s="181"/>
      <c r="E144" s="181"/>
      <c r="F144" s="181"/>
      <c r="G144" s="181"/>
      <c r="H144" s="181"/>
      <c r="I144" s="181"/>
      <c r="J144" s="181"/>
      <c r="K144" s="181"/>
      <c r="L144" s="181"/>
      <c r="M144" s="181"/>
      <c r="N144" s="181"/>
      <c r="O144" s="181"/>
      <c r="P144" s="181"/>
      <c r="Q144" s="181"/>
      <c r="R144" s="181"/>
      <c r="S144" s="181"/>
      <c r="T144" s="181"/>
      <c r="U144" s="181"/>
      <c r="V144" s="181"/>
      <c r="W144" s="181"/>
      <c r="X144" s="181"/>
      <c r="Y144" s="181"/>
      <c r="Z144" s="181"/>
      <c r="AA144" s="181"/>
      <c r="AB144" s="181"/>
      <c r="AC144" s="181"/>
      <c r="AD144" s="181"/>
      <c r="AE144" s="182"/>
      <c r="AF144" s="73"/>
    </row>
    <row r="145" spans="1:32" s="16" customFormat="1" ht="56.25" customHeight="1" x14ac:dyDescent="0.3">
      <c r="A145" s="72" t="s">
        <v>28</v>
      </c>
      <c r="B145" s="22">
        <f>B148</f>
        <v>37480.472999999998</v>
      </c>
      <c r="C145" s="22">
        <f>C148</f>
        <v>23092.053</v>
      </c>
      <c r="D145" s="22">
        <f>D148</f>
        <v>22015.352999999999</v>
      </c>
      <c r="E145" s="22">
        <f>E148</f>
        <v>22015.352999999999</v>
      </c>
      <c r="F145" s="76">
        <f>(E145/B145*100)</f>
        <v>58.738194152459066</v>
      </c>
      <c r="G145" s="21">
        <f>(E145/C145*100)</f>
        <v>95.337356968650639</v>
      </c>
      <c r="H145" s="22">
        <f t="shared" ref="H145:AA145" si="199">H148</f>
        <v>3181.002</v>
      </c>
      <c r="I145" s="22">
        <f t="shared" si="199"/>
        <v>2973.16</v>
      </c>
      <c r="J145" s="22">
        <f t="shared" si="199"/>
        <v>2852.5</v>
      </c>
      <c r="K145" s="22">
        <f t="shared" si="199"/>
        <v>2665.6</v>
      </c>
      <c r="L145" s="22">
        <f t="shared" si="199"/>
        <v>1980.5</v>
      </c>
      <c r="M145" s="22">
        <f t="shared" si="199"/>
        <v>2210.8000000000002</v>
      </c>
      <c r="N145" s="22">
        <f t="shared" si="199"/>
        <v>4696.3999999999996</v>
      </c>
      <c r="O145" s="22">
        <f t="shared" si="199"/>
        <v>4736.9399999999996</v>
      </c>
      <c r="P145" s="82">
        <f t="shared" si="199"/>
        <v>3472.2080000000001</v>
      </c>
      <c r="Q145" s="82">
        <f t="shared" si="199"/>
        <v>3178.01</v>
      </c>
      <c r="R145" s="22">
        <f t="shared" si="199"/>
        <v>2872.5509999999999</v>
      </c>
      <c r="S145" s="22">
        <f t="shared" si="199"/>
        <v>2620.2179999999998</v>
      </c>
      <c r="T145" s="22">
        <f t="shared" si="199"/>
        <v>4036.8919999999998</v>
      </c>
      <c r="U145" s="22">
        <f t="shared" si="199"/>
        <v>3630.625</v>
      </c>
      <c r="V145" s="22">
        <f t="shared" si="199"/>
        <v>3042.9490000000001</v>
      </c>
      <c r="W145" s="22">
        <f t="shared" si="199"/>
        <v>0</v>
      </c>
      <c r="X145" s="22">
        <f t="shared" si="199"/>
        <v>1885.12</v>
      </c>
      <c r="Y145" s="22">
        <f t="shared" si="199"/>
        <v>0</v>
      </c>
      <c r="Z145" s="22">
        <f t="shared" si="199"/>
        <v>2408.1999999999998</v>
      </c>
      <c r="AA145" s="22">
        <f t="shared" si="199"/>
        <v>0</v>
      </c>
      <c r="AB145" s="22">
        <f>AB148</f>
        <v>1660.58</v>
      </c>
      <c r="AC145" s="22">
        <v>0</v>
      </c>
      <c r="AD145" s="22">
        <f t="shared" ref="AD145" si="200">AD146+AD147+AD148+AD149</f>
        <v>5391.5709999999999</v>
      </c>
      <c r="AE145" s="22">
        <v>0</v>
      </c>
      <c r="AF145" s="171" t="s">
        <v>69</v>
      </c>
    </row>
    <row r="146" spans="1:32" s="16" customFormat="1" ht="18.75" x14ac:dyDescent="0.3">
      <c r="A146" s="72" t="s">
        <v>29</v>
      </c>
      <c r="B146" s="22">
        <f t="shared" ref="B146:D149" si="201">AD146</f>
        <v>0</v>
      </c>
      <c r="C146" s="22">
        <f t="shared" si="201"/>
        <v>0</v>
      </c>
      <c r="D146" s="22">
        <f t="shared" si="201"/>
        <v>0</v>
      </c>
      <c r="E146" s="22">
        <f t="shared" ref="E146:E147" si="202">I146+K146+M146+O146+Q146+S146</f>
        <v>0</v>
      </c>
      <c r="F146" s="76" t="e">
        <f t="shared" ref="F146:F149" si="203">(E146/B146*100)</f>
        <v>#DIV/0!</v>
      </c>
      <c r="G146" s="21" t="e">
        <f t="shared" ref="G146:G149" si="204">(E146/C146*100)</f>
        <v>#DIV/0!</v>
      </c>
      <c r="H146" s="22">
        <v>0</v>
      </c>
      <c r="I146" s="22">
        <v>0</v>
      </c>
      <c r="J146" s="22">
        <v>0</v>
      </c>
      <c r="K146" s="22">
        <v>0</v>
      </c>
      <c r="L146" s="22">
        <v>0</v>
      </c>
      <c r="M146" s="22">
        <v>0</v>
      </c>
      <c r="N146" s="22">
        <v>0</v>
      </c>
      <c r="O146" s="22">
        <v>0</v>
      </c>
      <c r="P146" s="82">
        <v>0</v>
      </c>
      <c r="Q146" s="82">
        <v>0</v>
      </c>
      <c r="R146" s="22">
        <v>0</v>
      </c>
      <c r="S146" s="22">
        <v>0</v>
      </c>
      <c r="T146" s="22">
        <v>0</v>
      </c>
      <c r="U146" s="22">
        <v>0</v>
      </c>
      <c r="V146" s="22">
        <v>0</v>
      </c>
      <c r="W146" s="22">
        <v>0</v>
      </c>
      <c r="X146" s="22">
        <v>0</v>
      </c>
      <c r="Y146" s="22">
        <v>0</v>
      </c>
      <c r="Z146" s="22">
        <v>0</v>
      </c>
      <c r="AA146" s="22">
        <v>0</v>
      </c>
      <c r="AB146" s="22">
        <v>0</v>
      </c>
      <c r="AC146" s="22">
        <v>0</v>
      </c>
      <c r="AD146" s="22">
        <v>0</v>
      </c>
      <c r="AE146" s="22">
        <v>0</v>
      </c>
      <c r="AF146" s="172"/>
    </row>
    <row r="147" spans="1:32" s="16" customFormat="1" ht="18.75" x14ac:dyDescent="0.3">
      <c r="A147" s="72" t="s">
        <v>30</v>
      </c>
      <c r="B147" s="22">
        <f t="shared" si="201"/>
        <v>0</v>
      </c>
      <c r="C147" s="22">
        <f t="shared" si="201"/>
        <v>0</v>
      </c>
      <c r="D147" s="22">
        <f t="shared" si="201"/>
        <v>0</v>
      </c>
      <c r="E147" s="22">
        <f t="shared" si="202"/>
        <v>0</v>
      </c>
      <c r="F147" s="76" t="e">
        <f t="shared" si="203"/>
        <v>#DIV/0!</v>
      </c>
      <c r="G147" s="21" t="e">
        <f t="shared" si="204"/>
        <v>#DIV/0!</v>
      </c>
      <c r="H147" s="22">
        <v>0</v>
      </c>
      <c r="I147" s="22">
        <v>0</v>
      </c>
      <c r="J147" s="22">
        <v>0</v>
      </c>
      <c r="K147" s="22">
        <v>0</v>
      </c>
      <c r="L147" s="22">
        <v>0</v>
      </c>
      <c r="M147" s="22">
        <v>0</v>
      </c>
      <c r="N147" s="22">
        <v>0</v>
      </c>
      <c r="O147" s="22">
        <v>0</v>
      </c>
      <c r="P147" s="82">
        <v>0</v>
      </c>
      <c r="Q147" s="82">
        <v>0</v>
      </c>
      <c r="R147" s="22">
        <v>0</v>
      </c>
      <c r="S147" s="22">
        <v>0</v>
      </c>
      <c r="T147" s="22">
        <v>0</v>
      </c>
      <c r="U147" s="22">
        <v>0</v>
      </c>
      <c r="V147" s="22">
        <v>0</v>
      </c>
      <c r="W147" s="22">
        <v>0</v>
      </c>
      <c r="X147" s="22">
        <v>0</v>
      </c>
      <c r="Y147" s="22">
        <v>0</v>
      </c>
      <c r="Z147" s="22">
        <v>0</v>
      </c>
      <c r="AA147" s="22">
        <v>0</v>
      </c>
      <c r="AB147" s="22">
        <v>0</v>
      </c>
      <c r="AC147" s="22">
        <v>0</v>
      </c>
      <c r="AD147" s="22">
        <v>0</v>
      </c>
      <c r="AE147" s="22">
        <v>0</v>
      </c>
      <c r="AF147" s="172"/>
    </row>
    <row r="148" spans="1:32" s="16" customFormat="1" ht="18.75" x14ac:dyDescent="0.3">
      <c r="A148" s="72" t="s">
        <v>31</v>
      </c>
      <c r="B148" s="22">
        <f>H148+J148+L148+N148+P148+R148+T148+V148+X148+Z148+AB148+AD148</f>
        <v>37480.472999999998</v>
      </c>
      <c r="C148" s="22">
        <f>H148+J148+L148+N148+P148+R148+T148</f>
        <v>23092.053</v>
      </c>
      <c r="D148" s="22">
        <f>E148</f>
        <v>22015.352999999999</v>
      </c>
      <c r="E148" s="22">
        <f>I148+K148+M148+O148+Q148+S148+U148</f>
        <v>22015.352999999999</v>
      </c>
      <c r="F148" s="76">
        <f t="shared" si="203"/>
        <v>58.738194152459066</v>
      </c>
      <c r="G148" s="21">
        <f t="shared" si="204"/>
        <v>95.337356968650639</v>
      </c>
      <c r="H148" s="22">
        <v>3181.002</v>
      </c>
      <c r="I148" s="22">
        <v>2973.16</v>
      </c>
      <c r="J148" s="22">
        <v>2852.5</v>
      </c>
      <c r="K148" s="22">
        <v>2665.6</v>
      </c>
      <c r="L148" s="22">
        <v>1980.5</v>
      </c>
      <c r="M148" s="22">
        <v>2210.8000000000002</v>
      </c>
      <c r="N148" s="22">
        <v>4696.3999999999996</v>
      </c>
      <c r="O148" s="22">
        <v>4736.9399999999996</v>
      </c>
      <c r="P148" s="82">
        <v>3472.2080000000001</v>
      </c>
      <c r="Q148" s="82">
        <v>3178.01</v>
      </c>
      <c r="R148" s="22">
        <v>2872.5509999999999</v>
      </c>
      <c r="S148" s="22">
        <v>2620.2179999999998</v>
      </c>
      <c r="T148" s="22">
        <v>4036.8919999999998</v>
      </c>
      <c r="U148" s="22">
        <v>3630.625</v>
      </c>
      <c r="V148" s="22">
        <v>3042.9490000000001</v>
      </c>
      <c r="W148" s="22">
        <v>0</v>
      </c>
      <c r="X148" s="22">
        <v>1885.12</v>
      </c>
      <c r="Y148" s="22">
        <v>0</v>
      </c>
      <c r="Z148" s="22">
        <v>2408.1999999999998</v>
      </c>
      <c r="AA148" s="22">
        <v>0</v>
      </c>
      <c r="AB148" s="22">
        <v>1660.58</v>
      </c>
      <c r="AC148" s="22">
        <v>0</v>
      </c>
      <c r="AD148" s="22">
        <v>5391.5709999999999</v>
      </c>
      <c r="AE148" s="22">
        <v>0</v>
      </c>
      <c r="AF148" s="172"/>
    </row>
    <row r="149" spans="1:32" s="16" customFormat="1" ht="18.75" x14ac:dyDescent="0.3">
      <c r="A149" s="72" t="s">
        <v>32</v>
      </c>
      <c r="B149" s="22">
        <f>AD149</f>
        <v>0</v>
      </c>
      <c r="C149" s="22">
        <f t="shared" si="201"/>
        <v>0</v>
      </c>
      <c r="D149" s="22">
        <f t="shared" si="201"/>
        <v>0</v>
      </c>
      <c r="E149" s="22">
        <f t="shared" ref="E149" si="205">I149</f>
        <v>0</v>
      </c>
      <c r="F149" s="76" t="e">
        <f t="shared" si="203"/>
        <v>#DIV/0!</v>
      </c>
      <c r="G149" s="21" t="e">
        <f t="shared" si="204"/>
        <v>#DIV/0!</v>
      </c>
      <c r="H149" s="22">
        <v>0</v>
      </c>
      <c r="I149" s="22">
        <v>0</v>
      </c>
      <c r="J149" s="22">
        <v>0</v>
      </c>
      <c r="K149" s="22">
        <v>0</v>
      </c>
      <c r="L149" s="22">
        <v>0</v>
      </c>
      <c r="M149" s="22">
        <v>0</v>
      </c>
      <c r="N149" s="22">
        <v>0</v>
      </c>
      <c r="O149" s="22">
        <v>0</v>
      </c>
      <c r="P149" s="82">
        <v>0</v>
      </c>
      <c r="Q149" s="82">
        <v>0</v>
      </c>
      <c r="R149" s="22">
        <v>0</v>
      </c>
      <c r="S149" s="22">
        <v>0</v>
      </c>
      <c r="T149" s="22">
        <v>0</v>
      </c>
      <c r="U149" s="22">
        <v>0</v>
      </c>
      <c r="V149" s="22">
        <v>0</v>
      </c>
      <c r="W149" s="22">
        <v>0</v>
      </c>
      <c r="X149" s="22">
        <v>0</v>
      </c>
      <c r="Y149" s="22">
        <v>0</v>
      </c>
      <c r="Z149" s="22">
        <v>0</v>
      </c>
      <c r="AA149" s="22">
        <v>0</v>
      </c>
      <c r="AB149" s="22">
        <v>0</v>
      </c>
      <c r="AC149" s="22">
        <v>0</v>
      </c>
      <c r="AD149" s="22">
        <v>0</v>
      </c>
      <c r="AE149" s="22">
        <v>0</v>
      </c>
      <c r="AF149" s="173"/>
    </row>
    <row r="150" spans="1:32" s="16" customFormat="1" ht="18.75" hidden="1" x14ac:dyDescent="0.3">
      <c r="A150" s="74" t="s">
        <v>70</v>
      </c>
      <c r="B150" s="41"/>
      <c r="C150" s="22"/>
      <c r="D150" s="22"/>
      <c r="E150" s="22"/>
      <c r="F150" s="41"/>
      <c r="G150" s="41"/>
      <c r="H150" s="22"/>
      <c r="I150" s="22"/>
      <c r="J150" s="22"/>
      <c r="K150" s="22"/>
      <c r="L150" s="22"/>
      <c r="M150" s="22"/>
      <c r="N150" s="22"/>
      <c r="O150" s="22"/>
      <c r="P150" s="82"/>
      <c r="Q150" s="82"/>
      <c r="R150" s="22"/>
      <c r="S150" s="22"/>
      <c r="T150" s="22"/>
      <c r="U150" s="22"/>
      <c r="V150" s="22"/>
      <c r="W150" s="22"/>
      <c r="X150" s="22"/>
      <c r="Y150" s="22"/>
      <c r="Z150" s="22"/>
      <c r="AA150" s="22"/>
      <c r="AB150" s="22"/>
      <c r="AC150" s="22"/>
      <c r="AD150" s="22"/>
      <c r="AE150" s="22"/>
      <c r="AF150" s="17"/>
    </row>
    <row r="151" spans="1:32" s="16" customFormat="1" ht="18.75" hidden="1" x14ac:dyDescent="0.3">
      <c r="A151" s="95" t="s">
        <v>28</v>
      </c>
      <c r="B151" s="22">
        <v>0</v>
      </c>
      <c r="C151" s="22">
        <v>0</v>
      </c>
      <c r="D151" s="22">
        <v>0</v>
      </c>
      <c r="E151" s="22">
        <v>0</v>
      </c>
      <c r="F151" s="22">
        <v>0</v>
      </c>
      <c r="G151" s="22">
        <v>0</v>
      </c>
      <c r="H151" s="22">
        <v>0</v>
      </c>
      <c r="I151" s="22">
        <v>0</v>
      </c>
      <c r="J151" s="22">
        <v>0</v>
      </c>
      <c r="K151" s="22">
        <v>0</v>
      </c>
      <c r="L151" s="22">
        <v>0</v>
      </c>
      <c r="M151" s="22">
        <v>0</v>
      </c>
      <c r="N151" s="22">
        <v>0</v>
      </c>
      <c r="O151" s="22">
        <v>0</v>
      </c>
      <c r="P151" s="82">
        <v>0</v>
      </c>
      <c r="Q151" s="82">
        <v>0</v>
      </c>
      <c r="R151" s="22">
        <v>0</v>
      </c>
      <c r="S151" s="22">
        <v>0</v>
      </c>
      <c r="T151" s="22">
        <v>0</v>
      </c>
      <c r="U151" s="22">
        <v>0</v>
      </c>
      <c r="V151" s="22">
        <v>0</v>
      </c>
      <c r="W151" s="22">
        <v>0</v>
      </c>
      <c r="X151" s="22">
        <v>0</v>
      </c>
      <c r="Y151" s="22">
        <v>0</v>
      </c>
      <c r="Z151" s="22">
        <v>0</v>
      </c>
      <c r="AA151" s="22">
        <v>0</v>
      </c>
      <c r="AB151" s="22">
        <v>0</v>
      </c>
      <c r="AC151" s="22">
        <v>0</v>
      </c>
      <c r="AD151" s="22">
        <v>0</v>
      </c>
      <c r="AE151" s="22">
        <v>0</v>
      </c>
      <c r="AF151" s="188"/>
    </row>
    <row r="152" spans="1:32" s="16" customFormat="1" ht="18.75" hidden="1" x14ac:dyDescent="0.3">
      <c r="A152" s="95" t="s">
        <v>29</v>
      </c>
      <c r="B152" s="22">
        <f t="shared" ref="B152:E155" si="206">B146+B140+B134</f>
        <v>0</v>
      </c>
      <c r="C152" s="22">
        <f t="shared" si="206"/>
        <v>0</v>
      </c>
      <c r="D152" s="22">
        <f t="shared" si="206"/>
        <v>0</v>
      </c>
      <c r="E152" s="22">
        <f t="shared" si="206"/>
        <v>0</v>
      </c>
      <c r="F152" s="76">
        <f t="shared" ref="F152:F155" si="207">IFERROR(E152/B152*100,0)</f>
        <v>0</v>
      </c>
      <c r="G152" s="76">
        <f t="shared" ref="G152:G155" si="208">IFERROR(E152/C152*100,0)</f>
        <v>0</v>
      </c>
      <c r="H152" s="22">
        <v>0</v>
      </c>
      <c r="I152" s="22">
        <v>0</v>
      </c>
      <c r="J152" s="22">
        <v>0</v>
      </c>
      <c r="K152" s="22">
        <v>0</v>
      </c>
      <c r="L152" s="22">
        <v>0</v>
      </c>
      <c r="M152" s="22">
        <v>0</v>
      </c>
      <c r="N152" s="22">
        <v>0</v>
      </c>
      <c r="O152" s="22">
        <v>0</v>
      </c>
      <c r="P152" s="82">
        <v>0</v>
      </c>
      <c r="Q152" s="82">
        <v>0</v>
      </c>
      <c r="R152" s="22">
        <v>0</v>
      </c>
      <c r="S152" s="22">
        <v>0</v>
      </c>
      <c r="T152" s="22">
        <v>0</v>
      </c>
      <c r="U152" s="22">
        <v>0</v>
      </c>
      <c r="V152" s="22">
        <v>0</v>
      </c>
      <c r="W152" s="22">
        <v>0</v>
      </c>
      <c r="X152" s="22">
        <v>0</v>
      </c>
      <c r="Y152" s="22">
        <v>0</v>
      </c>
      <c r="Z152" s="22">
        <v>0</v>
      </c>
      <c r="AA152" s="22">
        <v>0</v>
      </c>
      <c r="AB152" s="22">
        <v>0</v>
      </c>
      <c r="AC152" s="22">
        <v>0</v>
      </c>
      <c r="AD152" s="22">
        <v>0</v>
      </c>
      <c r="AE152" s="22">
        <v>0</v>
      </c>
      <c r="AF152" s="161"/>
    </row>
    <row r="153" spans="1:32" s="16" customFormat="1" ht="18.75" hidden="1" x14ac:dyDescent="0.3">
      <c r="A153" s="95" t="s">
        <v>30</v>
      </c>
      <c r="B153" s="22">
        <f t="shared" si="206"/>
        <v>0</v>
      </c>
      <c r="C153" s="22">
        <f t="shared" si="206"/>
        <v>0</v>
      </c>
      <c r="D153" s="22">
        <f t="shared" si="206"/>
        <v>0</v>
      </c>
      <c r="E153" s="22">
        <f t="shared" si="206"/>
        <v>0</v>
      </c>
      <c r="F153" s="76">
        <f t="shared" si="207"/>
        <v>0</v>
      </c>
      <c r="G153" s="76">
        <f t="shared" si="208"/>
        <v>0</v>
      </c>
      <c r="H153" s="22">
        <v>0</v>
      </c>
      <c r="I153" s="22">
        <v>0</v>
      </c>
      <c r="J153" s="22">
        <v>0</v>
      </c>
      <c r="K153" s="22">
        <v>0</v>
      </c>
      <c r="L153" s="22">
        <v>0</v>
      </c>
      <c r="M153" s="22">
        <v>0</v>
      </c>
      <c r="N153" s="22">
        <v>0</v>
      </c>
      <c r="O153" s="22">
        <v>0</v>
      </c>
      <c r="P153" s="82">
        <v>0</v>
      </c>
      <c r="Q153" s="82">
        <v>0</v>
      </c>
      <c r="R153" s="22">
        <v>0</v>
      </c>
      <c r="S153" s="22">
        <v>0</v>
      </c>
      <c r="T153" s="22">
        <v>0</v>
      </c>
      <c r="U153" s="22">
        <v>0</v>
      </c>
      <c r="V153" s="22">
        <v>0</v>
      </c>
      <c r="W153" s="22">
        <v>0</v>
      </c>
      <c r="X153" s="22">
        <v>0</v>
      </c>
      <c r="Y153" s="22">
        <v>0</v>
      </c>
      <c r="Z153" s="22">
        <v>0</v>
      </c>
      <c r="AA153" s="22">
        <v>0</v>
      </c>
      <c r="AB153" s="22">
        <v>0</v>
      </c>
      <c r="AC153" s="22">
        <v>0</v>
      </c>
      <c r="AD153" s="22">
        <v>0</v>
      </c>
      <c r="AE153" s="22">
        <v>0</v>
      </c>
      <c r="AF153" s="161"/>
    </row>
    <row r="154" spans="1:32" s="16" customFormat="1" ht="18.75" hidden="1" x14ac:dyDescent="0.3">
      <c r="A154" s="95" t="s">
        <v>31</v>
      </c>
      <c r="B154" s="22">
        <v>0</v>
      </c>
      <c r="C154" s="22">
        <v>0</v>
      </c>
      <c r="D154" s="22">
        <v>0</v>
      </c>
      <c r="E154" s="22">
        <v>0</v>
      </c>
      <c r="F154" s="76">
        <f t="shared" si="207"/>
        <v>0</v>
      </c>
      <c r="G154" s="76">
        <f t="shared" si="208"/>
        <v>0</v>
      </c>
      <c r="H154" s="22">
        <v>0</v>
      </c>
      <c r="I154" s="22">
        <v>0</v>
      </c>
      <c r="J154" s="22">
        <v>0</v>
      </c>
      <c r="K154" s="22">
        <v>0</v>
      </c>
      <c r="L154" s="22">
        <v>0</v>
      </c>
      <c r="M154" s="22">
        <v>0</v>
      </c>
      <c r="N154" s="22">
        <v>0</v>
      </c>
      <c r="O154" s="22">
        <v>0</v>
      </c>
      <c r="P154" s="82">
        <v>0</v>
      </c>
      <c r="Q154" s="82">
        <v>0</v>
      </c>
      <c r="R154" s="22">
        <v>0</v>
      </c>
      <c r="S154" s="22">
        <v>0</v>
      </c>
      <c r="T154" s="22">
        <v>0</v>
      </c>
      <c r="U154" s="22">
        <v>0</v>
      </c>
      <c r="V154" s="22">
        <v>0</v>
      </c>
      <c r="W154" s="22">
        <v>0</v>
      </c>
      <c r="X154" s="22">
        <v>0</v>
      </c>
      <c r="Y154" s="22">
        <v>0</v>
      </c>
      <c r="Z154" s="22">
        <v>0</v>
      </c>
      <c r="AA154" s="22">
        <v>0</v>
      </c>
      <c r="AB154" s="22">
        <v>0</v>
      </c>
      <c r="AC154" s="22">
        <v>0</v>
      </c>
      <c r="AD154" s="22">
        <v>0</v>
      </c>
      <c r="AE154" s="22">
        <v>0</v>
      </c>
      <c r="AF154" s="161"/>
    </row>
    <row r="155" spans="1:32" s="16" customFormat="1" ht="18.75" hidden="1" x14ac:dyDescent="0.3">
      <c r="A155" s="95" t="s">
        <v>32</v>
      </c>
      <c r="B155" s="22">
        <f t="shared" si="206"/>
        <v>0</v>
      </c>
      <c r="C155" s="22">
        <f t="shared" si="206"/>
        <v>0</v>
      </c>
      <c r="D155" s="22">
        <f t="shared" si="206"/>
        <v>0</v>
      </c>
      <c r="E155" s="22">
        <f t="shared" si="206"/>
        <v>0</v>
      </c>
      <c r="F155" s="76">
        <f t="shared" si="207"/>
        <v>0</v>
      </c>
      <c r="G155" s="76">
        <f t="shared" si="208"/>
        <v>0</v>
      </c>
      <c r="H155" s="22">
        <v>0</v>
      </c>
      <c r="I155" s="22">
        <v>0</v>
      </c>
      <c r="J155" s="22">
        <v>0</v>
      </c>
      <c r="K155" s="22">
        <v>0</v>
      </c>
      <c r="L155" s="22">
        <v>0</v>
      </c>
      <c r="M155" s="22">
        <v>0</v>
      </c>
      <c r="N155" s="22">
        <v>0</v>
      </c>
      <c r="O155" s="22">
        <v>0</v>
      </c>
      <c r="P155" s="82">
        <v>0</v>
      </c>
      <c r="Q155" s="82">
        <v>0</v>
      </c>
      <c r="R155" s="22">
        <v>0</v>
      </c>
      <c r="S155" s="22">
        <v>0</v>
      </c>
      <c r="T155" s="22">
        <v>0</v>
      </c>
      <c r="U155" s="22">
        <v>0</v>
      </c>
      <c r="V155" s="22">
        <v>0</v>
      </c>
      <c r="W155" s="22">
        <v>0</v>
      </c>
      <c r="X155" s="22">
        <v>0</v>
      </c>
      <c r="Y155" s="22">
        <v>0</v>
      </c>
      <c r="Z155" s="22">
        <v>0</v>
      </c>
      <c r="AA155" s="22">
        <v>0</v>
      </c>
      <c r="AB155" s="22">
        <v>0</v>
      </c>
      <c r="AC155" s="22">
        <v>0</v>
      </c>
      <c r="AD155" s="22">
        <v>0</v>
      </c>
      <c r="AE155" s="22">
        <v>0</v>
      </c>
      <c r="AF155" s="162"/>
    </row>
    <row r="156" spans="1:32" s="16" customFormat="1" ht="18.75" x14ac:dyDescent="0.3">
      <c r="A156" s="77" t="s">
        <v>71</v>
      </c>
      <c r="B156" s="78"/>
      <c r="C156" s="78"/>
      <c r="D156" s="78"/>
      <c r="E156" s="78"/>
      <c r="F156" s="79"/>
      <c r="G156" s="79"/>
      <c r="H156" s="78"/>
      <c r="I156" s="78"/>
      <c r="J156" s="78"/>
      <c r="K156" s="78"/>
      <c r="L156" s="78"/>
      <c r="M156" s="78"/>
      <c r="N156" s="78"/>
      <c r="O156" s="78"/>
      <c r="P156" s="131"/>
      <c r="Q156" s="131"/>
      <c r="R156" s="78"/>
      <c r="S156" s="78"/>
      <c r="T156" s="78"/>
      <c r="U156" s="78"/>
      <c r="V156" s="78"/>
      <c r="W156" s="78"/>
      <c r="X156" s="78"/>
      <c r="Y156" s="78"/>
      <c r="Z156" s="78"/>
      <c r="AA156" s="78"/>
      <c r="AB156" s="78"/>
      <c r="AC156" s="78"/>
      <c r="AD156" s="80"/>
      <c r="AE156" s="22"/>
      <c r="AF156" s="31"/>
    </row>
    <row r="157" spans="1:32" s="16" customFormat="1" ht="18.75" x14ac:dyDescent="0.3">
      <c r="A157" s="81" t="s">
        <v>62</v>
      </c>
      <c r="B157" s="82">
        <f>B160</f>
        <v>60414.919000000002</v>
      </c>
      <c r="C157" s="82">
        <f t="shared" ref="C157:E157" si="209">C160</f>
        <v>38274.499000000003</v>
      </c>
      <c r="D157" s="82">
        <f t="shared" si="209"/>
        <v>36019.279150000002</v>
      </c>
      <c r="E157" s="82">
        <f t="shared" si="209"/>
        <v>36019.279150000002</v>
      </c>
      <c r="F157" s="21">
        <f t="shared" ref="F157:F176" si="210">IFERROR(E157/B157*100,0)</f>
        <v>59.619841830790179</v>
      </c>
      <c r="G157" s="21">
        <f t="shared" ref="G157:G176" si="211">IFERROR(E157/C157*100,0)</f>
        <v>94.107774343434244</v>
      </c>
      <c r="H157" s="22">
        <f>H160</f>
        <v>6407.6019999999999</v>
      </c>
      <c r="I157" s="22">
        <f t="shared" ref="I157:AE157" si="212">I160</f>
        <v>4968.8059999999996</v>
      </c>
      <c r="J157" s="22">
        <f t="shared" si="212"/>
        <v>4512.5</v>
      </c>
      <c r="K157" s="22">
        <f t="shared" si="212"/>
        <v>4229.2412800000002</v>
      </c>
      <c r="L157" s="22">
        <f t="shared" si="212"/>
        <v>3063.5</v>
      </c>
      <c r="M157" s="22">
        <f t="shared" si="212"/>
        <v>3116.9698700000004</v>
      </c>
      <c r="N157" s="22">
        <f t="shared" si="212"/>
        <v>7691.2</v>
      </c>
      <c r="O157" s="22">
        <f t="shared" si="212"/>
        <v>7447.5149999999994</v>
      </c>
      <c r="P157" s="82">
        <f t="shared" si="212"/>
        <v>5132.2080000000005</v>
      </c>
      <c r="Q157" s="82">
        <f t="shared" si="212"/>
        <v>5330.9540000000006</v>
      </c>
      <c r="R157" s="22">
        <f t="shared" si="212"/>
        <v>3973.451</v>
      </c>
      <c r="S157" s="22">
        <f t="shared" si="212"/>
        <v>4131.7550000000001</v>
      </c>
      <c r="T157" s="22">
        <f t="shared" si="212"/>
        <v>7494.0380000000005</v>
      </c>
      <c r="U157" s="22">
        <f t="shared" si="212"/>
        <v>6794.0380000000005</v>
      </c>
      <c r="V157" s="22">
        <f t="shared" si="212"/>
        <v>4702.9490000000005</v>
      </c>
      <c r="W157" s="22">
        <f t="shared" si="212"/>
        <v>0</v>
      </c>
      <c r="X157" s="22">
        <f t="shared" si="212"/>
        <v>2968.12</v>
      </c>
      <c r="Y157" s="22">
        <f t="shared" si="212"/>
        <v>0</v>
      </c>
      <c r="Z157" s="22">
        <f t="shared" si="212"/>
        <v>4571</v>
      </c>
      <c r="AA157" s="22">
        <f t="shared" si="212"/>
        <v>0</v>
      </c>
      <c r="AB157" s="22">
        <f t="shared" si="212"/>
        <v>3069.58</v>
      </c>
      <c r="AC157" s="22">
        <f t="shared" si="212"/>
        <v>0</v>
      </c>
      <c r="AD157" s="22">
        <f t="shared" si="212"/>
        <v>6828.7709999999997</v>
      </c>
      <c r="AE157" s="22">
        <f t="shared" si="212"/>
        <v>0</v>
      </c>
      <c r="AF157" s="148"/>
    </row>
    <row r="158" spans="1:32" s="16" customFormat="1" ht="18.75" x14ac:dyDescent="0.3">
      <c r="A158" s="81" t="s">
        <v>29</v>
      </c>
      <c r="B158" s="82">
        <f t="shared" ref="B158:E161" si="213">B152</f>
        <v>0</v>
      </c>
      <c r="C158" s="82">
        <f t="shared" si="213"/>
        <v>0</v>
      </c>
      <c r="D158" s="82">
        <f t="shared" si="213"/>
        <v>0</v>
      </c>
      <c r="E158" s="82">
        <f t="shared" si="213"/>
        <v>0</v>
      </c>
      <c r="F158" s="76">
        <f t="shared" si="210"/>
        <v>0</v>
      </c>
      <c r="G158" s="76">
        <f t="shared" si="211"/>
        <v>0</v>
      </c>
      <c r="H158" s="22">
        <f t="shared" ref="H158:AE161" si="214">H152</f>
        <v>0</v>
      </c>
      <c r="I158" s="22">
        <f t="shared" si="214"/>
        <v>0</v>
      </c>
      <c r="J158" s="22">
        <f t="shared" si="214"/>
        <v>0</v>
      </c>
      <c r="K158" s="22">
        <f t="shared" si="214"/>
        <v>0</v>
      </c>
      <c r="L158" s="22">
        <f t="shared" si="214"/>
        <v>0</v>
      </c>
      <c r="M158" s="22">
        <f t="shared" si="214"/>
        <v>0</v>
      </c>
      <c r="N158" s="22">
        <f t="shared" si="214"/>
        <v>0</v>
      </c>
      <c r="O158" s="22">
        <f t="shared" si="214"/>
        <v>0</v>
      </c>
      <c r="P158" s="82">
        <f t="shared" si="214"/>
        <v>0</v>
      </c>
      <c r="Q158" s="82">
        <f t="shared" si="214"/>
        <v>0</v>
      </c>
      <c r="R158" s="22">
        <f t="shared" si="214"/>
        <v>0</v>
      </c>
      <c r="S158" s="22">
        <f t="shared" si="214"/>
        <v>0</v>
      </c>
      <c r="T158" s="22">
        <f t="shared" si="214"/>
        <v>0</v>
      </c>
      <c r="U158" s="22">
        <f t="shared" si="214"/>
        <v>0</v>
      </c>
      <c r="V158" s="22">
        <f t="shared" si="214"/>
        <v>0</v>
      </c>
      <c r="W158" s="22">
        <f t="shared" si="214"/>
        <v>0</v>
      </c>
      <c r="X158" s="22">
        <f t="shared" si="214"/>
        <v>0</v>
      </c>
      <c r="Y158" s="22">
        <f t="shared" si="214"/>
        <v>0</v>
      </c>
      <c r="Z158" s="22">
        <f t="shared" si="214"/>
        <v>0</v>
      </c>
      <c r="AA158" s="22">
        <f t="shared" si="214"/>
        <v>0</v>
      </c>
      <c r="AB158" s="22">
        <f t="shared" si="214"/>
        <v>0</v>
      </c>
      <c r="AC158" s="22">
        <f t="shared" si="214"/>
        <v>0</v>
      </c>
      <c r="AD158" s="22">
        <f t="shared" si="214"/>
        <v>0</v>
      </c>
      <c r="AE158" s="22">
        <f t="shared" si="214"/>
        <v>0</v>
      </c>
      <c r="AF158" s="149"/>
    </row>
    <row r="159" spans="1:32" s="16" customFormat="1" ht="18.75" x14ac:dyDescent="0.3">
      <c r="A159" s="81" t="s">
        <v>30</v>
      </c>
      <c r="B159" s="82">
        <f t="shared" si="213"/>
        <v>0</v>
      </c>
      <c r="C159" s="82">
        <f t="shared" si="213"/>
        <v>0</v>
      </c>
      <c r="D159" s="82">
        <f t="shared" si="213"/>
        <v>0</v>
      </c>
      <c r="E159" s="82">
        <f t="shared" si="213"/>
        <v>0</v>
      </c>
      <c r="F159" s="76">
        <f t="shared" si="210"/>
        <v>0</v>
      </c>
      <c r="G159" s="76">
        <f t="shared" si="211"/>
        <v>0</v>
      </c>
      <c r="H159" s="22">
        <f t="shared" si="214"/>
        <v>0</v>
      </c>
      <c r="I159" s="22">
        <f t="shared" si="214"/>
        <v>0</v>
      </c>
      <c r="J159" s="22">
        <f t="shared" si="214"/>
        <v>0</v>
      </c>
      <c r="K159" s="22">
        <f t="shared" si="214"/>
        <v>0</v>
      </c>
      <c r="L159" s="22">
        <f t="shared" si="214"/>
        <v>0</v>
      </c>
      <c r="M159" s="22">
        <f t="shared" si="214"/>
        <v>0</v>
      </c>
      <c r="N159" s="22">
        <f t="shared" si="214"/>
        <v>0</v>
      </c>
      <c r="O159" s="22">
        <f t="shared" si="214"/>
        <v>0</v>
      </c>
      <c r="P159" s="82">
        <f t="shared" si="214"/>
        <v>0</v>
      </c>
      <c r="Q159" s="82">
        <f t="shared" si="214"/>
        <v>0</v>
      </c>
      <c r="R159" s="22">
        <f t="shared" si="214"/>
        <v>0</v>
      </c>
      <c r="S159" s="22">
        <f t="shared" si="214"/>
        <v>0</v>
      </c>
      <c r="T159" s="22">
        <f t="shared" si="214"/>
        <v>0</v>
      </c>
      <c r="U159" s="22">
        <f t="shared" si="214"/>
        <v>0</v>
      </c>
      <c r="V159" s="22">
        <f t="shared" si="214"/>
        <v>0</v>
      </c>
      <c r="W159" s="22">
        <f t="shared" si="214"/>
        <v>0</v>
      </c>
      <c r="X159" s="22">
        <f t="shared" si="214"/>
        <v>0</v>
      </c>
      <c r="Y159" s="22">
        <f t="shared" si="214"/>
        <v>0</v>
      </c>
      <c r="Z159" s="22">
        <f t="shared" si="214"/>
        <v>0</v>
      </c>
      <c r="AA159" s="22">
        <f t="shared" si="214"/>
        <v>0</v>
      </c>
      <c r="AB159" s="22">
        <f t="shared" si="214"/>
        <v>0</v>
      </c>
      <c r="AC159" s="22">
        <f t="shared" si="214"/>
        <v>0</v>
      </c>
      <c r="AD159" s="22">
        <f t="shared" si="214"/>
        <v>0</v>
      </c>
      <c r="AE159" s="22">
        <f t="shared" si="214"/>
        <v>0</v>
      </c>
      <c r="AF159" s="149"/>
    </row>
    <row r="160" spans="1:32" s="16" customFormat="1" ht="18.75" x14ac:dyDescent="0.3">
      <c r="A160" s="81" t="s">
        <v>31</v>
      </c>
      <c r="B160" s="82">
        <f>B148+B142+B136</f>
        <v>60414.919000000002</v>
      </c>
      <c r="C160" s="82">
        <f t="shared" ref="C160:E160" si="215">C148+C142+C136</f>
        <v>38274.499000000003</v>
      </c>
      <c r="D160" s="82">
        <f t="shared" si="215"/>
        <v>36019.279150000002</v>
      </c>
      <c r="E160" s="82">
        <f t="shared" si="215"/>
        <v>36019.279150000002</v>
      </c>
      <c r="F160" s="76">
        <f t="shared" si="210"/>
        <v>59.619841830790179</v>
      </c>
      <c r="G160" s="76">
        <f t="shared" si="211"/>
        <v>94.107774343434244</v>
      </c>
      <c r="H160" s="22">
        <f>H148+H142+H136</f>
        <v>6407.6019999999999</v>
      </c>
      <c r="I160" s="22">
        <f t="shared" ref="I160:AE160" si="216">I148+I142+I136</f>
        <v>4968.8059999999996</v>
      </c>
      <c r="J160" s="22">
        <f t="shared" si="216"/>
        <v>4512.5</v>
      </c>
      <c r="K160" s="22">
        <f t="shared" si="216"/>
        <v>4229.2412800000002</v>
      </c>
      <c r="L160" s="22">
        <f t="shared" si="216"/>
        <v>3063.5</v>
      </c>
      <c r="M160" s="22">
        <f t="shared" si="216"/>
        <v>3116.9698700000004</v>
      </c>
      <c r="N160" s="22">
        <f t="shared" si="216"/>
        <v>7691.2</v>
      </c>
      <c r="O160" s="22">
        <f t="shared" si="216"/>
        <v>7447.5149999999994</v>
      </c>
      <c r="P160" s="82">
        <f t="shared" si="216"/>
        <v>5132.2080000000005</v>
      </c>
      <c r="Q160" s="82">
        <f t="shared" si="216"/>
        <v>5330.9540000000006</v>
      </c>
      <c r="R160" s="22">
        <f t="shared" si="216"/>
        <v>3973.451</v>
      </c>
      <c r="S160" s="22">
        <f t="shared" si="216"/>
        <v>4131.7550000000001</v>
      </c>
      <c r="T160" s="22">
        <f t="shared" si="216"/>
        <v>7494.0380000000005</v>
      </c>
      <c r="U160" s="22">
        <f t="shared" si="216"/>
        <v>6794.0380000000005</v>
      </c>
      <c r="V160" s="22">
        <f t="shared" si="216"/>
        <v>4702.9490000000005</v>
      </c>
      <c r="W160" s="22">
        <f t="shared" si="216"/>
        <v>0</v>
      </c>
      <c r="X160" s="22">
        <f t="shared" si="216"/>
        <v>2968.12</v>
      </c>
      <c r="Y160" s="22">
        <f t="shared" si="216"/>
        <v>0</v>
      </c>
      <c r="Z160" s="22">
        <f t="shared" si="216"/>
        <v>4571</v>
      </c>
      <c r="AA160" s="22">
        <f t="shared" si="216"/>
        <v>0</v>
      </c>
      <c r="AB160" s="22">
        <f t="shared" si="216"/>
        <v>3069.58</v>
      </c>
      <c r="AC160" s="22">
        <f t="shared" si="216"/>
        <v>0</v>
      </c>
      <c r="AD160" s="22">
        <f t="shared" si="216"/>
        <v>6828.7709999999997</v>
      </c>
      <c r="AE160" s="22">
        <f t="shared" si="216"/>
        <v>0</v>
      </c>
      <c r="AF160" s="149"/>
    </row>
    <row r="161" spans="1:32" s="16" customFormat="1" ht="18.75" x14ac:dyDescent="0.3">
      <c r="A161" s="96" t="s">
        <v>72</v>
      </c>
      <c r="B161" s="82">
        <f>B155</f>
        <v>0</v>
      </c>
      <c r="C161" s="82">
        <f t="shared" si="213"/>
        <v>0</v>
      </c>
      <c r="D161" s="82">
        <f t="shared" si="213"/>
        <v>0</v>
      </c>
      <c r="E161" s="82">
        <f t="shared" si="213"/>
        <v>0</v>
      </c>
      <c r="F161" s="76">
        <f t="shared" si="210"/>
        <v>0</v>
      </c>
      <c r="G161" s="76">
        <f t="shared" si="211"/>
        <v>0</v>
      </c>
      <c r="H161" s="22">
        <f>H155</f>
        <v>0</v>
      </c>
      <c r="I161" s="22">
        <f t="shared" si="214"/>
        <v>0</v>
      </c>
      <c r="J161" s="22">
        <f t="shared" si="214"/>
        <v>0</v>
      </c>
      <c r="K161" s="22">
        <f t="shared" si="214"/>
        <v>0</v>
      </c>
      <c r="L161" s="22">
        <f t="shared" si="214"/>
        <v>0</v>
      </c>
      <c r="M161" s="22">
        <f t="shared" si="214"/>
        <v>0</v>
      </c>
      <c r="N161" s="22">
        <f t="shared" si="214"/>
        <v>0</v>
      </c>
      <c r="O161" s="22">
        <f t="shared" si="214"/>
        <v>0</v>
      </c>
      <c r="P161" s="82">
        <f t="shared" si="214"/>
        <v>0</v>
      </c>
      <c r="Q161" s="82">
        <f t="shared" si="214"/>
        <v>0</v>
      </c>
      <c r="R161" s="22">
        <f t="shared" si="214"/>
        <v>0</v>
      </c>
      <c r="S161" s="22">
        <f t="shared" si="214"/>
        <v>0</v>
      </c>
      <c r="T161" s="22">
        <f t="shared" si="214"/>
        <v>0</v>
      </c>
      <c r="U161" s="22">
        <f t="shared" si="214"/>
        <v>0</v>
      </c>
      <c r="V161" s="22">
        <f t="shared" si="214"/>
        <v>0</v>
      </c>
      <c r="W161" s="22">
        <f t="shared" si="214"/>
        <v>0</v>
      </c>
      <c r="X161" s="22">
        <f t="shared" si="214"/>
        <v>0</v>
      </c>
      <c r="Y161" s="22">
        <f t="shared" si="214"/>
        <v>0</v>
      </c>
      <c r="Z161" s="22">
        <f t="shared" si="214"/>
        <v>0</v>
      </c>
      <c r="AA161" s="22">
        <f t="shared" si="214"/>
        <v>0</v>
      </c>
      <c r="AB161" s="22">
        <f t="shared" si="214"/>
        <v>0</v>
      </c>
      <c r="AC161" s="22">
        <f t="shared" si="214"/>
        <v>0</v>
      </c>
      <c r="AD161" s="22">
        <f t="shared" si="214"/>
        <v>0</v>
      </c>
      <c r="AE161" s="22">
        <f t="shared" si="214"/>
        <v>0</v>
      </c>
      <c r="AF161" s="196"/>
    </row>
    <row r="162" spans="1:32" s="16" customFormat="1" ht="37.5" hidden="1" x14ac:dyDescent="0.3">
      <c r="A162" s="97" t="s">
        <v>73</v>
      </c>
      <c r="B162" s="82">
        <f>B163+B164+B165+B166</f>
        <v>0</v>
      </c>
      <c r="C162" s="82">
        <f t="shared" ref="C162:E162" si="217">C163+C164+C165+C166</f>
        <v>0</v>
      </c>
      <c r="D162" s="82">
        <f t="shared" si="217"/>
        <v>0</v>
      </c>
      <c r="E162" s="82">
        <f t="shared" si="217"/>
        <v>0</v>
      </c>
      <c r="F162" s="21">
        <f t="shared" si="210"/>
        <v>0</v>
      </c>
      <c r="G162" s="21">
        <f t="shared" si="211"/>
        <v>0</v>
      </c>
      <c r="H162" s="82">
        <f t="shared" ref="H162:AE166" si="218">H87</f>
        <v>0</v>
      </c>
      <c r="I162" s="22">
        <f t="shared" si="218"/>
        <v>0</v>
      </c>
      <c r="J162" s="22">
        <f t="shared" si="218"/>
        <v>0</v>
      </c>
      <c r="K162" s="22">
        <f t="shared" si="218"/>
        <v>0</v>
      </c>
      <c r="L162" s="22">
        <f t="shared" si="218"/>
        <v>0</v>
      </c>
      <c r="M162" s="22">
        <f t="shared" si="218"/>
        <v>0</v>
      </c>
      <c r="N162" s="22">
        <f t="shared" si="218"/>
        <v>0</v>
      </c>
      <c r="O162" s="22">
        <f t="shared" si="218"/>
        <v>0</v>
      </c>
      <c r="P162" s="82">
        <f t="shared" si="218"/>
        <v>0</v>
      </c>
      <c r="Q162" s="82">
        <f t="shared" si="218"/>
        <v>0</v>
      </c>
      <c r="R162" s="22">
        <f t="shared" si="218"/>
        <v>0</v>
      </c>
      <c r="S162" s="22">
        <f t="shared" si="218"/>
        <v>0</v>
      </c>
      <c r="T162" s="22">
        <f t="shared" si="218"/>
        <v>0</v>
      </c>
      <c r="U162" s="22">
        <f t="shared" si="218"/>
        <v>0</v>
      </c>
      <c r="V162" s="22">
        <f t="shared" si="218"/>
        <v>0</v>
      </c>
      <c r="W162" s="22">
        <f t="shared" si="218"/>
        <v>0</v>
      </c>
      <c r="X162" s="22">
        <f t="shared" si="218"/>
        <v>0</v>
      </c>
      <c r="Y162" s="22">
        <f t="shared" si="218"/>
        <v>0</v>
      </c>
      <c r="Z162" s="22">
        <f t="shared" si="218"/>
        <v>0</v>
      </c>
      <c r="AA162" s="22">
        <f t="shared" si="218"/>
        <v>0</v>
      </c>
      <c r="AB162" s="22">
        <f t="shared" si="218"/>
        <v>0</v>
      </c>
      <c r="AC162" s="22">
        <f t="shared" si="218"/>
        <v>0</v>
      </c>
      <c r="AD162" s="22">
        <f t="shared" si="218"/>
        <v>0</v>
      </c>
      <c r="AE162" s="22">
        <f t="shared" si="218"/>
        <v>0</v>
      </c>
      <c r="AF162" s="194"/>
    </row>
    <row r="163" spans="1:32" s="16" customFormat="1" ht="18.75" hidden="1" x14ac:dyDescent="0.3">
      <c r="A163" s="96" t="s">
        <v>29</v>
      </c>
      <c r="B163" s="82">
        <f t="shared" ref="B163:E166" si="219">B88</f>
        <v>0</v>
      </c>
      <c r="C163" s="82">
        <f t="shared" si="219"/>
        <v>0</v>
      </c>
      <c r="D163" s="82">
        <f t="shared" si="219"/>
        <v>0</v>
      </c>
      <c r="E163" s="82">
        <f t="shared" si="219"/>
        <v>0</v>
      </c>
      <c r="F163" s="76">
        <f t="shared" si="210"/>
        <v>0</v>
      </c>
      <c r="G163" s="76">
        <f t="shared" si="211"/>
        <v>0</v>
      </c>
      <c r="H163" s="82">
        <f t="shared" si="218"/>
        <v>0</v>
      </c>
      <c r="I163" s="22">
        <f t="shared" si="218"/>
        <v>0</v>
      </c>
      <c r="J163" s="22">
        <f t="shared" si="218"/>
        <v>0</v>
      </c>
      <c r="K163" s="22">
        <f t="shared" si="218"/>
        <v>0</v>
      </c>
      <c r="L163" s="22">
        <f t="shared" si="218"/>
        <v>0</v>
      </c>
      <c r="M163" s="22">
        <f t="shared" si="218"/>
        <v>0</v>
      </c>
      <c r="N163" s="22">
        <f t="shared" si="218"/>
        <v>0</v>
      </c>
      <c r="O163" s="22">
        <f t="shared" si="218"/>
        <v>0</v>
      </c>
      <c r="P163" s="82">
        <f t="shared" si="218"/>
        <v>0</v>
      </c>
      <c r="Q163" s="82">
        <f t="shared" si="218"/>
        <v>0</v>
      </c>
      <c r="R163" s="22">
        <f t="shared" si="218"/>
        <v>0</v>
      </c>
      <c r="S163" s="22">
        <f t="shared" si="218"/>
        <v>0</v>
      </c>
      <c r="T163" s="22">
        <f t="shared" si="218"/>
        <v>0</v>
      </c>
      <c r="U163" s="22">
        <f t="shared" si="218"/>
        <v>0</v>
      </c>
      <c r="V163" s="22">
        <f t="shared" si="218"/>
        <v>0</v>
      </c>
      <c r="W163" s="22">
        <f t="shared" si="218"/>
        <v>0</v>
      </c>
      <c r="X163" s="22">
        <f t="shared" si="218"/>
        <v>0</v>
      </c>
      <c r="Y163" s="22">
        <f t="shared" si="218"/>
        <v>0</v>
      </c>
      <c r="Z163" s="22">
        <f t="shared" si="218"/>
        <v>0</v>
      </c>
      <c r="AA163" s="22">
        <f t="shared" si="218"/>
        <v>0</v>
      </c>
      <c r="AB163" s="22">
        <f t="shared" si="218"/>
        <v>0</v>
      </c>
      <c r="AC163" s="22">
        <f t="shared" si="218"/>
        <v>0</v>
      </c>
      <c r="AD163" s="22">
        <f t="shared" si="218"/>
        <v>0</v>
      </c>
      <c r="AE163" s="22">
        <f t="shared" si="218"/>
        <v>0</v>
      </c>
      <c r="AF163" s="195"/>
    </row>
    <row r="164" spans="1:32" s="16" customFormat="1" ht="18.75" hidden="1" x14ac:dyDescent="0.3">
      <c r="A164" s="96" t="s">
        <v>30</v>
      </c>
      <c r="B164" s="82">
        <f t="shared" si="219"/>
        <v>0</v>
      </c>
      <c r="C164" s="82">
        <f t="shared" si="219"/>
        <v>0</v>
      </c>
      <c r="D164" s="82">
        <f t="shared" si="219"/>
        <v>0</v>
      </c>
      <c r="E164" s="82">
        <f t="shared" si="219"/>
        <v>0</v>
      </c>
      <c r="F164" s="76">
        <f t="shared" si="210"/>
        <v>0</v>
      </c>
      <c r="G164" s="76">
        <f t="shared" si="211"/>
        <v>0</v>
      </c>
      <c r="H164" s="82">
        <f t="shared" si="218"/>
        <v>0</v>
      </c>
      <c r="I164" s="22">
        <f t="shared" si="218"/>
        <v>0</v>
      </c>
      <c r="J164" s="22">
        <f t="shared" si="218"/>
        <v>0</v>
      </c>
      <c r="K164" s="22">
        <f t="shared" si="218"/>
        <v>0</v>
      </c>
      <c r="L164" s="22">
        <f t="shared" si="218"/>
        <v>0</v>
      </c>
      <c r="M164" s="22">
        <f t="shared" si="218"/>
        <v>0</v>
      </c>
      <c r="N164" s="22">
        <f t="shared" si="218"/>
        <v>0</v>
      </c>
      <c r="O164" s="22">
        <f t="shared" si="218"/>
        <v>0</v>
      </c>
      <c r="P164" s="82">
        <f t="shared" si="218"/>
        <v>0</v>
      </c>
      <c r="Q164" s="82">
        <f t="shared" si="218"/>
        <v>0</v>
      </c>
      <c r="R164" s="22">
        <f t="shared" si="218"/>
        <v>0</v>
      </c>
      <c r="S164" s="22">
        <f t="shared" si="218"/>
        <v>0</v>
      </c>
      <c r="T164" s="22">
        <f t="shared" si="218"/>
        <v>0</v>
      </c>
      <c r="U164" s="22">
        <f t="shared" si="218"/>
        <v>0</v>
      </c>
      <c r="V164" s="22">
        <f t="shared" si="218"/>
        <v>0</v>
      </c>
      <c r="W164" s="22">
        <f t="shared" si="218"/>
        <v>0</v>
      </c>
      <c r="X164" s="22">
        <f t="shared" si="218"/>
        <v>0</v>
      </c>
      <c r="Y164" s="22">
        <f t="shared" si="218"/>
        <v>0</v>
      </c>
      <c r="Z164" s="22">
        <f t="shared" si="218"/>
        <v>0</v>
      </c>
      <c r="AA164" s="22">
        <f t="shared" si="218"/>
        <v>0</v>
      </c>
      <c r="AB164" s="22">
        <f t="shared" si="218"/>
        <v>0</v>
      </c>
      <c r="AC164" s="22">
        <f t="shared" si="218"/>
        <v>0</v>
      </c>
      <c r="AD164" s="22">
        <f t="shared" si="218"/>
        <v>0</v>
      </c>
      <c r="AE164" s="22">
        <f t="shared" si="218"/>
        <v>0</v>
      </c>
      <c r="AF164" s="195"/>
    </row>
    <row r="165" spans="1:32" s="16" customFormat="1" ht="18.75" hidden="1" x14ac:dyDescent="0.3">
      <c r="A165" s="96" t="s">
        <v>31</v>
      </c>
      <c r="B165" s="82">
        <f t="shared" si="219"/>
        <v>0</v>
      </c>
      <c r="C165" s="82">
        <f t="shared" si="219"/>
        <v>0</v>
      </c>
      <c r="D165" s="82">
        <f t="shared" si="219"/>
        <v>0</v>
      </c>
      <c r="E165" s="82">
        <f t="shared" si="219"/>
        <v>0</v>
      </c>
      <c r="F165" s="76">
        <f t="shared" si="210"/>
        <v>0</v>
      </c>
      <c r="G165" s="76">
        <f t="shared" si="211"/>
        <v>0</v>
      </c>
      <c r="H165" s="82">
        <f t="shared" si="218"/>
        <v>0</v>
      </c>
      <c r="I165" s="22">
        <f t="shared" si="218"/>
        <v>0</v>
      </c>
      <c r="J165" s="22">
        <f t="shared" si="218"/>
        <v>0</v>
      </c>
      <c r="K165" s="22">
        <f t="shared" si="218"/>
        <v>0</v>
      </c>
      <c r="L165" s="22">
        <f t="shared" si="218"/>
        <v>0</v>
      </c>
      <c r="M165" s="22">
        <f t="shared" si="218"/>
        <v>0</v>
      </c>
      <c r="N165" s="22">
        <f t="shared" si="218"/>
        <v>0</v>
      </c>
      <c r="O165" s="22">
        <f t="shared" si="218"/>
        <v>0</v>
      </c>
      <c r="P165" s="82">
        <f t="shared" si="218"/>
        <v>0</v>
      </c>
      <c r="Q165" s="82">
        <f t="shared" si="218"/>
        <v>0</v>
      </c>
      <c r="R165" s="22">
        <f t="shared" si="218"/>
        <v>0</v>
      </c>
      <c r="S165" s="22">
        <f t="shared" si="218"/>
        <v>0</v>
      </c>
      <c r="T165" s="22">
        <f t="shared" si="218"/>
        <v>0</v>
      </c>
      <c r="U165" s="22">
        <f t="shared" si="218"/>
        <v>0</v>
      </c>
      <c r="V165" s="22">
        <f t="shared" si="218"/>
        <v>0</v>
      </c>
      <c r="W165" s="22">
        <f t="shared" si="218"/>
        <v>0</v>
      </c>
      <c r="X165" s="22">
        <f t="shared" si="218"/>
        <v>0</v>
      </c>
      <c r="Y165" s="22">
        <f t="shared" si="218"/>
        <v>0</v>
      </c>
      <c r="Z165" s="22">
        <f t="shared" si="218"/>
        <v>0</v>
      </c>
      <c r="AA165" s="22">
        <f t="shared" si="218"/>
        <v>0</v>
      </c>
      <c r="AB165" s="22">
        <f t="shared" si="218"/>
        <v>0</v>
      </c>
      <c r="AC165" s="22">
        <f t="shared" si="218"/>
        <v>0</v>
      </c>
      <c r="AD165" s="22">
        <f t="shared" si="218"/>
        <v>0</v>
      </c>
      <c r="AE165" s="22">
        <f t="shared" si="218"/>
        <v>0</v>
      </c>
      <c r="AF165" s="195"/>
    </row>
    <row r="166" spans="1:32" s="16" customFormat="1" ht="18.75" hidden="1" x14ac:dyDescent="0.3">
      <c r="A166" s="96" t="s">
        <v>72</v>
      </c>
      <c r="B166" s="82">
        <f t="shared" si="219"/>
        <v>0</v>
      </c>
      <c r="C166" s="82">
        <f t="shared" si="219"/>
        <v>0</v>
      </c>
      <c r="D166" s="82">
        <f t="shared" si="219"/>
        <v>0</v>
      </c>
      <c r="E166" s="82">
        <f t="shared" si="219"/>
        <v>0</v>
      </c>
      <c r="F166" s="76">
        <f t="shared" si="210"/>
        <v>0</v>
      </c>
      <c r="G166" s="76">
        <f t="shared" si="211"/>
        <v>0</v>
      </c>
      <c r="H166" s="82">
        <f t="shared" si="218"/>
        <v>0</v>
      </c>
      <c r="I166" s="22">
        <f t="shared" si="218"/>
        <v>0</v>
      </c>
      <c r="J166" s="22">
        <f t="shared" si="218"/>
        <v>0</v>
      </c>
      <c r="K166" s="22">
        <f t="shared" si="218"/>
        <v>0</v>
      </c>
      <c r="L166" s="22">
        <f t="shared" si="218"/>
        <v>0</v>
      </c>
      <c r="M166" s="22">
        <f t="shared" si="218"/>
        <v>0</v>
      </c>
      <c r="N166" s="22">
        <f t="shared" si="218"/>
        <v>0</v>
      </c>
      <c r="O166" s="22">
        <f t="shared" si="218"/>
        <v>0</v>
      </c>
      <c r="P166" s="82">
        <f t="shared" si="218"/>
        <v>0</v>
      </c>
      <c r="Q166" s="82">
        <f t="shared" si="218"/>
        <v>0</v>
      </c>
      <c r="R166" s="22">
        <f t="shared" si="218"/>
        <v>0</v>
      </c>
      <c r="S166" s="22">
        <f t="shared" si="218"/>
        <v>0</v>
      </c>
      <c r="T166" s="22">
        <f t="shared" si="218"/>
        <v>0</v>
      </c>
      <c r="U166" s="22">
        <f t="shared" si="218"/>
        <v>0</v>
      </c>
      <c r="V166" s="22">
        <f t="shared" si="218"/>
        <v>0</v>
      </c>
      <c r="W166" s="22">
        <f t="shared" si="218"/>
        <v>0</v>
      </c>
      <c r="X166" s="22">
        <f t="shared" si="218"/>
        <v>0</v>
      </c>
      <c r="Y166" s="22">
        <f t="shared" si="218"/>
        <v>0</v>
      </c>
      <c r="Z166" s="22">
        <f t="shared" si="218"/>
        <v>0</v>
      </c>
      <c r="AA166" s="22">
        <f t="shared" si="218"/>
        <v>0</v>
      </c>
      <c r="AB166" s="22">
        <f t="shared" si="218"/>
        <v>0</v>
      </c>
      <c r="AC166" s="22">
        <f t="shared" si="218"/>
        <v>0</v>
      </c>
      <c r="AD166" s="22">
        <f t="shared" si="218"/>
        <v>0</v>
      </c>
      <c r="AE166" s="22">
        <f t="shared" si="218"/>
        <v>0</v>
      </c>
      <c r="AF166" s="196"/>
    </row>
    <row r="167" spans="1:32" s="16" customFormat="1" ht="37.5" x14ac:dyDescent="0.3">
      <c r="A167" s="97" t="s">
        <v>74</v>
      </c>
      <c r="B167" s="98">
        <f>B168+B169+B170+B171</f>
        <v>255341.49100000004</v>
      </c>
      <c r="C167" s="98">
        <f t="shared" ref="C167:E169" si="220">C157+C125+C93</f>
        <v>54407.89</v>
      </c>
      <c r="D167" s="98">
        <f>E167</f>
        <v>191857.22715000002</v>
      </c>
      <c r="E167" s="98">
        <f>E168+E169+E170+E171</f>
        <v>191857.22715000002</v>
      </c>
      <c r="F167" s="99">
        <f t="shared" si="210"/>
        <v>75.137505619875938</v>
      </c>
      <c r="G167" s="99">
        <f t="shared" si="211"/>
        <v>352.62758241497698</v>
      </c>
      <c r="H167" s="98">
        <f t="shared" ref="H167:AE168" si="221">H157+H125+H93</f>
        <v>6507.6019999999999</v>
      </c>
      <c r="I167" s="98">
        <f t="shared" si="221"/>
        <v>4968.8059999999996</v>
      </c>
      <c r="J167" s="98">
        <f t="shared" si="221"/>
        <v>5082.3599999999997</v>
      </c>
      <c r="K167" s="98">
        <f t="shared" si="221"/>
        <v>4799.1012799999999</v>
      </c>
      <c r="L167" s="98">
        <f t="shared" si="221"/>
        <v>4691.9400000000005</v>
      </c>
      <c r="M167" s="98">
        <f t="shared" si="221"/>
        <v>4745.4098700000004</v>
      </c>
      <c r="N167" s="98">
        <f t="shared" si="221"/>
        <v>12839.519999999999</v>
      </c>
      <c r="O167" s="98">
        <f t="shared" si="221"/>
        <v>12595.664999999999</v>
      </c>
      <c r="P167" s="98">
        <f t="shared" si="221"/>
        <v>5925.2180000000008</v>
      </c>
      <c r="Q167" s="98">
        <f t="shared" si="221"/>
        <v>6123.9750000000004</v>
      </c>
      <c r="R167" s="98">
        <f t="shared" si="221"/>
        <v>7726.741</v>
      </c>
      <c r="S167" s="98">
        <f t="shared" si="221"/>
        <v>4469.55</v>
      </c>
      <c r="T167" s="98">
        <f t="shared" si="221"/>
        <v>9593.518</v>
      </c>
      <c r="U167" s="98">
        <f t="shared" si="221"/>
        <v>37415.760999999999</v>
      </c>
      <c r="V167" s="98">
        <f t="shared" si="221"/>
        <v>5794.9490000000005</v>
      </c>
      <c r="W167" s="98">
        <f t="shared" si="221"/>
        <v>0</v>
      </c>
      <c r="X167" s="98">
        <f t="shared" si="221"/>
        <v>2968.12</v>
      </c>
      <c r="Y167" s="98">
        <f t="shared" si="221"/>
        <v>0</v>
      </c>
      <c r="Z167" s="98">
        <f t="shared" si="221"/>
        <v>5352.74</v>
      </c>
      <c r="AA167" s="98">
        <f t="shared" si="221"/>
        <v>0</v>
      </c>
      <c r="AB167" s="98">
        <f t="shared" si="221"/>
        <v>3069.58</v>
      </c>
      <c r="AC167" s="98">
        <f t="shared" si="221"/>
        <v>0</v>
      </c>
      <c r="AD167" s="98">
        <f t="shared" si="221"/>
        <v>48150.341</v>
      </c>
      <c r="AE167" s="98">
        <f t="shared" si="221"/>
        <v>0</v>
      </c>
      <c r="AF167" s="194"/>
    </row>
    <row r="168" spans="1:32" s="16" customFormat="1" ht="18.75" x14ac:dyDescent="0.3">
      <c r="A168" s="96" t="s">
        <v>29</v>
      </c>
      <c r="B168" s="22">
        <f>B158+B126+B94</f>
        <v>2341.2139999999999</v>
      </c>
      <c r="C168" s="22">
        <f t="shared" si="220"/>
        <v>269.03100000000001</v>
      </c>
      <c r="D168" s="82">
        <f t="shared" ref="D168:D171" si="222">E168</f>
        <v>240.51</v>
      </c>
      <c r="E168" s="22">
        <f t="shared" si="220"/>
        <v>240.51</v>
      </c>
      <c r="F168" s="76">
        <f t="shared" si="210"/>
        <v>10.27287552526168</v>
      </c>
      <c r="G168" s="76">
        <f t="shared" si="211"/>
        <v>89.398619489947251</v>
      </c>
      <c r="H168" s="22">
        <f t="shared" ref="H168:W170" si="223">H158+H126+H81</f>
        <v>0</v>
      </c>
      <c r="I168" s="22">
        <f t="shared" si="221"/>
        <v>0</v>
      </c>
      <c r="J168" s="22">
        <f t="shared" si="221"/>
        <v>0</v>
      </c>
      <c r="K168" s="22">
        <f t="shared" si="221"/>
        <v>0</v>
      </c>
      <c r="L168" s="22">
        <f t="shared" si="221"/>
        <v>0</v>
      </c>
      <c r="M168" s="22">
        <f t="shared" si="221"/>
        <v>0</v>
      </c>
      <c r="N168" s="22">
        <f t="shared" si="221"/>
        <v>171.8</v>
      </c>
      <c r="O168" s="22">
        <f t="shared" si="221"/>
        <v>171.79</v>
      </c>
      <c r="P168" s="82">
        <f t="shared" si="221"/>
        <v>0</v>
      </c>
      <c r="Q168" s="82">
        <f t="shared" si="221"/>
        <v>0</v>
      </c>
      <c r="R168" s="22">
        <f t="shared" si="221"/>
        <v>0</v>
      </c>
      <c r="S168" s="22">
        <f t="shared" si="221"/>
        <v>0</v>
      </c>
      <c r="T168" s="22">
        <f t="shared" si="221"/>
        <v>0</v>
      </c>
      <c r="U168" s="22">
        <f t="shared" si="221"/>
        <v>0</v>
      </c>
      <c r="V168" s="22">
        <f t="shared" si="221"/>
        <v>0</v>
      </c>
      <c r="W168" s="22">
        <f t="shared" si="221"/>
        <v>0</v>
      </c>
      <c r="X168" s="22">
        <f t="shared" si="221"/>
        <v>0</v>
      </c>
      <c r="Y168" s="22">
        <f t="shared" si="221"/>
        <v>0</v>
      </c>
      <c r="Z168" s="22">
        <f t="shared" si="221"/>
        <v>0</v>
      </c>
      <c r="AA168" s="22">
        <f t="shared" si="221"/>
        <v>0</v>
      </c>
      <c r="AB168" s="22">
        <f t="shared" si="221"/>
        <v>0</v>
      </c>
      <c r="AC168" s="22">
        <f t="shared" si="221"/>
        <v>0</v>
      </c>
      <c r="AD168" s="22">
        <f t="shared" si="221"/>
        <v>0</v>
      </c>
      <c r="AE168" s="22">
        <f t="shared" si="221"/>
        <v>0</v>
      </c>
      <c r="AF168" s="195"/>
    </row>
    <row r="169" spans="1:32" s="16" customFormat="1" ht="18.75" x14ac:dyDescent="0.3">
      <c r="A169" s="96" t="s">
        <v>30</v>
      </c>
      <c r="B169" s="22">
        <f>B159+B127+B95</f>
        <v>23947.795000000002</v>
      </c>
      <c r="C169" s="22">
        <f t="shared" si="220"/>
        <v>14759.560000000001</v>
      </c>
      <c r="D169" s="82">
        <f t="shared" si="222"/>
        <v>37066.349000000002</v>
      </c>
      <c r="E169" s="22">
        <f t="shared" si="220"/>
        <v>37066.349000000002</v>
      </c>
      <c r="F169" s="76">
        <f t="shared" si="210"/>
        <v>154.77979914225924</v>
      </c>
      <c r="G169" s="76">
        <f t="shared" si="211"/>
        <v>251.13451213992829</v>
      </c>
      <c r="H169" s="22">
        <f t="shared" si="223"/>
        <v>0</v>
      </c>
      <c r="I169" s="22">
        <f t="shared" si="223"/>
        <v>0</v>
      </c>
      <c r="J169" s="22">
        <f t="shared" si="223"/>
        <v>518.57000000000005</v>
      </c>
      <c r="K169" s="22">
        <f t="shared" si="223"/>
        <v>518.57000000000005</v>
      </c>
      <c r="L169" s="22">
        <f t="shared" si="223"/>
        <v>1481.88</v>
      </c>
      <c r="M169" s="22">
        <f t="shared" si="223"/>
        <v>1481.88</v>
      </c>
      <c r="N169" s="22">
        <f t="shared" si="223"/>
        <v>4657.32</v>
      </c>
      <c r="O169" s="22">
        <f t="shared" si="223"/>
        <v>4657.2299999999996</v>
      </c>
      <c r="P169" s="82">
        <f t="shared" si="223"/>
        <v>934.04</v>
      </c>
      <c r="Q169" s="82">
        <f t="shared" si="223"/>
        <v>721.65</v>
      </c>
      <c r="R169" s="22">
        <f t="shared" si="223"/>
        <v>3415.49</v>
      </c>
      <c r="S169" s="22">
        <f t="shared" si="223"/>
        <v>0</v>
      </c>
      <c r="T169" s="22">
        <f t="shared" si="223"/>
        <v>1910.53</v>
      </c>
      <c r="U169" s="22">
        <f t="shared" si="223"/>
        <v>28385.495000000003</v>
      </c>
      <c r="V169" s="22">
        <f t="shared" si="223"/>
        <v>546</v>
      </c>
      <c r="W169" s="22">
        <f t="shared" si="223"/>
        <v>0</v>
      </c>
      <c r="X169" s="22">
        <f t="shared" ref="X169:AE169" si="224">X159+X127+X82</f>
        <v>0</v>
      </c>
      <c r="Y169" s="22">
        <f t="shared" si="224"/>
        <v>0</v>
      </c>
      <c r="Z169" s="22">
        <f t="shared" si="224"/>
        <v>390.87</v>
      </c>
      <c r="AA169" s="22">
        <f t="shared" si="224"/>
        <v>0</v>
      </c>
      <c r="AB169" s="22">
        <f t="shared" si="224"/>
        <v>0</v>
      </c>
      <c r="AC169" s="22">
        <f t="shared" si="224"/>
        <v>0</v>
      </c>
      <c r="AD169" s="22">
        <f t="shared" si="224"/>
        <v>8020.19</v>
      </c>
      <c r="AE169" s="22">
        <f t="shared" si="224"/>
        <v>0</v>
      </c>
      <c r="AF169" s="195"/>
    </row>
    <row r="170" spans="1:32" s="16" customFormat="1" ht="18.75" x14ac:dyDescent="0.3">
      <c r="A170" s="96" t="s">
        <v>31</v>
      </c>
      <c r="B170" s="22">
        <f>B160+B128+B96</f>
        <v>97932.632000000012</v>
      </c>
      <c r="C170" s="22">
        <f t="shared" ref="C170" si="225">C160+C128+C96</f>
        <v>41464.755000000005</v>
      </c>
      <c r="D170" s="22">
        <f>D148+D142+D136+D104+D59+D47+D35+D77+D65+D53</f>
        <v>41434.433150000004</v>
      </c>
      <c r="E170" s="22">
        <f>E148+E142+E136+E104+E59+E47+E35+E77+E65+E53</f>
        <v>41434.433150000004</v>
      </c>
      <c r="F170" s="76">
        <f t="shared" si="210"/>
        <v>42.309118323298001</v>
      </c>
      <c r="G170" s="76">
        <f t="shared" si="211"/>
        <v>99.926873196284404</v>
      </c>
      <c r="H170" s="22">
        <f t="shared" si="223"/>
        <v>6407.6019999999999</v>
      </c>
      <c r="I170" s="22">
        <f t="shared" ref="I170:AE170" si="226">I160+I128+I83</f>
        <v>4968.8059999999996</v>
      </c>
      <c r="J170" s="22">
        <f t="shared" si="226"/>
        <v>4563.79</v>
      </c>
      <c r="K170" s="22">
        <f t="shared" si="226"/>
        <v>4280.5312800000002</v>
      </c>
      <c r="L170" s="22">
        <f t="shared" si="226"/>
        <v>3063.5</v>
      </c>
      <c r="M170" s="22">
        <f t="shared" si="226"/>
        <v>3116.9698700000004</v>
      </c>
      <c r="N170" s="22">
        <f t="shared" si="226"/>
        <v>7871.5999999999995</v>
      </c>
      <c r="O170" s="22">
        <f t="shared" si="226"/>
        <v>7627.8449999999993</v>
      </c>
      <c r="P170" s="82">
        <f t="shared" si="226"/>
        <v>5132.2080000000005</v>
      </c>
      <c r="Q170" s="82">
        <f t="shared" si="226"/>
        <v>5330.9540000000006</v>
      </c>
      <c r="R170" s="22">
        <f t="shared" si="226"/>
        <v>3973.451</v>
      </c>
      <c r="S170" s="22">
        <f t="shared" si="226"/>
        <v>4131.7550000000001</v>
      </c>
      <c r="T170" s="22">
        <f t="shared" si="226"/>
        <v>7494.0380000000005</v>
      </c>
      <c r="U170" s="22">
        <f t="shared" si="226"/>
        <v>6794.0380000000005</v>
      </c>
      <c r="V170" s="22">
        <f t="shared" si="226"/>
        <v>4702.9490000000005</v>
      </c>
      <c r="W170" s="22">
        <f t="shared" si="226"/>
        <v>0</v>
      </c>
      <c r="X170" s="22">
        <f t="shared" si="226"/>
        <v>2968.12</v>
      </c>
      <c r="Y170" s="22">
        <f t="shared" si="226"/>
        <v>0</v>
      </c>
      <c r="Z170" s="22">
        <f t="shared" si="226"/>
        <v>4571</v>
      </c>
      <c r="AA170" s="22">
        <f t="shared" si="226"/>
        <v>0</v>
      </c>
      <c r="AB170" s="22">
        <f t="shared" si="226"/>
        <v>3069.58</v>
      </c>
      <c r="AC170" s="22">
        <f t="shared" si="226"/>
        <v>0</v>
      </c>
      <c r="AD170" s="22">
        <f t="shared" si="226"/>
        <v>36930.150999999998</v>
      </c>
      <c r="AE170" s="22">
        <f t="shared" si="226"/>
        <v>0</v>
      </c>
      <c r="AF170" s="195"/>
    </row>
    <row r="171" spans="1:32" s="16" customFormat="1" ht="18.75" x14ac:dyDescent="0.3">
      <c r="A171" s="96" t="s">
        <v>72</v>
      </c>
      <c r="B171" s="22">
        <f>B161+B129+B97</f>
        <v>131119.85</v>
      </c>
      <c r="C171" s="22">
        <f>C161+C129+C97</f>
        <v>131119.85</v>
      </c>
      <c r="D171" s="82">
        <f>D84</f>
        <v>113115.93500000001</v>
      </c>
      <c r="E171" s="22">
        <f>E72</f>
        <v>113115.93500000001</v>
      </c>
      <c r="F171" s="76">
        <f t="shared" si="210"/>
        <v>86.269115622081642</v>
      </c>
      <c r="G171" s="76">
        <f t="shared" si="211"/>
        <v>86.269115622081642</v>
      </c>
      <c r="H171" s="22">
        <f>H161+H129+H84</f>
        <v>0</v>
      </c>
      <c r="I171" s="22">
        <f t="shared" ref="I171:AE171" si="227">I161+I129+I84</f>
        <v>0</v>
      </c>
      <c r="J171" s="22">
        <f t="shared" si="227"/>
        <v>0</v>
      </c>
      <c r="K171" s="22">
        <f t="shared" si="227"/>
        <v>0</v>
      </c>
      <c r="L171" s="22">
        <f t="shared" si="227"/>
        <v>0</v>
      </c>
      <c r="M171" s="22">
        <f t="shared" si="227"/>
        <v>0</v>
      </c>
      <c r="N171" s="22">
        <f t="shared" si="227"/>
        <v>100561.85</v>
      </c>
      <c r="O171" s="22">
        <f t="shared" si="227"/>
        <v>71808.02</v>
      </c>
      <c r="P171" s="82">
        <f t="shared" si="227"/>
        <v>0</v>
      </c>
      <c r="Q171" s="82">
        <f t="shared" si="227"/>
        <v>23841.19</v>
      </c>
      <c r="R171" s="22">
        <f t="shared" si="227"/>
        <v>0</v>
      </c>
      <c r="S171" s="22">
        <f t="shared" si="227"/>
        <v>1712.6420000000001</v>
      </c>
      <c r="T171" s="22">
        <f t="shared" si="227"/>
        <v>30558</v>
      </c>
      <c r="U171" s="22">
        <f t="shared" si="227"/>
        <v>15754.083000000001</v>
      </c>
      <c r="V171" s="22">
        <f t="shared" si="227"/>
        <v>0</v>
      </c>
      <c r="W171" s="22">
        <f t="shared" si="227"/>
        <v>0</v>
      </c>
      <c r="X171" s="22">
        <f t="shared" si="227"/>
        <v>0</v>
      </c>
      <c r="Y171" s="22">
        <f t="shared" si="227"/>
        <v>0</v>
      </c>
      <c r="Z171" s="22">
        <f t="shared" si="227"/>
        <v>0</v>
      </c>
      <c r="AA171" s="22">
        <f t="shared" si="227"/>
        <v>0</v>
      </c>
      <c r="AB171" s="22">
        <f t="shared" si="227"/>
        <v>0</v>
      </c>
      <c r="AC171" s="22">
        <f t="shared" si="227"/>
        <v>0</v>
      </c>
      <c r="AD171" s="22">
        <f t="shared" si="227"/>
        <v>3200</v>
      </c>
      <c r="AE171" s="22">
        <f t="shared" si="227"/>
        <v>0</v>
      </c>
      <c r="AF171" s="196"/>
    </row>
    <row r="172" spans="1:32" s="16" customFormat="1" ht="39" customHeight="1" x14ac:dyDescent="0.25">
      <c r="A172" s="100" t="s">
        <v>75</v>
      </c>
      <c r="B172" s="98">
        <f>B162+B167</f>
        <v>255341.49100000004</v>
      </c>
      <c r="C172" s="98">
        <f t="shared" ref="B172:E176" si="228">C162+C167</f>
        <v>54407.89</v>
      </c>
      <c r="D172" s="98">
        <f t="shared" si="228"/>
        <v>191857.22715000002</v>
      </c>
      <c r="E172" s="98">
        <f t="shared" ref="E172:E174" si="229">D172</f>
        <v>191857.22715000002</v>
      </c>
      <c r="F172" s="99">
        <f t="shared" si="210"/>
        <v>75.137505619875938</v>
      </c>
      <c r="G172" s="99">
        <f t="shared" si="211"/>
        <v>352.62758241497698</v>
      </c>
      <c r="H172" s="98">
        <f t="shared" ref="H172:AE176" si="230">H167+H162</f>
        <v>6507.6019999999999</v>
      </c>
      <c r="I172" s="98">
        <f t="shared" si="230"/>
        <v>4968.8059999999996</v>
      </c>
      <c r="J172" s="98">
        <f t="shared" si="230"/>
        <v>5082.3599999999997</v>
      </c>
      <c r="K172" s="98">
        <f t="shared" si="230"/>
        <v>4799.1012799999999</v>
      </c>
      <c r="L172" s="98">
        <f t="shared" si="230"/>
        <v>4691.9400000000005</v>
      </c>
      <c r="M172" s="98">
        <f t="shared" si="230"/>
        <v>4745.4098700000004</v>
      </c>
      <c r="N172" s="98">
        <f t="shared" si="230"/>
        <v>12839.519999999999</v>
      </c>
      <c r="O172" s="98">
        <f t="shared" si="230"/>
        <v>12595.664999999999</v>
      </c>
      <c r="P172" s="98">
        <f t="shared" si="230"/>
        <v>5925.2180000000008</v>
      </c>
      <c r="Q172" s="98">
        <f t="shared" si="230"/>
        <v>6123.9750000000004</v>
      </c>
      <c r="R172" s="98">
        <f t="shared" si="230"/>
        <v>7726.741</v>
      </c>
      <c r="S172" s="98">
        <f t="shared" si="230"/>
        <v>4469.55</v>
      </c>
      <c r="T172" s="98">
        <f t="shared" si="230"/>
        <v>9593.518</v>
      </c>
      <c r="U172" s="98">
        <f t="shared" si="230"/>
        <v>37415.760999999999</v>
      </c>
      <c r="V172" s="98">
        <f t="shared" si="230"/>
        <v>5794.9490000000005</v>
      </c>
      <c r="W172" s="98">
        <f t="shared" si="230"/>
        <v>0</v>
      </c>
      <c r="X172" s="98">
        <f t="shared" si="230"/>
        <v>2968.12</v>
      </c>
      <c r="Y172" s="98">
        <f t="shared" si="230"/>
        <v>0</v>
      </c>
      <c r="Z172" s="98">
        <f t="shared" si="230"/>
        <v>5352.74</v>
      </c>
      <c r="AA172" s="98">
        <f t="shared" si="230"/>
        <v>0</v>
      </c>
      <c r="AB172" s="98">
        <f t="shared" si="230"/>
        <v>3069.58</v>
      </c>
      <c r="AC172" s="98">
        <f t="shared" si="230"/>
        <v>0</v>
      </c>
      <c r="AD172" s="98">
        <f t="shared" si="230"/>
        <v>48150.341</v>
      </c>
      <c r="AE172" s="98">
        <f t="shared" si="230"/>
        <v>0</v>
      </c>
      <c r="AF172" s="101"/>
    </row>
    <row r="173" spans="1:32" s="16" customFormat="1" ht="18.75" x14ac:dyDescent="0.3">
      <c r="A173" s="75" t="s">
        <v>29</v>
      </c>
      <c r="B173" s="82">
        <f>B163+B168</f>
        <v>2341.2139999999999</v>
      </c>
      <c r="C173" s="22">
        <f t="shared" si="228"/>
        <v>269.03100000000001</v>
      </c>
      <c r="D173" s="82">
        <f t="shared" si="228"/>
        <v>240.51</v>
      </c>
      <c r="E173" s="82">
        <f t="shared" si="229"/>
        <v>240.51</v>
      </c>
      <c r="F173" s="76">
        <f t="shared" si="210"/>
        <v>10.27287552526168</v>
      </c>
      <c r="G173" s="76">
        <f t="shared" si="211"/>
        <v>89.398619489947251</v>
      </c>
      <c r="H173" s="22">
        <f t="shared" si="230"/>
        <v>0</v>
      </c>
      <c r="I173" s="22">
        <f t="shared" si="230"/>
        <v>0</v>
      </c>
      <c r="J173" s="22">
        <f t="shared" si="230"/>
        <v>0</v>
      </c>
      <c r="K173" s="22">
        <f t="shared" si="230"/>
        <v>0</v>
      </c>
      <c r="L173" s="22">
        <f t="shared" si="230"/>
        <v>0</v>
      </c>
      <c r="M173" s="22">
        <f t="shared" si="230"/>
        <v>0</v>
      </c>
      <c r="N173" s="22">
        <f t="shared" si="230"/>
        <v>171.8</v>
      </c>
      <c r="O173" s="22">
        <f t="shared" si="230"/>
        <v>171.79</v>
      </c>
      <c r="P173" s="82">
        <f t="shared" si="230"/>
        <v>0</v>
      </c>
      <c r="Q173" s="82">
        <f t="shared" si="230"/>
        <v>0</v>
      </c>
      <c r="R173" s="22">
        <f t="shared" si="230"/>
        <v>0</v>
      </c>
      <c r="S173" s="22">
        <f t="shared" si="230"/>
        <v>0</v>
      </c>
      <c r="T173" s="22">
        <f t="shared" si="230"/>
        <v>0</v>
      </c>
      <c r="U173" s="22">
        <f t="shared" si="230"/>
        <v>0</v>
      </c>
      <c r="V173" s="22">
        <f t="shared" si="230"/>
        <v>0</v>
      </c>
      <c r="W173" s="22">
        <f t="shared" si="230"/>
        <v>0</v>
      </c>
      <c r="X173" s="22">
        <f t="shared" si="230"/>
        <v>0</v>
      </c>
      <c r="Y173" s="22">
        <f t="shared" si="230"/>
        <v>0</v>
      </c>
      <c r="Z173" s="22">
        <f t="shared" si="230"/>
        <v>0</v>
      </c>
      <c r="AA173" s="22">
        <f t="shared" si="230"/>
        <v>0</v>
      </c>
      <c r="AB173" s="22">
        <f t="shared" si="230"/>
        <v>0</v>
      </c>
      <c r="AC173" s="22">
        <f t="shared" si="230"/>
        <v>0</v>
      </c>
      <c r="AD173" s="22">
        <f t="shared" si="230"/>
        <v>0</v>
      </c>
      <c r="AE173" s="22">
        <f t="shared" si="230"/>
        <v>0</v>
      </c>
      <c r="AF173" s="102"/>
    </row>
    <row r="174" spans="1:32" s="16" customFormat="1" ht="18.75" x14ac:dyDescent="0.3">
      <c r="A174" s="75" t="s">
        <v>30</v>
      </c>
      <c r="B174" s="82">
        <f t="shared" si="228"/>
        <v>23947.795000000002</v>
      </c>
      <c r="C174" s="22">
        <f t="shared" si="228"/>
        <v>14759.560000000001</v>
      </c>
      <c r="D174" s="82">
        <f t="shared" si="228"/>
        <v>37066.349000000002</v>
      </c>
      <c r="E174" s="82">
        <f t="shared" si="229"/>
        <v>37066.349000000002</v>
      </c>
      <c r="F174" s="76">
        <f t="shared" si="210"/>
        <v>154.77979914225924</v>
      </c>
      <c r="G174" s="76">
        <f t="shared" si="211"/>
        <v>251.13451213992829</v>
      </c>
      <c r="H174" s="22">
        <f t="shared" si="230"/>
        <v>0</v>
      </c>
      <c r="I174" s="22">
        <f t="shared" si="230"/>
        <v>0</v>
      </c>
      <c r="J174" s="22">
        <f t="shared" si="230"/>
        <v>518.57000000000005</v>
      </c>
      <c r="K174" s="22">
        <f t="shared" si="230"/>
        <v>518.57000000000005</v>
      </c>
      <c r="L174" s="22">
        <f t="shared" si="230"/>
        <v>1481.88</v>
      </c>
      <c r="M174" s="22">
        <f t="shared" si="230"/>
        <v>1481.88</v>
      </c>
      <c r="N174" s="22">
        <f t="shared" si="230"/>
        <v>4657.32</v>
      </c>
      <c r="O174" s="22">
        <f t="shared" si="230"/>
        <v>4657.2299999999996</v>
      </c>
      <c r="P174" s="82">
        <f t="shared" si="230"/>
        <v>934.04</v>
      </c>
      <c r="Q174" s="82">
        <f t="shared" si="230"/>
        <v>721.65</v>
      </c>
      <c r="R174" s="22">
        <f t="shared" si="230"/>
        <v>3415.49</v>
      </c>
      <c r="S174" s="22">
        <f t="shared" si="230"/>
        <v>0</v>
      </c>
      <c r="T174" s="22">
        <f t="shared" si="230"/>
        <v>1910.53</v>
      </c>
      <c r="U174" s="22">
        <f t="shared" si="230"/>
        <v>28385.495000000003</v>
      </c>
      <c r="V174" s="22">
        <f t="shared" si="230"/>
        <v>546</v>
      </c>
      <c r="W174" s="22">
        <f t="shared" si="230"/>
        <v>0</v>
      </c>
      <c r="X174" s="22">
        <f t="shared" si="230"/>
        <v>0</v>
      </c>
      <c r="Y174" s="22">
        <f t="shared" si="230"/>
        <v>0</v>
      </c>
      <c r="Z174" s="22">
        <f t="shared" si="230"/>
        <v>390.87</v>
      </c>
      <c r="AA174" s="22">
        <f t="shared" si="230"/>
        <v>0</v>
      </c>
      <c r="AB174" s="22">
        <f t="shared" si="230"/>
        <v>0</v>
      </c>
      <c r="AC174" s="22">
        <f t="shared" si="230"/>
        <v>0</v>
      </c>
      <c r="AD174" s="22">
        <f t="shared" si="230"/>
        <v>8020.19</v>
      </c>
      <c r="AE174" s="22">
        <f t="shared" si="230"/>
        <v>0</v>
      </c>
      <c r="AF174" s="103"/>
    </row>
    <row r="175" spans="1:32" s="16" customFormat="1" ht="18.75" x14ac:dyDescent="0.3">
      <c r="A175" s="75" t="s">
        <v>31</v>
      </c>
      <c r="B175" s="82">
        <f t="shared" si="228"/>
        <v>97932.632000000012</v>
      </c>
      <c r="C175" s="22">
        <f>C170</f>
        <v>41464.755000000005</v>
      </c>
      <c r="D175" s="82">
        <f t="shared" ref="D175" si="231">D170</f>
        <v>41434.433150000004</v>
      </c>
      <c r="E175" s="82">
        <f>D175</f>
        <v>41434.433150000004</v>
      </c>
      <c r="F175" s="76">
        <f t="shared" si="210"/>
        <v>42.309118323298001</v>
      </c>
      <c r="G175" s="76">
        <f t="shared" si="211"/>
        <v>99.926873196284404</v>
      </c>
      <c r="H175" s="22">
        <f t="shared" si="230"/>
        <v>6407.6019999999999</v>
      </c>
      <c r="I175" s="22">
        <f t="shared" si="230"/>
        <v>4968.8059999999996</v>
      </c>
      <c r="J175" s="22">
        <f t="shared" si="230"/>
        <v>4563.79</v>
      </c>
      <c r="K175" s="22">
        <f t="shared" si="230"/>
        <v>4280.5312800000002</v>
      </c>
      <c r="L175" s="22">
        <f t="shared" si="230"/>
        <v>3063.5</v>
      </c>
      <c r="M175" s="22">
        <f t="shared" si="230"/>
        <v>3116.9698700000004</v>
      </c>
      <c r="N175" s="22">
        <f t="shared" si="230"/>
        <v>7871.5999999999995</v>
      </c>
      <c r="O175" s="22">
        <f t="shared" si="230"/>
        <v>7627.8449999999993</v>
      </c>
      <c r="P175" s="82">
        <f t="shared" si="230"/>
        <v>5132.2080000000005</v>
      </c>
      <c r="Q175" s="82">
        <f t="shared" si="230"/>
        <v>5330.9540000000006</v>
      </c>
      <c r="R175" s="22">
        <f t="shared" si="230"/>
        <v>3973.451</v>
      </c>
      <c r="S175" s="22">
        <f t="shared" si="230"/>
        <v>4131.7550000000001</v>
      </c>
      <c r="T175" s="22">
        <f t="shared" si="230"/>
        <v>7494.0380000000005</v>
      </c>
      <c r="U175" s="22">
        <f t="shared" si="230"/>
        <v>6794.0380000000005</v>
      </c>
      <c r="V175" s="22">
        <f t="shared" si="230"/>
        <v>4702.9490000000005</v>
      </c>
      <c r="W175" s="22">
        <f t="shared" si="230"/>
        <v>0</v>
      </c>
      <c r="X175" s="22">
        <f t="shared" si="230"/>
        <v>2968.12</v>
      </c>
      <c r="Y175" s="22">
        <f t="shared" si="230"/>
        <v>0</v>
      </c>
      <c r="Z175" s="22">
        <f t="shared" si="230"/>
        <v>4571</v>
      </c>
      <c r="AA175" s="22">
        <f t="shared" si="230"/>
        <v>0</v>
      </c>
      <c r="AB175" s="22">
        <f t="shared" si="230"/>
        <v>3069.58</v>
      </c>
      <c r="AC175" s="22">
        <f t="shared" si="230"/>
        <v>0</v>
      </c>
      <c r="AD175" s="22">
        <f t="shared" si="230"/>
        <v>36930.150999999998</v>
      </c>
      <c r="AE175" s="22">
        <f t="shared" si="230"/>
        <v>0</v>
      </c>
      <c r="AF175" s="103"/>
    </row>
    <row r="176" spans="1:32" s="16" customFormat="1" ht="18.75" x14ac:dyDescent="0.3">
      <c r="A176" s="75" t="s">
        <v>72</v>
      </c>
      <c r="B176" s="82">
        <f t="shared" si="228"/>
        <v>131119.85</v>
      </c>
      <c r="C176" s="22">
        <f t="shared" si="228"/>
        <v>131119.85</v>
      </c>
      <c r="D176" s="82">
        <f t="shared" si="228"/>
        <v>113115.93500000001</v>
      </c>
      <c r="E176" s="82">
        <f t="shared" si="228"/>
        <v>113115.93500000001</v>
      </c>
      <c r="F176" s="76">
        <f t="shared" si="210"/>
        <v>86.269115622081642</v>
      </c>
      <c r="G176" s="76">
        <f t="shared" si="211"/>
        <v>86.269115622081642</v>
      </c>
      <c r="H176" s="22">
        <f t="shared" si="230"/>
        <v>0</v>
      </c>
      <c r="I176" s="22">
        <f t="shared" si="230"/>
        <v>0</v>
      </c>
      <c r="J176" s="22">
        <f t="shared" si="230"/>
        <v>0</v>
      </c>
      <c r="K176" s="22">
        <f t="shared" si="230"/>
        <v>0</v>
      </c>
      <c r="L176" s="22">
        <f t="shared" si="230"/>
        <v>0</v>
      </c>
      <c r="M176" s="22">
        <f t="shared" si="230"/>
        <v>0</v>
      </c>
      <c r="N176" s="22">
        <f t="shared" si="230"/>
        <v>100561.85</v>
      </c>
      <c r="O176" s="22">
        <f t="shared" si="230"/>
        <v>71808.02</v>
      </c>
      <c r="P176" s="82">
        <f t="shared" si="230"/>
        <v>0</v>
      </c>
      <c r="Q176" s="82">
        <f t="shared" si="230"/>
        <v>23841.19</v>
      </c>
      <c r="R176" s="22">
        <f t="shared" si="230"/>
        <v>0</v>
      </c>
      <c r="S176" s="22">
        <f t="shared" si="230"/>
        <v>1712.6420000000001</v>
      </c>
      <c r="T176" s="22">
        <f t="shared" si="230"/>
        <v>30558</v>
      </c>
      <c r="U176" s="22">
        <f t="shared" si="230"/>
        <v>15754.083000000001</v>
      </c>
      <c r="V176" s="22">
        <f t="shared" si="230"/>
        <v>0</v>
      </c>
      <c r="W176" s="22">
        <f t="shared" si="230"/>
        <v>0</v>
      </c>
      <c r="X176" s="22">
        <f t="shared" si="230"/>
        <v>0</v>
      </c>
      <c r="Y176" s="22">
        <f t="shared" si="230"/>
        <v>0</v>
      </c>
      <c r="Z176" s="22">
        <f t="shared" si="230"/>
        <v>0</v>
      </c>
      <c r="AA176" s="22">
        <f t="shared" si="230"/>
        <v>0</v>
      </c>
      <c r="AB176" s="22">
        <f t="shared" si="230"/>
        <v>0</v>
      </c>
      <c r="AC176" s="22">
        <f t="shared" si="230"/>
        <v>0</v>
      </c>
      <c r="AD176" s="22">
        <f t="shared" si="230"/>
        <v>3200</v>
      </c>
      <c r="AE176" s="22">
        <f t="shared" si="230"/>
        <v>0</v>
      </c>
      <c r="AF176" s="104"/>
    </row>
    <row r="177" spans="1:32" ht="15.75" x14ac:dyDescent="0.25">
      <c r="AF177" s="107"/>
    </row>
    <row r="178" spans="1:32" ht="18.75" x14ac:dyDescent="0.25">
      <c r="A178" s="197" t="s">
        <v>76</v>
      </c>
      <c r="B178" s="197"/>
      <c r="C178" s="197"/>
      <c r="D178" s="197"/>
      <c r="E178" s="197"/>
      <c r="F178" s="197"/>
      <c r="G178" s="197"/>
      <c r="H178" s="197"/>
      <c r="I178" s="197"/>
      <c r="J178" s="197"/>
      <c r="K178" s="197"/>
      <c r="L178" s="197"/>
      <c r="M178" s="197"/>
      <c r="N178" s="197"/>
      <c r="O178" s="197"/>
      <c r="P178" s="197"/>
      <c r="Q178" s="197"/>
      <c r="R178" s="197"/>
      <c r="S178" s="197"/>
      <c r="T178" s="197"/>
      <c r="U178" s="197"/>
      <c r="V178" s="197"/>
      <c r="W178" s="197"/>
      <c r="X178" s="197"/>
      <c r="Y178" s="197"/>
      <c r="Z178" s="197"/>
      <c r="AA178" s="197"/>
      <c r="AB178" s="197"/>
      <c r="AC178" s="197"/>
      <c r="AD178" s="197"/>
      <c r="AE178" s="3"/>
      <c r="AF178" s="108"/>
    </row>
    <row r="179" spans="1:32" ht="18.75" x14ac:dyDescent="0.25">
      <c r="A179" s="109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134"/>
      <c r="Q179" s="134"/>
      <c r="R179" s="3"/>
      <c r="S179" s="3">
        <f>S145+S139+S133+S72+S59+S35</f>
        <v>6203.1819999999998</v>
      </c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108"/>
    </row>
    <row r="180" spans="1:32" ht="18.75" x14ac:dyDescent="0.25">
      <c r="A180" s="197" t="s">
        <v>77</v>
      </c>
      <c r="B180" s="197"/>
      <c r="C180" s="197"/>
      <c r="D180" s="197"/>
      <c r="E180" s="197"/>
      <c r="F180" s="197"/>
      <c r="G180" s="197"/>
      <c r="H180" s="197"/>
      <c r="I180" s="197"/>
      <c r="J180" s="197"/>
      <c r="K180" s="197"/>
      <c r="L180" s="197"/>
      <c r="M180" s="197"/>
      <c r="N180" s="197"/>
      <c r="O180" s="197"/>
      <c r="P180" s="197"/>
      <c r="Q180" s="197"/>
      <c r="R180" s="197"/>
      <c r="S180" s="197"/>
      <c r="T180" s="197"/>
      <c r="U180" s="197"/>
      <c r="V180" s="197"/>
      <c r="W180" s="197"/>
      <c r="X180" s="197"/>
      <c r="Y180" s="197"/>
      <c r="Z180" s="197"/>
      <c r="AA180" s="197"/>
      <c r="AB180" s="197"/>
      <c r="AC180" s="197"/>
      <c r="AD180" s="197"/>
      <c r="AE180" s="3"/>
      <c r="AF180" s="108"/>
    </row>
    <row r="181" spans="1:32" ht="18.75" x14ac:dyDescent="0.25">
      <c r="A181" s="1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121"/>
      <c r="Q181" s="121"/>
      <c r="R181" s="2"/>
      <c r="S181" s="2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108"/>
    </row>
    <row r="182" spans="1:32" ht="18.75" x14ac:dyDescent="0.25">
      <c r="A182" s="1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121"/>
      <c r="Q182" s="121"/>
      <c r="R182" s="2"/>
      <c r="S182" s="2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108"/>
    </row>
    <row r="183" spans="1:32" ht="15.75" x14ac:dyDescent="0.25">
      <c r="A183" s="1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121"/>
      <c r="Q183" s="121"/>
      <c r="R183" s="2"/>
      <c r="S183" s="2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5"/>
    </row>
    <row r="184" spans="1:32" ht="15.75" x14ac:dyDescent="0.25">
      <c r="AF184" s="110"/>
    </row>
    <row r="185" spans="1:32" ht="15.75" x14ac:dyDescent="0.25">
      <c r="AF185" s="111"/>
    </row>
    <row r="186" spans="1:32" ht="15.75" x14ac:dyDescent="0.25">
      <c r="AF186" s="107"/>
    </row>
    <row r="187" spans="1:32" ht="15.75" x14ac:dyDescent="0.25">
      <c r="AF187" s="5"/>
    </row>
    <row r="188" spans="1:32" ht="15.75" x14ac:dyDescent="0.25">
      <c r="AF188" s="5"/>
    </row>
    <row r="189" spans="1:32" ht="15.75" x14ac:dyDescent="0.25">
      <c r="AF189" s="5"/>
    </row>
  </sheetData>
  <mergeCells count="69">
    <mergeCell ref="AF162:AF166"/>
    <mergeCell ref="AF167:AF171"/>
    <mergeCell ref="A178:AD178"/>
    <mergeCell ref="A180:AD180"/>
    <mergeCell ref="A138:AE138"/>
    <mergeCell ref="AF139:AF143"/>
    <mergeCell ref="A144:AE144"/>
    <mergeCell ref="AF145:AF149"/>
    <mergeCell ref="AF151:AF155"/>
    <mergeCell ref="AF157:AF161"/>
    <mergeCell ref="A132:AE132"/>
    <mergeCell ref="AF132:AF137"/>
    <mergeCell ref="AF87:AF91"/>
    <mergeCell ref="AF93:AF97"/>
    <mergeCell ref="A98:AD98"/>
    <mergeCell ref="A100:AE100"/>
    <mergeCell ref="AF101:AF105"/>
    <mergeCell ref="A106:AE106"/>
    <mergeCell ref="AF107:AF111"/>
    <mergeCell ref="A112:AE112"/>
    <mergeCell ref="AF113:AF117"/>
    <mergeCell ref="AF125:AF129"/>
    <mergeCell ref="A130:AD130"/>
    <mergeCell ref="AF80:AF84"/>
    <mergeCell ref="A37:AE37"/>
    <mergeCell ref="AF38:AF41"/>
    <mergeCell ref="AF44:AF48"/>
    <mergeCell ref="A49:AE49"/>
    <mergeCell ref="AF49:AF54"/>
    <mergeCell ref="A55:AE55"/>
    <mergeCell ref="AF56:AF66"/>
    <mergeCell ref="A67:N67"/>
    <mergeCell ref="AF68:AF72"/>
    <mergeCell ref="A73:N73"/>
    <mergeCell ref="AF74:AF78"/>
    <mergeCell ref="A18:AE18"/>
    <mergeCell ref="AF19:AF23"/>
    <mergeCell ref="A25:AE25"/>
    <mergeCell ref="AF25:AF30"/>
    <mergeCell ref="A31:AE31"/>
    <mergeCell ref="AF32:AF36"/>
    <mergeCell ref="AD6:AE7"/>
    <mergeCell ref="AF6:AF8"/>
    <mergeCell ref="A10:AF10"/>
    <mergeCell ref="A11:AF11"/>
    <mergeCell ref="A12:AE12"/>
    <mergeCell ref="AF13:AF17"/>
    <mergeCell ref="R6:S7"/>
    <mergeCell ref="T6:U7"/>
    <mergeCell ref="V6:W7"/>
    <mergeCell ref="X6:Y7"/>
    <mergeCell ref="Z6:AA7"/>
    <mergeCell ref="AB6:AC7"/>
    <mergeCell ref="F6:G7"/>
    <mergeCell ref="H6:I7"/>
    <mergeCell ref="J6:K7"/>
    <mergeCell ref="L6:M7"/>
    <mergeCell ref="N6:O7"/>
    <mergeCell ref="P6:Q7"/>
    <mergeCell ref="T1:Y1"/>
    <mergeCell ref="T2:AD2"/>
    <mergeCell ref="A3:O3"/>
    <mergeCell ref="T3:AD3"/>
    <mergeCell ref="A4:O4"/>
    <mergeCell ref="A6:A8"/>
    <mergeCell ref="B6:B7"/>
    <mergeCell ref="C6:C7"/>
    <mergeCell ref="D6:D7"/>
    <mergeCell ref="E6:E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МП РЖС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KraevaOV</dc:creator>
  <cp:lastModifiedBy>KraevaOV</cp:lastModifiedBy>
  <dcterms:created xsi:type="dcterms:W3CDTF">2022-10-12T11:49:05Z</dcterms:created>
  <dcterms:modified xsi:type="dcterms:W3CDTF">2023-05-15T09:50:21Z</dcterms:modified>
</cp:coreProperties>
</file>