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7870" windowHeight="12420" activeTab="0"/>
  </bookViews>
  <sheets>
    <sheet name="МП  БЖД (11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<sst xmlns="http://schemas.openxmlformats.org/spreadsheetml/2006/main" count="151" uniqueCount="50">
  <si>
    <t>Отчет о ходе реализации (сетевой график) муниципальной программы " Безопасность жизнедеятельности города Когалыма"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</si>
  <si>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</si>
  <si>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</si>
  <si>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</si>
  <si>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</si>
  <si>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</si>
  <si>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</si>
  <si>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</si>
  <si>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</si>
  <si>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</si>
  <si>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</si>
  <si>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</si>
  <si>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</si>
  <si>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</si>
  <si>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</si>
  <si>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</si>
  <si>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</si>
  <si>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</si>
  <si>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</si>
  <si>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</si>
  <si>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</si>
  <si>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</si>
  <si>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</si>
  <si>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</si>
  <si>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</si>
  <si>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</si>
  <si>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</si>
  <si>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</si>
  <si>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</si>
  <si>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</si>
  <si>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</si>
  <si>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</si>
  <si>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</si>
  <si>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</si>
  <si>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Экономия образовалась по результатам конкурсных процедур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</si>
  <si>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</si>
  <si>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</si>
  <si>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</si>
  <si>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</si>
  <si>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</si>
  <si>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</si>
  <si>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2.3.Строительство пожарного депо в городе Когалыме (в том числе ПИР) (показатель 3)</t>
  </si>
  <si>
    <t>Проект контракта на выполнение работ по проектированию и строительству объекта «Пожарное депо в городе Когалыме» находится на подписи в ООО "Лукойл - Западная Сибирь".
Длительность определения подрядной организации готовой выполнить полный комплекс работ в рамках выделенного объема финансирования не позволила на отчетную дату инвестору заключить контракт на выполнение работ, что повлекло неисполнение на сумму предполагаемого к перечислению авансового платежа.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</si>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</sst>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justify" vertical="center" wrapText="1"/>
      <protection/>
    </xf>
    <xf numFmtId="0" fontId="3" fillId="0" borderId="0" xfId="52" applyFont="1" applyFill="1" applyAlignment="1">
      <alignment vertical="center" wrapText="1"/>
      <protection/>
    </xf>
    <xf numFmtId="164" fontId="3" fillId="0" borderId="0" xfId="52" applyNumberFormat="1" applyFont="1" applyFill="1" applyAlignment="1">
      <alignment horizontal="center" vertical="center" wrapText="1"/>
      <protection/>
    </xf>
    <xf numFmtId="164" fontId="3" fillId="0" borderId="0" xfId="52" applyNumberFormat="1" applyFont="1" applyFill="1" applyAlignment="1">
      <alignment vertical="center" wrapText="1"/>
      <protection/>
    </xf>
    <xf numFmtId="164" fontId="3" fillId="0" borderId="0" xfId="52" applyNumberFormat="1" applyFont="1" applyFill="1" applyAlignment="1">
      <alignment horizontal="right" vertical="center" wrapText="1"/>
      <protection/>
    </xf>
    <xf numFmtId="0" fontId="25" fillId="0" borderId="0" xfId="0" applyFont="1" applyAlignment="1">
      <alignment/>
    </xf>
    <xf numFmtId="0" fontId="5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6" fillId="0" borderId="10" xfId="52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wrapText="1"/>
      <protection/>
    </xf>
    <xf numFmtId="0" fontId="7" fillId="0" borderId="0" xfId="52" applyFont="1" applyFill="1" applyAlignment="1">
      <alignment horizontal="right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7" fillId="33" borderId="12" xfId="52" applyFont="1" applyFill="1" applyBorder="1" applyAlignment="1" applyProtection="1">
      <alignment horizontal="left" vertical="center" wrapText="1"/>
      <protection/>
    </xf>
    <xf numFmtId="167" fontId="5" fillId="33" borderId="13" xfId="61" applyNumberFormat="1" applyFont="1" applyFill="1" applyBorder="1" applyAlignment="1" applyProtection="1">
      <alignment vertical="center" wrapText="1"/>
      <protection/>
    </xf>
    <xf numFmtId="167" fontId="5" fillId="33" borderId="13" xfId="52" applyNumberFormat="1" applyFont="1" applyFill="1" applyBorder="1" applyAlignment="1" applyProtection="1">
      <alignment vertical="center" wrapText="1"/>
      <protection/>
    </xf>
    <xf numFmtId="168" fontId="5" fillId="33" borderId="13" xfId="61" applyNumberFormat="1" applyFont="1" applyFill="1" applyBorder="1" applyAlignment="1" applyProtection="1">
      <alignment vertical="center" wrapText="1"/>
      <protection/>
    </xf>
    <xf numFmtId="164" fontId="4" fillId="33" borderId="13" xfId="52" applyNumberFormat="1" applyFont="1" applyFill="1" applyBorder="1" applyAlignment="1" applyProtection="1">
      <alignment vertical="center" wrapText="1"/>
      <protection/>
    </xf>
    <xf numFmtId="164" fontId="4" fillId="33" borderId="14" xfId="52" applyNumberFormat="1" applyFont="1" applyFill="1" applyBorder="1" applyAlignment="1" applyProtection="1">
      <alignment vertical="center" wrapText="1"/>
      <protection/>
    </xf>
    <xf numFmtId="164" fontId="5" fillId="33" borderId="15" xfId="52" applyNumberFormat="1" applyFont="1" applyFill="1" applyBorder="1" applyAlignment="1" applyProtection="1">
      <alignment horizontal="left" vertical="top" wrapText="1"/>
      <protection/>
    </xf>
    <xf numFmtId="0" fontId="7" fillId="34" borderId="12" xfId="52" applyFont="1" applyFill="1" applyBorder="1" applyAlignment="1" applyProtection="1">
      <alignment horizontal="left" vertical="center"/>
      <protection/>
    </xf>
    <xf numFmtId="167" fontId="5" fillId="34" borderId="13" xfId="61" applyNumberFormat="1" applyFont="1" applyFill="1" applyBorder="1" applyAlignment="1" applyProtection="1">
      <alignment vertical="center" wrapText="1"/>
      <protection/>
    </xf>
    <xf numFmtId="167" fontId="5" fillId="34" borderId="13" xfId="52" applyNumberFormat="1" applyFont="1" applyFill="1" applyBorder="1" applyAlignment="1" applyProtection="1">
      <alignment vertical="center" wrapText="1"/>
      <protection/>
    </xf>
    <xf numFmtId="168" fontId="5" fillId="34" borderId="13" xfId="61" applyNumberFormat="1" applyFont="1" applyFill="1" applyBorder="1" applyAlignment="1" applyProtection="1">
      <alignment vertical="center" wrapText="1"/>
      <protection/>
    </xf>
    <xf numFmtId="164" fontId="4" fillId="34" borderId="13" xfId="52" applyNumberFormat="1" applyFont="1" applyFill="1" applyBorder="1" applyAlignment="1" applyProtection="1">
      <alignment vertical="center" wrapText="1"/>
      <protection/>
    </xf>
    <xf numFmtId="164" fontId="4" fillId="34" borderId="14" xfId="52" applyNumberFormat="1" applyFont="1" applyFill="1" applyBorder="1" applyAlignment="1" applyProtection="1">
      <alignment vertical="center" wrapText="1"/>
      <protection/>
    </xf>
    <xf numFmtId="164" fontId="5" fillId="34" borderId="15" xfId="52" applyNumberFormat="1" applyFont="1" applyFill="1" applyBorder="1" applyAlignment="1" applyProtection="1">
      <alignment horizontal="left" vertical="top" wrapText="1"/>
      <protection/>
    </xf>
    <xf numFmtId="0" fontId="5" fillId="0" borderId="11" xfId="52" applyFont="1" applyFill="1" applyBorder="1" applyAlignment="1">
      <alignment horizontal="left" vertical="top" wrapText="1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169" fontId="4" fillId="0" borderId="11" xfId="0" applyNumberFormat="1" applyFont="1" applyFill="1" applyBorder="1" applyAlignment="1">
      <alignment horizontal="center" vertical="center"/>
    </xf>
    <xf numFmtId="0" fontId="8" fillId="0" borderId="11" xfId="52" applyFont="1" applyFill="1" applyBorder="1" applyAlignment="1">
      <alignment vertical="center" wrapText="1"/>
      <protection/>
    </xf>
    <xf numFmtId="0" fontId="4" fillId="0" borderId="11" xfId="52" applyFont="1" applyFill="1" applyBorder="1" applyAlignment="1">
      <alignment horizontal="justify" wrapText="1"/>
      <protection/>
    </xf>
    <xf numFmtId="169" fontId="5" fillId="0" borderId="11" xfId="0" applyNumberFormat="1" applyFont="1" applyFill="1" applyBorder="1" applyAlignment="1">
      <alignment horizontal="center"/>
    </xf>
    <xf numFmtId="0" fontId="5" fillId="0" borderId="11" xfId="52" applyFont="1" applyFill="1" applyBorder="1" applyAlignment="1">
      <alignment horizontal="justify" wrapText="1"/>
      <protection/>
    </xf>
    <xf numFmtId="4" fontId="5" fillId="0" borderId="11" xfId="61" applyNumberFormat="1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left" wrapText="1"/>
      <protection/>
    </xf>
    <xf numFmtId="4" fontId="5" fillId="0" borderId="11" xfId="52" applyNumberFormat="1" applyFont="1" applyFill="1" applyBorder="1" applyAlignment="1">
      <alignment horizontal="left" wrapText="1"/>
      <protection/>
    </xf>
    <xf numFmtId="4" fontId="5" fillId="0" borderId="11" xfId="52" applyNumberFormat="1" applyFont="1" applyFill="1" applyBorder="1" applyAlignment="1">
      <alignment horizontal="center" vertical="center" wrapText="1"/>
      <protection/>
    </xf>
    <xf numFmtId="4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52" applyFont="1" applyAlignment="1">
      <alignment wrapText="1"/>
      <protection/>
    </xf>
    <xf numFmtId="4" fontId="4" fillId="0" borderId="11" xfId="61" applyNumberFormat="1" applyFont="1" applyFill="1" applyBorder="1" applyAlignment="1">
      <alignment horizontal="center" vertical="center" wrapText="1"/>
    </xf>
    <xf numFmtId="2" fontId="4" fillId="0" borderId="11" xfId="61" applyNumberFormat="1" applyFont="1" applyFill="1" applyBorder="1" applyAlignment="1">
      <alignment horizontal="center" vertical="center" wrapText="1"/>
    </xf>
    <xf numFmtId="169" fontId="5" fillId="0" borderId="11" xfId="52" applyNumberFormat="1" applyFont="1" applyFill="1" applyBorder="1" applyAlignment="1">
      <alignment horizontal="center" vertical="center" wrapText="1"/>
      <protection/>
    </xf>
    <xf numFmtId="169" fontId="5" fillId="0" borderId="11" xfId="52" applyNumberFormat="1" applyFont="1" applyFill="1" applyBorder="1" applyAlignment="1" applyProtection="1">
      <alignment horizontal="center" vertical="center" wrapText="1"/>
      <protection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2" fontId="5" fillId="0" borderId="11" xfId="52" applyNumberFormat="1" applyFont="1" applyFill="1" applyBorder="1" applyAlignment="1" applyProtection="1">
      <alignment horizontal="center" vertical="center" wrapText="1"/>
      <protection/>
    </xf>
    <xf numFmtId="2" fontId="4" fillId="0" borderId="11" xfId="52" applyNumberFormat="1" applyFont="1" applyFill="1" applyBorder="1" applyAlignment="1">
      <alignment horizontal="center" vertical="center" wrapText="1"/>
      <protection/>
    </xf>
    <xf numFmtId="2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1" xfId="52" applyFont="1" applyFill="1" applyBorder="1" applyAlignment="1">
      <alignment vertical="center" wrapText="1"/>
      <protection/>
    </xf>
    <xf numFmtId="0" fontId="4" fillId="34" borderId="11" xfId="52" applyFont="1" applyFill="1" applyBorder="1" applyAlignment="1">
      <alignment horizontal="left" wrapText="1"/>
      <protection/>
    </xf>
    <xf numFmtId="0" fontId="4" fillId="34" borderId="11" xfId="52" applyFont="1" applyFill="1" applyBorder="1" applyAlignment="1">
      <alignment horizontal="justify" wrapText="1"/>
      <protection/>
    </xf>
    <xf numFmtId="4" fontId="4" fillId="0" borderId="11" xfId="52" applyNumberFormat="1" applyFont="1" applyFill="1" applyBorder="1" applyAlignment="1">
      <alignment horizontal="center" wrapText="1"/>
      <protection/>
    </xf>
    <xf numFmtId="2" fontId="4" fillId="0" borderId="11" xfId="52" applyNumberFormat="1" applyFont="1" applyFill="1" applyBorder="1" applyAlignment="1">
      <alignment horizontal="center" wrapText="1"/>
      <protection/>
    </xf>
    <xf numFmtId="2" fontId="4" fillId="0" borderId="11" xfId="52" applyNumberFormat="1" applyFont="1" applyFill="1" applyBorder="1" applyAlignment="1" applyProtection="1">
      <alignment horizontal="center" wrapText="1"/>
      <protection/>
    </xf>
    <xf numFmtId="0" fontId="5" fillId="34" borderId="11" xfId="52" applyFont="1" applyFill="1" applyBorder="1" applyAlignment="1">
      <alignment horizontal="justify" wrapText="1"/>
      <protection/>
    </xf>
    <xf numFmtId="0" fontId="5" fillId="34" borderId="11" xfId="52" applyFont="1" applyFill="1" applyBorder="1" applyAlignment="1">
      <alignment horizontal="left" wrapText="1"/>
      <protection/>
    </xf>
    <xf numFmtId="4" fontId="5" fillId="0" borderId="11" xfId="52" applyNumberFormat="1" applyFont="1" applyFill="1" applyBorder="1" applyAlignment="1">
      <alignment horizontal="center" wrapText="1"/>
      <protection/>
    </xf>
    <xf numFmtId="2" fontId="5" fillId="0" borderId="11" xfId="52" applyNumberFormat="1" applyFont="1" applyFill="1" applyBorder="1" applyAlignment="1">
      <alignment horizontal="center" wrapText="1"/>
      <protection/>
    </xf>
    <xf numFmtId="0" fontId="5" fillId="0" borderId="0" xfId="52" applyFont="1" applyFill="1" applyBorder="1" applyAlignment="1">
      <alignment horizontal="justify" wrapText="1"/>
      <protection/>
    </xf>
    <xf numFmtId="2" fontId="5" fillId="0" borderId="11" xfId="61" applyNumberFormat="1" applyFont="1" applyFill="1" applyBorder="1" applyAlignment="1">
      <alignment horizontal="center" vertical="center" wrapText="1"/>
    </xf>
    <xf numFmtId="2" fontId="25" fillId="0" borderId="0" xfId="0" applyNumberFormat="1" applyFont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34" borderId="0" xfId="52" applyFont="1" applyFill="1" applyAlignment="1">
      <alignment horizontal="left" vertical="top" wrapText="1"/>
      <protection/>
    </xf>
    <xf numFmtId="4" fontId="4" fillId="0" borderId="11" xfId="52" applyNumberFormat="1" applyFont="1" applyFill="1" applyBorder="1" applyAlignment="1">
      <alignment horizontal="center" vertical="center" wrapText="1" shrinkToFit="1"/>
      <protection/>
    </xf>
    <xf numFmtId="169" fontId="5" fillId="0" borderId="11" xfId="0" applyNumberFormat="1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justify" vertical="top" wrapText="1"/>
      <protection/>
    </xf>
    <xf numFmtId="0" fontId="5" fillId="0" borderId="11" xfId="52" applyFont="1" applyFill="1" applyBorder="1" applyAlignment="1">
      <alignment horizontal="justify" vertical="top" wrapText="1"/>
      <protection/>
    </xf>
    <xf numFmtId="0" fontId="4" fillId="0" borderId="11" xfId="52" applyFont="1" applyFill="1" applyBorder="1" applyAlignment="1">
      <alignment horizontal="left" vertical="top" wrapText="1"/>
      <protection/>
    </xf>
    <xf numFmtId="4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4" fillId="34" borderId="11" xfId="52" applyFont="1" applyFill="1" applyBorder="1" applyAlignment="1">
      <alignment horizontal="left" vertical="top" wrapText="1"/>
      <protection/>
    </xf>
    <xf numFmtId="0" fontId="5" fillId="34" borderId="11" xfId="52" applyFont="1" applyFill="1" applyBorder="1" applyAlignment="1">
      <alignment horizontal="left" vertical="top" wrapText="1"/>
      <protection/>
    </xf>
    <xf numFmtId="0" fontId="4" fillId="7" borderId="11" xfId="52" applyFont="1" applyFill="1" applyBorder="1" applyAlignment="1">
      <alignment horizontal="left" vertical="top" wrapText="1"/>
      <protection/>
    </xf>
    <xf numFmtId="4" fontId="4" fillId="7" borderId="11" xfId="52" applyNumberFormat="1" applyFont="1" applyFill="1" applyBorder="1" applyAlignment="1">
      <alignment horizontal="center" vertical="center" wrapText="1"/>
      <protection/>
    </xf>
    <xf numFmtId="169" fontId="4" fillId="7" borderId="11" xfId="0" applyNumberFormat="1" applyFont="1" applyFill="1" applyBorder="1" applyAlignment="1">
      <alignment horizontal="center" vertical="center"/>
    </xf>
    <xf numFmtId="4" fontId="4" fillId="7" borderId="11" xfId="52" applyNumberFormat="1" applyFont="1" applyFill="1" applyBorder="1" applyAlignment="1" applyProtection="1">
      <alignment horizontal="center" vertical="center" wrapText="1"/>
      <protection/>
    </xf>
    <xf numFmtId="0" fontId="8" fillId="7" borderId="11" xfId="52" applyFont="1" applyFill="1" applyBorder="1" applyAlignment="1">
      <alignment vertical="center" wrapText="1"/>
      <protection/>
    </xf>
    <xf numFmtId="0" fontId="4" fillId="33" borderId="11" xfId="52" applyFont="1" applyFill="1" applyBorder="1" applyAlignment="1">
      <alignment horizontal="left" vertical="top" wrapText="1"/>
      <protection/>
    </xf>
    <xf numFmtId="0" fontId="5" fillId="33" borderId="11" xfId="52" applyFont="1" applyFill="1" applyBorder="1" applyAlignment="1">
      <alignment horizontal="left" vertical="top" wrapText="1"/>
      <protection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3" fillId="0" borderId="0" xfId="52" applyNumberFormat="1" applyFont="1" applyFill="1" applyAlignment="1">
      <alignment horizontal="right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0"/>
  <sheetViews>
    <sheetView tabSelected="1" zoomScale="70" zoomScaleNormal="70" zoomScaleSheetLayoutView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7" sqref="E17"/>
    </sheetView>
  </sheetViews>
  <sheetFormatPr defaultColWidth="9.140625" defaultRowHeight="15"/>
  <cols>
    <col min="1" max="1" width="56.140625" style="7" customWidth="1"/>
    <col min="2" max="7" width="15.140625" style="7" customWidth="1"/>
    <col min="8" max="31" width="16.140625" style="7" customWidth="1"/>
    <col min="32" max="32" width="62.140625" style="7" customWidth="1"/>
    <col min="33" max="16384" width="9.140625" style="7" customWidth="1"/>
  </cols>
  <sheetData>
    <row r="1" spans="1:32" ht="15.7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5"/>
      <c r="U1" s="5"/>
      <c r="V1" s="5"/>
      <c r="W1" s="5"/>
      <c r="X1" s="5"/>
      <c r="Y1" s="5"/>
      <c r="Z1" s="92"/>
      <c r="AA1" s="92"/>
      <c r="AB1" s="92"/>
      <c r="AC1" s="92"/>
      <c r="AD1" s="92"/>
      <c r="AE1" s="6"/>
      <c r="AF1" s="3"/>
    </row>
    <row r="2" spans="1:32" ht="18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8"/>
      <c r="AF2" s="9"/>
    </row>
    <row r="3" spans="1:32" ht="25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2" t="s">
        <v>1</v>
      </c>
    </row>
    <row r="4" spans="1:32" ht="15">
      <c r="A4" s="94" t="s">
        <v>2</v>
      </c>
      <c r="B4" s="97" t="s">
        <v>3</v>
      </c>
      <c r="C4" s="97" t="s">
        <v>3</v>
      </c>
      <c r="D4" s="97" t="s">
        <v>4</v>
      </c>
      <c r="E4" s="99" t="s">
        <v>5</v>
      </c>
      <c r="F4" s="88" t="s">
        <v>6</v>
      </c>
      <c r="G4" s="89"/>
      <c r="H4" s="88" t="s">
        <v>7</v>
      </c>
      <c r="I4" s="89"/>
      <c r="J4" s="88" t="s">
        <v>8</v>
      </c>
      <c r="K4" s="89"/>
      <c r="L4" s="88" t="s">
        <v>9</v>
      </c>
      <c r="M4" s="89"/>
      <c r="N4" s="88" t="s">
        <v>10</v>
      </c>
      <c r="O4" s="89"/>
      <c r="P4" s="88" t="s">
        <v>11</v>
      </c>
      <c r="Q4" s="89"/>
      <c r="R4" s="88" t="s">
        <v>12</v>
      </c>
      <c r="S4" s="89"/>
      <c r="T4" s="88" t="s">
        <v>13</v>
      </c>
      <c r="U4" s="89"/>
      <c r="V4" s="88" t="s">
        <v>14</v>
      </c>
      <c r="W4" s="89"/>
      <c r="X4" s="88" t="s">
        <v>15</v>
      </c>
      <c r="Y4" s="89"/>
      <c r="Z4" s="88" t="s">
        <v>16</v>
      </c>
      <c r="AA4" s="89"/>
      <c r="AB4" s="88" t="s">
        <v>17</v>
      </c>
      <c r="AC4" s="89"/>
      <c r="AD4" s="88" t="s">
        <v>18</v>
      </c>
      <c r="AE4" s="89"/>
      <c r="AF4" s="101" t="s">
        <v>19</v>
      </c>
    </row>
    <row r="5" spans="1:32" ht="24.75" customHeight="1">
      <c r="A5" s="95"/>
      <c r="B5" s="98"/>
      <c r="C5" s="98"/>
      <c r="D5" s="98"/>
      <c r="E5" s="100"/>
      <c r="F5" s="90"/>
      <c r="G5" s="91"/>
      <c r="H5" s="90"/>
      <c r="I5" s="91"/>
      <c r="J5" s="90"/>
      <c r="K5" s="91"/>
      <c r="L5" s="90"/>
      <c r="M5" s="91"/>
      <c r="N5" s="90"/>
      <c r="O5" s="91"/>
      <c r="P5" s="90"/>
      <c r="Q5" s="91"/>
      <c r="R5" s="90"/>
      <c r="S5" s="91"/>
      <c r="T5" s="90"/>
      <c r="U5" s="91"/>
      <c r="V5" s="90"/>
      <c r="W5" s="91"/>
      <c r="X5" s="90"/>
      <c r="Y5" s="91"/>
      <c r="Z5" s="90"/>
      <c r="AA5" s="91"/>
      <c r="AB5" s="90"/>
      <c r="AC5" s="91"/>
      <c r="AD5" s="90"/>
      <c r="AE5" s="91"/>
      <c r="AF5" s="102"/>
    </row>
    <row r="6" spans="1:32" ht="56.25">
      <c r="A6" s="96"/>
      <c r="B6" s="13">
        <v>2023</v>
      </c>
      <c r="C6" s="14">
        <v>45170</v>
      </c>
      <c r="D6" s="14">
        <v>45170</v>
      </c>
      <c r="E6" s="14">
        <v>45170</v>
      </c>
      <c r="F6" s="15" t="s">
        <v>20</v>
      </c>
      <c r="G6" s="15" t="s">
        <v>21</v>
      </c>
      <c r="H6" s="15" t="s">
        <v>22</v>
      </c>
      <c r="I6" s="15" t="s">
        <v>23</v>
      </c>
      <c r="J6" s="15" t="s">
        <v>22</v>
      </c>
      <c r="K6" s="15" t="s">
        <v>23</v>
      </c>
      <c r="L6" s="15" t="s">
        <v>22</v>
      </c>
      <c r="M6" s="15" t="s">
        <v>23</v>
      </c>
      <c r="N6" s="15" t="s">
        <v>22</v>
      </c>
      <c r="O6" s="15" t="s">
        <v>23</v>
      </c>
      <c r="P6" s="15" t="s">
        <v>22</v>
      </c>
      <c r="Q6" s="15" t="s">
        <v>23</v>
      </c>
      <c r="R6" s="15" t="s">
        <v>22</v>
      </c>
      <c r="S6" s="15" t="s">
        <v>23</v>
      </c>
      <c r="T6" s="15" t="s">
        <v>22</v>
      </c>
      <c r="U6" s="15" t="s">
        <v>23</v>
      </c>
      <c r="V6" s="15" t="s">
        <v>22</v>
      </c>
      <c r="W6" s="15" t="s">
        <v>23</v>
      </c>
      <c r="X6" s="15" t="s">
        <v>22</v>
      </c>
      <c r="Y6" s="15" t="s">
        <v>23</v>
      </c>
      <c r="Z6" s="15" t="s">
        <v>22</v>
      </c>
      <c r="AA6" s="15" t="s">
        <v>23</v>
      </c>
      <c r="AB6" s="15" t="s">
        <v>22</v>
      </c>
      <c r="AC6" s="15" t="s">
        <v>23</v>
      </c>
      <c r="AD6" s="15" t="s">
        <v>22</v>
      </c>
      <c r="AE6" s="15" t="s">
        <v>23</v>
      </c>
      <c r="AF6" s="103"/>
    </row>
    <row r="7" spans="1:35" ht="18.7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  <c r="AF7" s="17">
        <v>32</v>
      </c>
      <c r="AG7" s="18"/>
      <c r="AH7" s="18"/>
      <c r="AI7" s="18"/>
    </row>
    <row r="8" spans="1:32" ht="20.25">
      <c r="A8" s="19" t="s">
        <v>24</v>
      </c>
      <c r="B8" s="20"/>
      <c r="C8" s="21"/>
      <c r="D8" s="21"/>
      <c r="E8" s="20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  <c r="AF8" s="25"/>
    </row>
    <row r="9" spans="1:32" ht="20.25">
      <c r="A9" s="26" t="s">
        <v>25</v>
      </c>
      <c r="B9" s="27"/>
      <c r="C9" s="28"/>
      <c r="D9" s="28"/>
      <c r="E9" s="27"/>
      <c r="F9" s="29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1"/>
      <c r="AF9" s="32"/>
    </row>
    <row r="10" spans="1:32" ht="56.25">
      <c r="A10" s="33" t="s">
        <v>26</v>
      </c>
      <c r="B10" s="34">
        <f>B11</f>
        <v>866.2</v>
      </c>
      <c r="C10" s="34">
        <f>C12+C13+C14+C15+C16</f>
        <v>658.6700000000001</v>
      </c>
      <c r="D10" s="34">
        <v>0</v>
      </c>
      <c r="E10" s="34">
        <f>I10+K10+M10+O10+Q10+S10+U10+W10+Y10+AA10+AC10+AE10</f>
        <v>601.25</v>
      </c>
      <c r="F10" s="35">
        <f>_xlfn.IFERROR(E10/B10*100,0)</f>
        <v>69.41237589471253</v>
      </c>
      <c r="G10" s="35">
        <f>_xlfn.IFERROR(E10/C10*100,0)</f>
        <v>91.28243278121062</v>
      </c>
      <c r="H10" s="34">
        <f>H11</f>
        <v>0</v>
      </c>
      <c r="I10" s="34">
        <f>I11</f>
        <v>0</v>
      </c>
      <c r="J10" s="34">
        <f aca="true" t="shared" si="0" ref="J10:AE10">J11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122.7</v>
      </c>
      <c r="S10" s="34">
        <f t="shared" si="0"/>
        <v>76.42</v>
      </c>
      <c r="T10" s="34">
        <f t="shared" si="0"/>
        <v>235.34</v>
      </c>
      <c r="U10" s="34">
        <f t="shared" si="0"/>
        <v>272.18</v>
      </c>
      <c r="V10" s="34">
        <f t="shared" si="0"/>
        <v>300.63</v>
      </c>
      <c r="W10" s="34">
        <f t="shared" si="0"/>
        <v>252.65</v>
      </c>
      <c r="X10" s="34">
        <f t="shared" si="0"/>
        <v>194.07</v>
      </c>
      <c r="Y10" s="34">
        <f t="shared" si="0"/>
        <v>0</v>
      </c>
      <c r="Z10" s="34">
        <f t="shared" si="0"/>
        <v>7.1</v>
      </c>
      <c r="AA10" s="34">
        <f t="shared" si="0"/>
        <v>0</v>
      </c>
      <c r="AB10" s="34">
        <f t="shared" si="0"/>
        <v>6.36</v>
      </c>
      <c r="AC10" s="34">
        <f t="shared" si="0"/>
        <v>0</v>
      </c>
      <c r="AD10" s="34">
        <f t="shared" si="0"/>
        <v>0</v>
      </c>
      <c r="AE10" s="34">
        <f t="shared" si="0"/>
        <v>0</v>
      </c>
      <c r="AF10" s="36"/>
    </row>
    <row r="11" spans="1:32" ht="18.75">
      <c r="A11" s="37" t="s">
        <v>27</v>
      </c>
      <c r="B11" s="34">
        <f>B14</f>
        <v>866.2</v>
      </c>
      <c r="C11" s="34">
        <f>C14</f>
        <v>658.6700000000001</v>
      </c>
      <c r="D11" s="34">
        <f>D14</f>
        <v>658.6700000000001</v>
      </c>
      <c r="E11" s="34">
        <f>E14</f>
        <v>601.25</v>
      </c>
      <c r="F11" s="38">
        <f>_xlfn.IFERROR(E11/B11*100,0)</f>
        <v>69.41237589471253</v>
      </c>
      <c r="G11" s="38">
        <f>_xlfn.IFERROR(E11/C11*100,0)</f>
        <v>91.28243278121062</v>
      </c>
      <c r="H11" s="34">
        <f>H12+H13+H14+H16</f>
        <v>0</v>
      </c>
      <c r="I11" s="34">
        <f aca="true" t="shared" si="1" ref="I11:AE11">I12+I13+I14+I16</f>
        <v>0</v>
      </c>
      <c r="J11" s="34">
        <f t="shared" si="1"/>
        <v>0</v>
      </c>
      <c r="K11" s="34">
        <f t="shared" si="1"/>
        <v>0</v>
      </c>
      <c r="L11" s="34">
        <f t="shared" si="1"/>
        <v>0</v>
      </c>
      <c r="M11" s="34">
        <f t="shared" si="1"/>
        <v>0</v>
      </c>
      <c r="N11" s="34">
        <f t="shared" si="1"/>
        <v>0</v>
      </c>
      <c r="O11" s="34">
        <f t="shared" si="1"/>
        <v>0</v>
      </c>
      <c r="P11" s="34">
        <f t="shared" si="1"/>
        <v>0</v>
      </c>
      <c r="Q11" s="34">
        <f t="shared" si="1"/>
        <v>0</v>
      </c>
      <c r="R11" s="34">
        <f t="shared" si="1"/>
        <v>122.7</v>
      </c>
      <c r="S11" s="34">
        <f t="shared" si="1"/>
        <v>76.42</v>
      </c>
      <c r="T11" s="34">
        <f t="shared" si="1"/>
        <v>235.34</v>
      </c>
      <c r="U11" s="34">
        <f t="shared" si="1"/>
        <v>272.18</v>
      </c>
      <c r="V11" s="34">
        <f t="shared" si="1"/>
        <v>300.63</v>
      </c>
      <c r="W11" s="34">
        <f t="shared" si="1"/>
        <v>252.65</v>
      </c>
      <c r="X11" s="34">
        <f t="shared" si="1"/>
        <v>194.07</v>
      </c>
      <c r="Y11" s="34">
        <f t="shared" si="1"/>
        <v>0</v>
      </c>
      <c r="Z11" s="34">
        <f t="shared" si="1"/>
        <v>7.1</v>
      </c>
      <c r="AA11" s="34">
        <f t="shared" si="1"/>
        <v>0</v>
      </c>
      <c r="AB11" s="34">
        <f>AB12+AB13+AB14+AB16</f>
        <v>6.36</v>
      </c>
      <c r="AC11" s="34">
        <f t="shared" si="1"/>
        <v>0</v>
      </c>
      <c r="AD11" s="34">
        <f t="shared" si="1"/>
        <v>0</v>
      </c>
      <c r="AE11" s="34">
        <f t="shared" si="1"/>
        <v>0</v>
      </c>
      <c r="AF11" s="36"/>
    </row>
    <row r="12" spans="1:32" ht="18.75">
      <c r="A12" s="39" t="s">
        <v>28</v>
      </c>
      <c r="B12" s="40">
        <v>0</v>
      </c>
      <c r="C12" s="40"/>
      <c r="D12" s="40"/>
      <c r="E12" s="40"/>
      <c r="F12" s="40"/>
      <c r="G12" s="40"/>
      <c r="H12" s="40">
        <v>0</v>
      </c>
      <c r="I12" s="40"/>
      <c r="J12" s="40">
        <v>0</v>
      </c>
      <c r="K12" s="40"/>
      <c r="L12" s="40">
        <v>0</v>
      </c>
      <c r="M12" s="40"/>
      <c r="N12" s="40">
        <v>0</v>
      </c>
      <c r="O12" s="40"/>
      <c r="P12" s="40">
        <v>0</v>
      </c>
      <c r="Q12" s="40"/>
      <c r="R12" s="40">
        <v>0</v>
      </c>
      <c r="S12" s="40"/>
      <c r="T12" s="40">
        <v>0</v>
      </c>
      <c r="U12" s="40"/>
      <c r="V12" s="40">
        <v>0</v>
      </c>
      <c r="W12" s="40"/>
      <c r="X12" s="40">
        <v>0</v>
      </c>
      <c r="Y12" s="40"/>
      <c r="Z12" s="40">
        <v>0</v>
      </c>
      <c r="AA12" s="40"/>
      <c r="AB12" s="40">
        <v>0</v>
      </c>
      <c r="AC12" s="40"/>
      <c r="AD12" s="40">
        <v>0</v>
      </c>
      <c r="AE12" s="40"/>
      <c r="AF12" s="36"/>
    </row>
    <row r="13" spans="1:32" ht="37.5">
      <c r="A13" s="41" t="s">
        <v>29</v>
      </c>
      <c r="B13" s="40">
        <v>0</v>
      </c>
      <c r="C13" s="40"/>
      <c r="D13" s="40"/>
      <c r="E13" s="40"/>
      <c r="F13" s="40"/>
      <c r="G13" s="40"/>
      <c r="H13" s="40">
        <v>0</v>
      </c>
      <c r="I13" s="40"/>
      <c r="J13" s="40">
        <v>0</v>
      </c>
      <c r="K13" s="40"/>
      <c r="L13" s="40">
        <v>0</v>
      </c>
      <c r="M13" s="40"/>
      <c r="N13" s="40">
        <v>0</v>
      </c>
      <c r="O13" s="40"/>
      <c r="P13" s="40">
        <v>0</v>
      </c>
      <c r="Q13" s="40"/>
      <c r="R13" s="40">
        <v>0</v>
      </c>
      <c r="S13" s="40"/>
      <c r="T13" s="40">
        <v>0</v>
      </c>
      <c r="U13" s="40"/>
      <c r="V13" s="40">
        <v>0</v>
      </c>
      <c r="W13" s="40"/>
      <c r="X13" s="40">
        <v>0</v>
      </c>
      <c r="Y13" s="40"/>
      <c r="Z13" s="40">
        <v>0</v>
      </c>
      <c r="AA13" s="40"/>
      <c r="AB13" s="40">
        <v>0</v>
      </c>
      <c r="AC13" s="40"/>
      <c r="AD13" s="40">
        <v>0</v>
      </c>
      <c r="AE13" s="40"/>
      <c r="AF13" s="36"/>
    </row>
    <row r="14" spans="1:32" ht="18.75">
      <c r="A14" s="42" t="s">
        <v>30</v>
      </c>
      <c r="B14" s="43">
        <f>H14+J14+L14+N14+P14+R14+T14+V14+X14+Z14+AB14+AD14</f>
        <v>866.2</v>
      </c>
      <c r="C14" s="43">
        <f>H14+J14+L14+N14+P14+R14+T14+V14</f>
        <v>658.6700000000001</v>
      </c>
      <c r="D14" s="43">
        <f>H14+J14+L14+N14+P14+R14+T14+V14</f>
        <v>658.6700000000001</v>
      </c>
      <c r="E14" s="43">
        <f>I14+K14+M14+O14+Q14+S14+U14+W14+Y14+AA14+AC14+AE14</f>
        <v>601.25</v>
      </c>
      <c r="F14" s="38">
        <f>_xlfn.IFERROR(E14/B14*100,0)</f>
        <v>69.41237589471253</v>
      </c>
      <c r="G14" s="38">
        <f>_xlfn.IFERROR(E14/C14*100,0)</f>
        <v>91.28243278121062</v>
      </c>
      <c r="H14" s="44">
        <v>0</v>
      </c>
      <c r="I14" s="44"/>
      <c r="J14" s="44">
        <v>0</v>
      </c>
      <c r="K14" s="44"/>
      <c r="L14" s="44">
        <v>0</v>
      </c>
      <c r="M14" s="44"/>
      <c r="N14" s="44">
        <v>0</v>
      </c>
      <c r="O14" s="44"/>
      <c r="P14" s="44">
        <v>0</v>
      </c>
      <c r="Q14" s="44"/>
      <c r="R14" s="44">
        <v>122.7</v>
      </c>
      <c r="S14" s="44">
        <v>76.42</v>
      </c>
      <c r="T14" s="44">
        <v>235.34</v>
      </c>
      <c r="U14" s="44">
        <v>272.18</v>
      </c>
      <c r="V14" s="44">
        <v>300.63</v>
      </c>
      <c r="W14" s="44">
        <v>252.65</v>
      </c>
      <c r="X14" s="44">
        <v>194.07</v>
      </c>
      <c r="Y14" s="44"/>
      <c r="Z14" s="44">
        <v>7.1</v>
      </c>
      <c r="AA14" s="44"/>
      <c r="AB14" s="44">
        <v>6.36</v>
      </c>
      <c r="AC14" s="44"/>
      <c r="AD14" s="44">
        <v>0</v>
      </c>
      <c r="AE14" s="44"/>
      <c r="AF14" s="36"/>
    </row>
    <row r="15" spans="1:32" ht="37.5">
      <c r="A15" s="39" t="s">
        <v>31</v>
      </c>
      <c r="B15" s="40">
        <v>0</v>
      </c>
      <c r="C15" s="40"/>
      <c r="D15" s="40"/>
      <c r="E15" s="40"/>
      <c r="F15" s="40"/>
      <c r="G15" s="40"/>
      <c r="H15" s="40">
        <v>0</v>
      </c>
      <c r="I15" s="40"/>
      <c r="J15" s="40">
        <v>0</v>
      </c>
      <c r="K15" s="40"/>
      <c r="L15" s="40">
        <v>0</v>
      </c>
      <c r="M15" s="40"/>
      <c r="N15" s="40">
        <v>0</v>
      </c>
      <c r="O15" s="40"/>
      <c r="P15" s="40">
        <v>0</v>
      </c>
      <c r="Q15" s="40"/>
      <c r="R15" s="40">
        <v>0</v>
      </c>
      <c r="S15" s="40"/>
      <c r="T15" s="40">
        <v>0</v>
      </c>
      <c r="U15" s="40"/>
      <c r="V15" s="40">
        <v>0</v>
      </c>
      <c r="W15" s="40"/>
      <c r="X15" s="40">
        <v>0</v>
      </c>
      <c r="Y15" s="40"/>
      <c r="Z15" s="40">
        <v>0</v>
      </c>
      <c r="AA15" s="40"/>
      <c r="AB15" s="40">
        <v>0</v>
      </c>
      <c r="AC15" s="40"/>
      <c r="AD15" s="40">
        <v>0</v>
      </c>
      <c r="AE15" s="40"/>
      <c r="AF15" s="36"/>
    </row>
    <row r="16" spans="1:32" ht="18.75">
      <c r="A16" s="39" t="s">
        <v>32</v>
      </c>
      <c r="B16" s="40">
        <v>0</v>
      </c>
      <c r="C16" s="40"/>
      <c r="D16" s="40"/>
      <c r="E16" s="40"/>
      <c r="F16" s="40"/>
      <c r="G16" s="40"/>
      <c r="H16" s="40">
        <v>0</v>
      </c>
      <c r="I16" s="40"/>
      <c r="J16" s="40">
        <v>0</v>
      </c>
      <c r="K16" s="40"/>
      <c r="L16" s="40">
        <v>0</v>
      </c>
      <c r="M16" s="40"/>
      <c r="N16" s="40">
        <v>0</v>
      </c>
      <c r="O16" s="40"/>
      <c r="P16" s="40">
        <v>0</v>
      </c>
      <c r="Q16" s="40"/>
      <c r="R16" s="40">
        <v>0</v>
      </c>
      <c r="S16" s="40"/>
      <c r="T16" s="40">
        <v>0</v>
      </c>
      <c r="U16" s="40"/>
      <c r="V16" s="40">
        <v>0</v>
      </c>
      <c r="W16" s="40"/>
      <c r="X16" s="40">
        <v>0</v>
      </c>
      <c r="Y16" s="40"/>
      <c r="Z16" s="40">
        <v>0</v>
      </c>
      <c r="AA16" s="40"/>
      <c r="AB16" s="40">
        <v>0</v>
      </c>
      <c r="AC16" s="40"/>
      <c r="AD16" s="40">
        <v>0</v>
      </c>
      <c r="AE16" s="40"/>
      <c r="AF16" s="36"/>
    </row>
    <row r="17" spans="1:32" ht="75">
      <c r="A17" s="45" t="s">
        <v>33</v>
      </c>
      <c r="B17" s="46">
        <f>B18</f>
        <v>5317.100000000001</v>
      </c>
      <c r="C17" s="46">
        <f aca="true" t="shared" si="2" ref="C17:J17">C18</f>
        <v>3485.9500000000003</v>
      </c>
      <c r="D17" s="46">
        <f t="shared" si="2"/>
        <v>3485.9500000000003</v>
      </c>
      <c r="E17" s="46">
        <f t="shared" si="2"/>
        <v>3485.9400000000005</v>
      </c>
      <c r="F17" s="47">
        <f t="shared" si="2"/>
        <v>65.56092606872167</v>
      </c>
      <c r="G17" s="47">
        <f t="shared" si="2"/>
        <v>99.99971313415283</v>
      </c>
      <c r="H17" s="47">
        <f t="shared" si="2"/>
        <v>396.84</v>
      </c>
      <c r="I17" s="47">
        <f t="shared" si="2"/>
        <v>396.84</v>
      </c>
      <c r="J17" s="47">
        <f t="shared" si="2"/>
        <v>441.3</v>
      </c>
      <c r="K17" s="47">
        <f>K21</f>
        <v>441.3</v>
      </c>
      <c r="L17" s="47">
        <f aca="true" t="shared" si="3" ref="L17:AE17">L18</f>
        <v>441.3</v>
      </c>
      <c r="M17" s="47">
        <f t="shared" si="3"/>
        <v>441.3</v>
      </c>
      <c r="N17" s="47">
        <f t="shared" si="3"/>
        <v>441.3</v>
      </c>
      <c r="O17" s="47">
        <f t="shared" si="3"/>
        <v>441.3</v>
      </c>
      <c r="P17" s="47">
        <f t="shared" si="3"/>
        <v>441.3</v>
      </c>
      <c r="Q17" s="47">
        <f t="shared" si="3"/>
        <v>441.3</v>
      </c>
      <c r="R17" s="47">
        <f t="shared" si="3"/>
        <v>441.3</v>
      </c>
      <c r="S17" s="47">
        <f t="shared" si="3"/>
        <v>441.3</v>
      </c>
      <c r="T17" s="47">
        <f t="shared" si="3"/>
        <v>441.3</v>
      </c>
      <c r="U17" s="47">
        <v>0</v>
      </c>
      <c r="V17" s="47">
        <f t="shared" si="3"/>
        <v>441.31</v>
      </c>
      <c r="W17" s="47">
        <f t="shared" si="3"/>
        <v>441.3</v>
      </c>
      <c r="X17" s="47">
        <f t="shared" si="3"/>
        <v>441.31</v>
      </c>
      <c r="Y17" s="47">
        <f t="shared" si="3"/>
        <v>0</v>
      </c>
      <c r="Z17" s="47">
        <f t="shared" si="3"/>
        <v>441.31</v>
      </c>
      <c r="AA17" s="47">
        <f t="shared" si="3"/>
        <v>0</v>
      </c>
      <c r="AB17" s="47">
        <f t="shared" si="3"/>
        <v>441.31</v>
      </c>
      <c r="AC17" s="47">
        <f t="shared" si="3"/>
        <v>0</v>
      </c>
      <c r="AD17" s="47">
        <f t="shared" si="3"/>
        <v>475.28</v>
      </c>
      <c r="AE17" s="47">
        <f t="shared" si="3"/>
        <v>0</v>
      </c>
      <c r="AF17" s="36"/>
    </row>
    <row r="18" spans="1:32" ht="31.5">
      <c r="A18" s="37" t="s">
        <v>27</v>
      </c>
      <c r="B18" s="46">
        <f>B21</f>
        <v>5317.100000000001</v>
      </c>
      <c r="C18" s="46">
        <f>C21</f>
        <v>3485.9500000000003</v>
      </c>
      <c r="D18" s="46">
        <f>D21</f>
        <v>3485.9500000000003</v>
      </c>
      <c r="E18" s="46">
        <f>E21</f>
        <v>3485.9400000000005</v>
      </c>
      <c r="F18" s="47">
        <f>E18/B18*100</f>
        <v>65.56092606872167</v>
      </c>
      <c r="G18" s="47">
        <f>E18/C18*100</f>
        <v>99.99971313415283</v>
      </c>
      <c r="H18" s="47">
        <f>H21</f>
        <v>396.84</v>
      </c>
      <c r="I18" s="47">
        <f aca="true" t="shared" si="4" ref="I18:AE18">I21</f>
        <v>396.84</v>
      </c>
      <c r="J18" s="47">
        <f t="shared" si="4"/>
        <v>441.3</v>
      </c>
      <c r="K18" s="47">
        <f t="shared" si="4"/>
        <v>441.3</v>
      </c>
      <c r="L18" s="47">
        <f t="shared" si="4"/>
        <v>441.3</v>
      </c>
      <c r="M18" s="47">
        <f t="shared" si="4"/>
        <v>441.3</v>
      </c>
      <c r="N18" s="47">
        <f t="shared" si="4"/>
        <v>441.3</v>
      </c>
      <c r="O18" s="47">
        <f t="shared" si="4"/>
        <v>441.3</v>
      </c>
      <c r="P18" s="47">
        <f t="shared" si="4"/>
        <v>441.3</v>
      </c>
      <c r="Q18" s="47">
        <f t="shared" si="4"/>
        <v>441.3</v>
      </c>
      <c r="R18" s="47">
        <f t="shared" si="4"/>
        <v>441.3</v>
      </c>
      <c r="S18" s="47">
        <f t="shared" si="4"/>
        <v>441.3</v>
      </c>
      <c r="T18" s="47">
        <f t="shared" si="4"/>
        <v>441.3</v>
      </c>
      <c r="U18" s="47">
        <f t="shared" si="4"/>
        <v>441.3</v>
      </c>
      <c r="V18" s="47">
        <f t="shared" si="4"/>
        <v>441.31</v>
      </c>
      <c r="W18" s="47">
        <f t="shared" si="4"/>
        <v>441.3</v>
      </c>
      <c r="X18" s="47">
        <f t="shared" si="4"/>
        <v>441.31</v>
      </c>
      <c r="Y18" s="47">
        <f t="shared" si="4"/>
        <v>0</v>
      </c>
      <c r="Z18" s="47">
        <f t="shared" si="4"/>
        <v>441.31</v>
      </c>
      <c r="AA18" s="47">
        <f t="shared" si="4"/>
        <v>0</v>
      </c>
      <c r="AB18" s="47">
        <f t="shared" si="4"/>
        <v>441.31</v>
      </c>
      <c r="AC18" s="47">
        <f t="shared" si="4"/>
        <v>0</v>
      </c>
      <c r="AD18" s="47">
        <v>475.28</v>
      </c>
      <c r="AE18" s="47">
        <f t="shared" si="4"/>
        <v>0</v>
      </c>
      <c r="AF18" s="36" t="s">
        <v>34</v>
      </c>
    </row>
    <row r="19" spans="1:32" ht="18.75">
      <c r="A19" s="39" t="s">
        <v>28</v>
      </c>
      <c r="B19" s="40">
        <v>0</v>
      </c>
      <c r="C19" s="40"/>
      <c r="D19" s="40"/>
      <c r="E19" s="40"/>
      <c r="F19" s="40"/>
      <c r="G19" s="40"/>
      <c r="H19" s="40">
        <v>0</v>
      </c>
      <c r="I19" s="40"/>
      <c r="J19" s="40">
        <v>0</v>
      </c>
      <c r="K19" s="40"/>
      <c r="L19" s="40">
        <v>0</v>
      </c>
      <c r="M19" s="40"/>
      <c r="N19" s="40">
        <v>0</v>
      </c>
      <c r="O19" s="40"/>
      <c r="P19" s="40">
        <v>0</v>
      </c>
      <c r="Q19" s="40"/>
      <c r="R19" s="40">
        <v>0</v>
      </c>
      <c r="S19" s="40"/>
      <c r="T19" s="40">
        <v>0</v>
      </c>
      <c r="U19" s="40"/>
      <c r="V19" s="40">
        <v>0</v>
      </c>
      <c r="W19" s="40"/>
      <c r="X19" s="40">
        <v>0</v>
      </c>
      <c r="Y19" s="40"/>
      <c r="Z19" s="40">
        <v>0</v>
      </c>
      <c r="AA19" s="40"/>
      <c r="AB19" s="40">
        <v>0</v>
      </c>
      <c r="AC19" s="40"/>
      <c r="AD19" s="40">
        <v>0</v>
      </c>
      <c r="AE19" s="40"/>
      <c r="AF19" s="36"/>
    </row>
    <row r="20" spans="1:32" ht="37.5">
      <c r="A20" s="41" t="s">
        <v>29</v>
      </c>
      <c r="B20" s="40">
        <v>0</v>
      </c>
      <c r="C20" s="40"/>
      <c r="D20" s="40"/>
      <c r="E20" s="40"/>
      <c r="F20" s="40"/>
      <c r="G20" s="40"/>
      <c r="H20" s="40">
        <v>0</v>
      </c>
      <c r="I20" s="40"/>
      <c r="J20" s="40">
        <v>0</v>
      </c>
      <c r="K20" s="40"/>
      <c r="L20" s="40">
        <v>0</v>
      </c>
      <c r="M20" s="40"/>
      <c r="N20" s="40">
        <v>0</v>
      </c>
      <c r="O20" s="40"/>
      <c r="P20" s="40">
        <v>0</v>
      </c>
      <c r="Q20" s="40"/>
      <c r="R20" s="40">
        <v>0</v>
      </c>
      <c r="S20" s="40"/>
      <c r="T20" s="40">
        <v>0</v>
      </c>
      <c r="U20" s="40"/>
      <c r="V20" s="40">
        <v>0</v>
      </c>
      <c r="W20" s="40"/>
      <c r="X20" s="40">
        <v>0</v>
      </c>
      <c r="Y20" s="40"/>
      <c r="Z20" s="40">
        <v>0</v>
      </c>
      <c r="AA20" s="40"/>
      <c r="AB20" s="40">
        <v>0</v>
      </c>
      <c r="AC20" s="40"/>
      <c r="AD20" s="40">
        <v>0</v>
      </c>
      <c r="AE20" s="40"/>
      <c r="AF20" s="36"/>
    </row>
    <row r="21" spans="1:32" ht="18.75">
      <c r="A21" s="39" t="s">
        <v>30</v>
      </c>
      <c r="B21" s="48">
        <f>H21+J21+L21+N21+P21+R21+T21+V21+X21+Z21+AB21+AD21</f>
        <v>5317.100000000001</v>
      </c>
      <c r="C21" s="48">
        <f>H21+J21+L21+N21+P21+R21+T21+V21</f>
        <v>3485.9500000000003</v>
      </c>
      <c r="D21" s="43">
        <f>H21+J21+L21+N21+P21+R21+T21+V21</f>
        <v>3485.9500000000003</v>
      </c>
      <c r="E21" s="48">
        <f>I21+K21+M21+O21+Q21+S21+U21+W21+Y21+AA21+AC21+AE21</f>
        <v>3485.9400000000005</v>
      </c>
      <c r="F21" s="43">
        <f>E21/B21*100</f>
        <v>65.56092606872167</v>
      </c>
      <c r="G21" s="43">
        <f>E21/C21*100</f>
        <v>99.99971313415283</v>
      </c>
      <c r="H21" s="49">
        <v>396.84</v>
      </c>
      <c r="I21" s="49">
        <v>396.84</v>
      </c>
      <c r="J21" s="49">
        <v>441.3</v>
      </c>
      <c r="K21" s="49">
        <v>441.3</v>
      </c>
      <c r="L21" s="49">
        <v>441.3</v>
      </c>
      <c r="M21" s="49">
        <v>441.3</v>
      </c>
      <c r="N21" s="49">
        <v>441.3</v>
      </c>
      <c r="O21" s="49">
        <v>441.3</v>
      </c>
      <c r="P21" s="49">
        <v>441.3</v>
      </c>
      <c r="Q21" s="49">
        <v>441.3</v>
      </c>
      <c r="R21" s="49">
        <v>441.3</v>
      </c>
      <c r="S21" s="49">
        <v>441.3</v>
      </c>
      <c r="T21" s="49">
        <v>441.3</v>
      </c>
      <c r="U21" s="49">
        <v>441.3</v>
      </c>
      <c r="V21" s="49">
        <v>441.31</v>
      </c>
      <c r="W21" s="49">
        <v>441.3</v>
      </c>
      <c r="X21" s="49">
        <v>441.31</v>
      </c>
      <c r="Y21" s="49"/>
      <c r="Z21" s="49">
        <v>441.31</v>
      </c>
      <c r="AA21" s="49">
        <v>0</v>
      </c>
      <c r="AB21" s="49">
        <v>441.31</v>
      </c>
      <c r="AC21" s="49">
        <v>0</v>
      </c>
      <c r="AD21" s="49">
        <v>507.22</v>
      </c>
      <c r="AE21" s="49">
        <v>0</v>
      </c>
      <c r="AF21" s="36"/>
    </row>
    <row r="22" spans="1:32" ht="37.5">
      <c r="A22" s="39" t="s">
        <v>31</v>
      </c>
      <c r="B22" s="40">
        <v>0</v>
      </c>
      <c r="C22" s="40"/>
      <c r="D22" s="40"/>
      <c r="E22" s="40"/>
      <c r="F22" s="40"/>
      <c r="G22" s="40"/>
      <c r="H22" s="40">
        <v>0</v>
      </c>
      <c r="I22" s="40"/>
      <c r="J22" s="40">
        <v>0</v>
      </c>
      <c r="K22" s="40"/>
      <c r="L22" s="40">
        <v>0</v>
      </c>
      <c r="M22" s="40"/>
      <c r="N22" s="40">
        <v>0</v>
      </c>
      <c r="O22" s="40"/>
      <c r="P22" s="40">
        <v>0</v>
      </c>
      <c r="Q22" s="40"/>
      <c r="R22" s="40">
        <v>0</v>
      </c>
      <c r="S22" s="40"/>
      <c r="T22" s="40">
        <v>0</v>
      </c>
      <c r="U22" s="40"/>
      <c r="V22" s="40">
        <v>0</v>
      </c>
      <c r="W22" s="40"/>
      <c r="X22" s="40">
        <v>0</v>
      </c>
      <c r="Y22" s="40"/>
      <c r="Z22" s="40">
        <v>0</v>
      </c>
      <c r="AA22" s="40"/>
      <c r="AB22" s="40">
        <v>0</v>
      </c>
      <c r="AC22" s="40"/>
      <c r="AD22" s="40">
        <v>0</v>
      </c>
      <c r="AE22" s="40"/>
      <c r="AF22" s="36"/>
    </row>
    <row r="23" spans="1:32" ht="18.75">
      <c r="A23" s="39" t="s">
        <v>32</v>
      </c>
      <c r="B23" s="40">
        <v>0</v>
      </c>
      <c r="C23" s="40"/>
      <c r="D23" s="40"/>
      <c r="E23" s="40"/>
      <c r="F23" s="40"/>
      <c r="G23" s="40"/>
      <c r="H23" s="40">
        <v>0</v>
      </c>
      <c r="I23" s="40"/>
      <c r="J23" s="40">
        <v>0</v>
      </c>
      <c r="K23" s="40"/>
      <c r="L23" s="40">
        <v>0</v>
      </c>
      <c r="M23" s="40"/>
      <c r="N23" s="40">
        <v>0</v>
      </c>
      <c r="O23" s="40"/>
      <c r="P23" s="40">
        <v>0</v>
      </c>
      <c r="Q23" s="40"/>
      <c r="R23" s="40">
        <v>0</v>
      </c>
      <c r="S23" s="40"/>
      <c r="T23" s="40">
        <v>0</v>
      </c>
      <c r="U23" s="40"/>
      <c r="V23" s="40">
        <v>0</v>
      </c>
      <c r="W23" s="40"/>
      <c r="X23" s="40">
        <v>0</v>
      </c>
      <c r="Y23" s="40"/>
      <c r="Z23" s="40">
        <v>0</v>
      </c>
      <c r="AA23" s="40"/>
      <c r="AB23" s="40">
        <v>0</v>
      </c>
      <c r="AC23" s="40"/>
      <c r="AD23" s="40">
        <v>0</v>
      </c>
      <c r="AE23" s="40"/>
      <c r="AF23" s="36"/>
    </row>
    <row r="24" spans="1:32" ht="56.25">
      <c r="A24" s="33" t="s">
        <v>35</v>
      </c>
      <c r="B24" s="50">
        <f aca="true" t="shared" si="5" ref="B24:G24">B25</f>
        <v>389.5</v>
      </c>
      <c r="C24" s="50">
        <f t="shared" si="5"/>
        <v>129.2</v>
      </c>
      <c r="D24" s="47">
        <f t="shared" si="5"/>
        <v>129.2</v>
      </c>
      <c r="E24" s="47">
        <f t="shared" si="5"/>
        <v>124.58</v>
      </c>
      <c r="F24" s="47">
        <f t="shared" si="5"/>
        <v>31.984595635430036</v>
      </c>
      <c r="G24" s="47">
        <f t="shared" si="5"/>
        <v>96.42414860681116</v>
      </c>
      <c r="H24" s="51">
        <v>0</v>
      </c>
      <c r="I24" s="51"/>
      <c r="J24" s="51">
        <v>0</v>
      </c>
      <c r="K24" s="51"/>
      <c r="L24" s="51">
        <v>0</v>
      </c>
      <c r="M24" s="51"/>
      <c r="N24" s="51">
        <v>0</v>
      </c>
      <c r="O24" s="51"/>
      <c r="P24" s="51">
        <f>P25</f>
        <v>129.2</v>
      </c>
      <c r="Q24" s="51"/>
      <c r="R24" s="51">
        <v>0</v>
      </c>
      <c r="S24" s="51"/>
      <c r="T24" s="50">
        <f>T25</f>
        <v>0</v>
      </c>
      <c r="U24" s="50"/>
      <c r="V24" s="51">
        <v>0</v>
      </c>
      <c r="W24" s="51"/>
      <c r="X24" s="51">
        <v>0</v>
      </c>
      <c r="Y24" s="51"/>
      <c r="Z24" s="51">
        <v>0</v>
      </c>
      <c r="AA24" s="51"/>
      <c r="AB24" s="51">
        <v>0</v>
      </c>
      <c r="AC24" s="51"/>
      <c r="AD24" s="51">
        <v>0</v>
      </c>
      <c r="AE24" s="51"/>
      <c r="AF24" s="36"/>
    </row>
    <row r="25" spans="1:32" ht="18.75">
      <c r="A25" s="37" t="s">
        <v>27</v>
      </c>
      <c r="B25" s="52">
        <f>B28</f>
        <v>389.5</v>
      </c>
      <c r="C25" s="52">
        <f>C28</f>
        <v>129.2</v>
      </c>
      <c r="D25" s="52">
        <f>D28</f>
        <v>129.2</v>
      </c>
      <c r="E25" s="52">
        <f>E28</f>
        <v>124.58</v>
      </c>
      <c r="F25" s="52">
        <f>E25/B25*100</f>
        <v>31.984595635430036</v>
      </c>
      <c r="G25" s="52">
        <f>E25/C25*100</f>
        <v>96.42414860681116</v>
      </c>
      <c r="H25" s="53">
        <f>H28</f>
        <v>0</v>
      </c>
      <c r="I25" s="53">
        <f>I28</f>
        <v>0</v>
      </c>
      <c r="J25" s="53">
        <f aca="true" t="shared" si="6" ref="J25:AE25">J28</f>
        <v>0</v>
      </c>
      <c r="K25" s="53">
        <f t="shared" si="6"/>
        <v>0</v>
      </c>
      <c r="L25" s="53">
        <f t="shared" si="6"/>
        <v>0</v>
      </c>
      <c r="M25" s="53">
        <f t="shared" si="6"/>
        <v>0</v>
      </c>
      <c r="N25" s="53">
        <f t="shared" si="6"/>
        <v>0</v>
      </c>
      <c r="O25" s="53">
        <f t="shared" si="6"/>
        <v>0</v>
      </c>
      <c r="P25" s="53">
        <f t="shared" si="6"/>
        <v>129.2</v>
      </c>
      <c r="Q25" s="53">
        <f t="shared" si="6"/>
        <v>0</v>
      </c>
      <c r="R25" s="53">
        <f t="shared" si="6"/>
        <v>0</v>
      </c>
      <c r="S25" s="53">
        <f t="shared" si="6"/>
        <v>124.58</v>
      </c>
      <c r="T25" s="53">
        <f t="shared" si="6"/>
        <v>0</v>
      </c>
      <c r="U25" s="53">
        <f t="shared" si="6"/>
        <v>0</v>
      </c>
      <c r="V25" s="53">
        <f t="shared" si="6"/>
        <v>0</v>
      </c>
      <c r="W25" s="53">
        <f t="shared" si="6"/>
        <v>0</v>
      </c>
      <c r="X25" s="53">
        <f t="shared" si="6"/>
        <v>0</v>
      </c>
      <c r="Y25" s="53">
        <f t="shared" si="6"/>
        <v>0</v>
      </c>
      <c r="Z25" s="53">
        <f t="shared" si="6"/>
        <v>0</v>
      </c>
      <c r="AA25" s="53">
        <f t="shared" si="6"/>
        <v>0</v>
      </c>
      <c r="AB25" s="53">
        <f t="shared" si="6"/>
        <v>0</v>
      </c>
      <c r="AC25" s="53">
        <f t="shared" si="6"/>
        <v>0</v>
      </c>
      <c r="AD25" s="53">
        <f t="shared" si="6"/>
        <v>260.3</v>
      </c>
      <c r="AE25" s="53">
        <f t="shared" si="6"/>
        <v>0</v>
      </c>
      <c r="AF25" s="36"/>
    </row>
    <row r="26" spans="1:32" ht="18.75">
      <c r="A26" s="39" t="s">
        <v>28</v>
      </c>
      <c r="B26" s="40">
        <v>0</v>
      </c>
      <c r="C26" s="40"/>
      <c r="D26" s="40"/>
      <c r="E26" s="40"/>
      <c r="F26" s="38">
        <f aca="true" t="shared" si="7" ref="F26:F74">_xlfn.IFERROR(E26/B26*100,0)</f>
        <v>0</v>
      </c>
      <c r="G26" s="38">
        <f aca="true" t="shared" si="8" ref="G26:G74">_xlfn.IFERROR(E26/C26*100,0)</f>
        <v>0</v>
      </c>
      <c r="H26" s="40">
        <v>0</v>
      </c>
      <c r="I26" s="40"/>
      <c r="J26" s="40">
        <v>0</v>
      </c>
      <c r="K26" s="40"/>
      <c r="L26" s="40">
        <v>0</v>
      </c>
      <c r="M26" s="40"/>
      <c r="N26" s="40">
        <v>0</v>
      </c>
      <c r="O26" s="40"/>
      <c r="P26" s="40">
        <v>0</v>
      </c>
      <c r="Q26" s="40"/>
      <c r="R26" s="40">
        <v>0</v>
      </c>
      <c r="S26" s="40"/>
      <c r="T26" s="40">
        <v>0</v>
      </c>
      <c r="U26" s="40"/>
      <c r="V26" s="40">
        <v>0</v>
      </c>
      <c r="W26" s="40"/>
      <c r="X26" s="40">
        <v>0</v>
      </c>
      <c r="Y26" s="40"/>
      <c r="Z26" s="40">
        <v>0</v>
      </c>
      <c r="AA26" s="40"/>
      <c r="AB26" s="40">
        <v>0</v>
      </c>
      <c r="AC26" s="40"/>
      <c r="AD26" s="40">
        <v>0</v>
      </c>
      <c r="AE26" s="40"/>
      <c r="AF26" s="36"/>
    </row>
    <row r="27" spans="1:32" ht="37.5">
      <c r="A27" s="41" t="s">
        <v>29</v>
      </c>
      <c r="B27" s="40">
        <v>0</v>
      </c>
      <c r="C27" s="40"/>
      <c r="D27" s="40"/>
      <c r="E27" s="40"/>
      <c r="F27" s="38">
        <f t="shared" si="7"/>
        <v>0</v>
      </c>
      <c r="G27" s="38">
        <f t="shared" si="8"/>
        <v>0</v>
      </c>
      <c r="H27" s="40">
        <v>0</v>
      </c>
      <c r="I27" s="40"/>
      <c r="J27" s="40">
        <v>0</v>
      </c>
      <c r="K27" s="40"/>
      <c r="L27" s="40">
        <v>0</v>
      </c>
      <c r="M27" s="40"/>
      <c r="N27" s="40">
        <v>0</v>
      </c>
      <c r="O27" s="40"/>
      <c r="P27" s="40">
        <v>0</v>
      </c>
      <c r="Q27" s="40"/>
      <c r="R27" s="40">
        <v>0</v>
      </c>
      <c r="S27" s="40"/>
      <c r="T27" s="40">
        <v>0</v>
      </c>
      <c r="U27" s="40"/>
      <c r="V27" s="40">
        <v>0</v>
      </c>
      <c r="W27" s="40"/>
      <c r="X27" s="40">
        <v>0</v>
      </c>
      <c r="Y27" s="40"/>
      <c r="Z27" s="40">
        <v>0</v>
      </c>
      <c r="AA27" s="40"/>
      <c r="AB27" s="40">
        <v>0</v>
      </c>
      <c r="AC27" s="40"/>
      <c r="AD27" s="40">
        <v>0</v>
      </c>
      <c r="AE27" s="40"/>
      <c r="AF27" s="36"/>
    </row>
    <row r="28" spans="1:32" ht="18.75">
      <c r="A28" s="39" t="s">
        <v>30</v>
      </c>
      <c r="B28" s="50">
        <f>H28+J28+L28+N28+P28+R28+T28+V28+X28+Z28+AB28+AD28</f>
        <v>389.5</v>
      </c>
      <c r="C28" s="48">
        <f>H28+J28+L28+N28+P28</f>
        <v>129.2</v>
      </c>
      <c r="D28" s="48">
        <f>H28+J28+L28+N28+P28</f>
        <v>129.2</v>
      </c>
      <c r="E28" s="50">
        <f>I28+K28+M28+O28+Q28+S28+U28+W28+Y28+AA28+AC28+AE28</f>
        <v>124.58</v>
      </c>
      <c r="F28" s="38">
        <f t="shared" si="7"/>
        <v>31.984595635430036</v>
      </c>
      <c r="G28" s="38">
        <f t="shared" si="8"/>
        <v>96.42414860681116</v>
      </c>
      <c r="H28" s="51">
        <v>0</v>
      </c>
      <c r="I28" s="51"/>
      <c r="J28" s="51">
        <v>0</v>
      </c>
      <c r="K28" s="51"/>
      <c r="L28" s="51">
        <v>0</v>
      </c>
      <c r="M28" s="51">
        <v>0</v>
      </c>
      <c r="N28" s="51">
        <v>0</v>
      </c>
      <c r="O28" s="51"/>
      <c r="P28" s="51">
        <v>129.2</v>
      </c>
      <c r="Q28" s="51"/>
      <c r="R28" s="51">
        <v>0</v>
      </c>
      <c r="S28" s="51">
        <v>124.58</v>
      </c>
      <c r="T28" s="51">
        <v>0</v>
      </c>
      <c r="U28" s="51">
        <v>0</v>
      </c>
      <c r="V28" s="51">
        <v>0</v>
      </c>
      <c r="W28" s="51"/>
      <c r="X28" s="51">
        <v>0</v>
      </c>
      <c r="Y28" s="51"/>
      <c r="Z28" s="51">
        <v>0</v>
      </c>
      <c r="AA28" s="51">
        <v>0</v>
      </c>
      <c r="AB28" s="51">
        <v>0</v>
      </c>
      <c r="AC28" s="51"/>
      <c r="AD28" s="51">
        <v>260.3</v>
      </c>
      <c r="AE28" s="51"/>
      <c r="AF28" s="54"/>
    </row>
    <row r="29" spans="1:32" ht="37.5">
      <c r="A29" s="39" t="s">
        <v>31</v>
      </c>
      <c r="B29" s="40">
        <v>0</v>
      </c>
      <c r="C29" s="40"/>
      <c r="D29" s="40"/>
      <c r="E29" s="40"/>
      <c r="F29" s="38">
        <f t="shared" si="7"/>
        <v>0</v>
      </c>
      <c r="G29" s="38">
        <f t="shared" si="8"/>
        <v>0</v>
      </c>
      <c r="H29" s="40">
        <v>0</v>
      </c>
      <c r="I29" s="40"/>
      <c r="J29" s="40">
        <v>0</v>
      </c>
      <c r="K29" s="40"/>
      <c r="L29" s="40">
        <v>0</v>
      </c>
      <c r="M29" s="40"/>
      <c r="N29" s="40">
        <v>0</v>
      </c>
      <c r="O29" s="40"/>
      <c r="P29" s="40">
        <v>0</v>
      </c>
      <c r="Q29" s="40"/>
      <c r="R29" s="40">
        <v>0</v>
      </c>
      <c r="S29" s="40"/>
      <c r="T29" s="40">
        <v>0</v>
      </c>
      <c r="U29" s="40"/>
      <c r="V29" s="40">
        <v>0</v>
      </c>
      <c r="W29" s="40"/>
      <c r="X29" s="40">
        <v>0</v>
      </c>
      <c r="Y29" s="40"/>
      <c r="Z29" s="40">
        <v>0</v>
      </c>
      <c r="AA29" s="40"/>
      <c r="AB29" s="40">
        <v>0</v>
      </c>
      <c r="AC29" s="40"/>
      <c r="AD29" s="40">
        <v>0</v>
      </c>
      <c r="AE29" s="40"/>
      <c r="AF29" s="36"/>
    </row>
    <row r="30" spans="1:32" ht="18.75">
      <c r="A30" s="39" t="s">
        <v>32</v>
      </c>
      <c r="B30" s="40">
        <v>0</v>
      </c>
      <c r="C30" s="40"/>
      <c r="D30" s="40"/>
      <c r="E30" s="40"/>
      <c r="F30" s="38">
        <f t="shared" si="7"/>
        <v>0</v>
      </c>
      <c r="G30" s="38">
        <f t="shared" si="8"/>
        <v>0</v>
      </c>
      <c r="H30" s="40">
        <v>0</v>
      </c>
      <c r="I30" s="40"/>
      <c r="J30" s="40">
        <v>0</v>
      </c>
      <c r="K30" s="40"/>
      <c r="L30" s="40">
        <v>0</v>
      </c>
      <c r="M30" s="40"/>
      <c r="N30" s="40">
        <v>0</v>
      </c>
      <c r="O30" s="40"/>
      <c r="P30" s="40">
        <v>0</v>
      </c>
      <c r="Q30" s="40"/>
      <c r="R30" s="40">
        <v>0</v>
      </c>
      <c r="S30" s="40"/>
      <c r="T30" s="40">
        <v>0</v>
      </c>
      <c r="U30" s="40"/>
      <c r="V30" s="40">
        <v>0</v>
      </c>
      <c r="W30" s="40"/>
      <c r="X30" s="40">
        <v>0</v>
      </c>
      <c r="Y30" s="40"/>
      <c r="Z30" s="40">
        <v>0</v>
      </c>
      <c r="AA30" s="40"/>
      <c r="AB30" s="40">
        <v>0</v>
      </c>
      <c r="AC30" s="40"/>
      <c r="AD30" s="40">
        <v>0</v>
      </c>
      <c r="AE30" s="40"/>
      <c r="AF30" s="36"/>
    </row>
    <row r="31" spans="1:32" ht="56.25">
      <c r="A31" s="39" t="s">
        <v>36</v>
      </c>
      <c r="B31" s="52">
        <f>B32</f>
        <v>100</v>
      </c>
      <c r="C31" s="52">
        <f>C32</f>
        <v>0</v>
      </c>
      <c r="D31" s="52">
        <f>D32</f>
        <v>0</v>
      </c>
      <c r="E31" s="52">
        <f>E32</f>
        <v>0</v>
      </c>
      <c r="F31" s="38">
        <f t="shared" si="7"/>
        <v>0</v>
      </c>
      <c r="G31" s="38">
        <f t="shared" si="8"/>
        <v>0</v>
      </c>
      <c r="H31" s="53">
        <f>H32</f>
        <v>0</v>
      </c>
      <c r="I31" s="53">
        <f aca="true" t="shared" si="9" ref="I31:AE31">I32</f>
        <v>0</v>
      </c>
      <c r="J31" s="53">
        <f t="shared" si="9"/>
        <v>0</v>
      </c>
      <c r="K31" s="53">
        <f t="shared" si="9"/>
        <v>0</v>
      </c>
      <c r="L31" s="53">
        <f t="shared" si="9"/>
        <v>0</v>
      </c>
      <c r="M31" s="53">
        <f t="shared" si="9"/>
        <v>0</v>
      </c>
      <c r="N31" s="53">
        <f t="shared" si="9"/>
        <v>0</v>
      </c>
      <c r="O31" s="53">
        <f t="shared" si="9"/>
        <v>0</v>
      </c>
      <c r="P31" s="53">
        <f t="shared" si="9"/>
        <v>0</v>
      </c>
      <c r="Q31" s="53">
        <f t="shared" si="9"/>
        <v>0</v>
      </c>
      <c r="R31" s="53">
        <f t="shared" si="9"/>
        <v>0</v>
      </c>
      <c r="S31" s="53">
        <f t="shared" si="9"/>
        <v>0</v>
      </c>
      <c r="T31" s="53">
        <f t="shared" si="9"/>
        <v>0</v>
      </c>
      <c r="U31" s="53">
        <f t="shared" si="9"/>
        <v>0</v>
      </c>
      <c r="V31" s="53">
        <f t="shared" si="9"/>
        <v>0</v>
      </c>
      <c r="W31" s="53">
        <f t="shared" si="9"/>
        <v>0</v>
      </c>
      <c r="X31" s="53">
        <f t="shared" si="9"/>
        <v>0</v>
      </c>
      <c r="Y31" s="53">
        <f t="shared" si="9"/>
        <v>0</v>
      </c>
      <c r="Z31" s="53">
        <f t="shared" si="9"/>
        <v>0</v>
      </c>
      <c r="AA31" s="53">
        <f t="shared" si="9"/>
        <v>0</v>
      </c>
      <c r="AB31" s="53">
        <f t="shared" si="9"/>
        <v>100</v>
      </c>
      <c r="AC31" s="53">
        <f t="shared" si="9"/>
        <v>0</v>
      </c>
      <c r="AD31" s="53">
        <f t="shared" si="9"/>
        <v>0</v>
      </c>
      <c r="AE31" s="53">
        <f t="shared" si="9"/>
        <v>0</v>
      </c>
      <c r="AF31" s="36"/>
    </row>
    <row r="32" spans="1:32" ht="18.75">
      <c r="A32" s="37" t="s">
        <v>27</v>
      </c>
      <c r="B32" s="52">
        <f>B35</f>
        <v>100</v>
      </c>
      <c r="C32" s="52">
        <f>C35</f>
        <v>0</v>
      </c>
      <c r="D32" s="52">
        <f>D35</f>
        <v>0</v>
      </c>
      <c r="E32" s="52">
        <f>E35</f>
        <v>0</v>
      </c>
      <c r="F32" s="38">
        <f t="shared" si="7"/>
        <v>0</v>
      </c>
      <c r="G32" s="38">
        <f t="shared" si="8"/>
        <v>0</v>
      </c>
      <c r="H32" s="53">
        <f aca="true" t="shared" si="10" ref="H32:AE32">H35</f>
        <v>0</v>
      </c>
      <c r="I32" s="53">
        <f t="shared" si="10"/>
        <v>0</v>
      </c>
      <c r="J32" s="53">
        <f t="shared" si="10"/>
        <v>0</v>
      </c>
      <c r="K32" s="53">
        <f t="shared" si="10"/>
        <v>0</v>
      </c>
      <c r="L32" s="53">
        <f t="shared" si="10"/>
        <v>0</v>
      </c>
      <c r="M32" s="53">
        <f t="shared" si="10"/>
        <v>0</v>
      </c>
      <c r="N32" s="53">
        <f t="shared" si="10"/>
        <v>0</v>
      </c>
      <c r="O32" s="53">
        <f t="shared" si="10"/>
        <v>0</v>
      </c>
      <c r="P32" s="53">
        <f t="shared" si="10"/>
        <v>0</v>
      </c>
      <c r="Q32" s="53">
        <f t="shared" si="10"/>
        <v>0</v>
      </c>
      <c r="R32" s="53">
        <f t="shared" si="10"/>
        <v>0</v>
      </c>
      <c r="S32" s="53">
        <f t="shared" si="10"/>
        <v>0</v>
      </c>
      <c r="T32" s="53">
        <f t="shared" si="10"/>
        <v>0</v>
      </c>
      <c r="U32" s="53">
        <f t="shared" si="10"/>
        <v>0</v>
      </c>
      <c r="V32" s="53">
        <f t="shared" si="10"/>
        <v>0</v>
      </c>
      <c r="W32" s="53">
        <f t="shared" si="10"/>
        <v>0</v>
      </c>
      <c r="X32" s="53">
        <f t="shared" si="10"/>
        <v>0</v>
      </c>
      <c r="Y32" s="53">
        <f t="shared" si="10"/>
        <v>0</v>
      </c>
      <c r="Z32" s="53">
        <f t="shared" si="10"/>
        <v>0</v>
      </c>
      <c r="AA32" s="53">
        <f t="shared" si="10"/>
        <v>0</v>
      </c>
      <c r="AB32" s="53">
        <f t="shared" si="10"/>
        <v>100</v>
      </c>
      <c r="AC32" s="53">
        <f t="shared" si="10"/>
        <v>0</v>
      </c>
      <c r="AD32" s="53">
        <f t="shared" si="10"/>
        <v>0</v>
      </c>
      <c r="AE32" s="53">
        <f t="shared" si="10"/>
        <v>0</v>
      </c>
      <c r="AF32" s="36"/>
    </row>
    <row r="33" spans="1:32" ht="18.75">
      <c r="A33" s="39" t="s">
        <v>28</v>
      </c>
      <c r="B33" s="50">
        <f>B36</f>
        <v>0</v>
      </c>
      <c r="C33" s="50"/>
      <c r="D33" s="50"/>
      <c r="E33" s="50"/>
      <c r="F33" s="38">
        <f t="shared" si="7"/>
        <v>0</v>
      </c>
      <c r="G33" s="38">
        <f t="shared" si="8"/>
        <v>0</v>
      </c>
      <c r="H33" s="51">
        <v>0</v>
      </c>
      <c r="I33" s="51"/>
      <c r="J33" s="51">
        <v>0</v>
      </c>
      <c r="K33" s="51"/>
      <c r="L33" s="51">
        <v>0</v>
      </c>
      <c r="M33" s="51"/>
      <c r="N33" s="51">
        <v>0</v>
      </c>
      <c r="O33" s="51"/>
      <c r="P33" s="51">
        <v>0</v>
      </c>
      <c r="Q33" s="51"/>
      <c r="R33" s="51">
        <v>0</v>
      </c>
      <c r="S33" s="51"/>
      <c r="T33" s="50">
        <f>T36</f>
        <v>0</v>
      </c>
      <c r="U33" s="50"/>
      <c r="V33" s="51">
        <v>0</v>
      </c>
      <c r="W33" s="51"/>
      <c r="X33" s="51">
        <v>0</v>
      </c>
      <c r="Y33" s="51"/>
      <c r="Z33" s="51">
        <v>0</v>
      </c>
      <c r="AA33" s="51"/>
      <c r="AB33" s="51">
        <v>0</v>
      </c>
      <c r="AC33" s="51"/>
      <c r="AD33" s="51">
        <v>0</v>
      </c>
      <c r="AE33" s="51"/>
      <c r="AF33" s="36"/>
    </row>
    <row r="34" spans="1:32" ht="37.5">
      <c r="A34" s="41" t="s">
        <v>29</v>
      </c>
      <c r="B34" s="50">
        <v>0</v>
      </c>
      <c r="C34" s="50"/>
      <c r="D34" s="50"/>
      <c r="E34" s="50"/>
      <c r="F34" s="38">
        <f t="shared" si="7"/>
        <v>0</v>
      </c>
      <c r="G34" s="38">
        <f t="shared" si="8"/>
        <v>0</v>
      </c>
      <c r="H34" s="51">
        <v>0</v>
      </c>
      <c r="I34" s="51"/>
      <c r="J34" s="51">
        <v>0</v>
      </c>
      <c r="K34" s="51"/>
      <c r="L34" s="51">
        <v>0</v>
      </c>
      <c r="M34" s="51"/>
      <c r="N34" s="51">
        <v>0</v>
      </c>
      <c r="O34" s="51"/>
      <c r="P34" s="51">
        <v>0</v>
      </c>
      <c r="Q34" s="51"/>
      <c r="R34" s="51">
        <v>0</v>
      </c>
      <c r="S34" s="51"/>
      <c r="T34" s="50">
        <v>0</v>
      </c>
      <c r="U34" s="50"/>
      <c r="V34" s="51">
        <v>0</v>
      </c>
      <c r="W34" s="51"/>
      <c r="X34" s="51">
        <v>0</v>
      </c>
      <c r="Y34" s="51"/>
      <c r="Z34" s="51">
        <v>0</v>
      </c>
      <c r="AA34" s="51"/>
      <c r="AB34" s="51">
        <v>0</v>
      </c>
      <c r="AC34" s="51"/>
      <c r="AD34" s="51">
        <v>0</v>
      </c>
      <c r="AE34" s="51"/>
      <c r="AF34" s="36"/>
    </row>
    <row r="35" spans="1:32" ht="18.75">
      <c r="A35" s="39" t="s">
        <v>30</v>
      </c>
      <c r="B35" s="50">
        <f>H35+J35+L35+N35+P35+R35+T35+V35+X35+Z35+AB35+AD35</f>
        <v>100</v>
      </c>
      <c r="C35" s="48">
        <f>H35+J35</f>
        <v>0</v>
      </c>
      <c r="D35" s="50"/>
      <c r="E35" s="50">
        <f>I35+K35+M35+O35+Q35+S35+U35+W35+Y35+AA35+AC35+AE35</f>
        <v>0</v>
      </c>
      <c r="F35" s="38">
        <f t="shared" si="7"/>
        <v>0</v>
      </c>
      <c r="G35" s="38">
        <f t="shared" si="8"/>
        <v>0</v>
      </c>
      <c r="H35" s="51">
        <v>0</v>
      </c>
      <c r="I35" s="51"/>
      <c r="J35" s="51">
        <v>0</v>
      </c>
      <c r="K35" s="51"/>
      <c r="L35" s="51">
        <v>0</v>
      </c>
      <c r="M35" s="51"/>
      <c r="N35" s="51">
        <v>0</v>
      </c>
      <c r="O35" s="51"/>
      <c r="P35" s="51">
        <v>0</v>
      </c>
      <c r="Q35" s="51"/>
      <c r="R35" s="51">
        <v>0</v>
      </c>
      <c r="S35" s="51"/>
      <c r="T35" s="50">
        <v>0</v>
      </c>
      <c r="U35" s="50"/>
      <c r="V35" s="51">
        <v>0</v>
      </c>
      <c r="W35" s="51"/>
      <c r="X35" s="51">
        <v>0</v>
      </c>
      <c r="Y35" s="51"/>
      <c r="Z35" s="51">
        <v>0</v>
      </c>
      <c r="AA35" s="51"/>
      <c r="AB35" s="51">
        <v>100</v>
      </c>
      <c r="AC35" s="51"/>
      <c r="AD35" s="51">
        <v>0</v>
      </c>
      <c r="AE35" s="51"/>
      <c r="AF35" s="36"/>
    </row>
    <row r="36" spans="1:32" ht="37.5">
      <c r="A36" s="39" t="s">
        <v>31</v>
      </c>
      <c r="B36" s="50"/>
      <c r="C36" s="50"/>
      <c r="D36" s="50"/>
      <c r="E36" s="50"/>
      <c r="F36" s="38">
        <f t="shared" si="7"/>
        <v>0</v>
      </c>
      <c r="G36" s="38">
        <f t="shared" si="8"/>
        <v>0</v>
      </c>
      <c r="H36" s="51">
        <v>0</v>
      </c>
      <c r="I36" s="51"/>
      <c r="J36" s="51">
        <v>0</v>
      </c>
      <c r="K36" s="51"/>
      <c r="L36" s="51">
        <v>0</v>
      </c>
      <c r="M36" s="51"/>
      <c r="N36" s="51">
        <v>0</v>
      </c>
      <c r="O36" s="51"/>
      <c r="P36" s="51">
        <v>0</v>
      </c>
      <c r="Q36" s="51"/>
      <c r="R36" s="51">
        <v>0</v>
      </c>
      <c r="S36" s="51"/>
      <c r="T36" s="50">
        <v>0</v>
      </c>
      <c r="U36" s="50"/>
      <c r="V36" s="51">
        <v>0</v>
      </c>
      <c r="W36" s="51"/>
      <c r="X36" s="51">
        <v>0</v>
      </c>
      <c r="Y36" s="51"/>
      <c r="Z36" s="51">
        <v>0</v>
      </c>
      <c r="AA36" s="51"/>
      <c r="AB36" s="51">
        <v>0</v>
      </c>
      <c r="AC36" s="51"/>
      <c r="AD36" s="51">
        <v>0</v>
      </c>
      <c r="AE36" s="51"/>
      <c r="AF36" s="36"/>
    </row>
    <row r="37" spans="1:32" ht="18.75">
      <c r="A37" s="39" t="s">
        <v>32</v>
      </c>
      <c r="B37" s="50">
        <v>0</v>
      </c>
      <c r="C37" s="50"/>
      <c r="D37" s="50"/>
      <c r="E37" s="50"/>
      <c r="F37" s="38">
        <f t="shared" si="7"/>
        <v>0</v>
      </c>
      <c r="G37" s="38">
        <f t="shared" si="8"/>
        <v>0</v>
      </c>
      <c r="H37" s="51">
        <v>0</v>
      </c>
      <c r="I37" s="51"/>
      <c r="J37" s="51">
        <v>0</v>
      </c>
      <c r="K37" s="51"/>
      <c r="L37" s="51">
        <v>0</v>
      </c>
      <c r="M37" s="51"/>
      <c r="N37" s="51">
        <v>0</v>
      </c>
      <c r="O37" s="51"/>
      <c r="P37" s="51">
        <v>0</v>
      </c>
      <c r="Q37" s="51"/>
      <c r="R37" s="51">
        <v>0</v>
      </c>
      <c r="S37" s="51"/>
      <c r="T37" s="50">
        <v>0</v>
      </c>
      <c r="U37" s="50"/>
      <c r="V37" s="51">
        <v>0</v>
      </c>
      <c r="W37" s="51"/>
      <c r="X37" s="51">
        <v>0</v>
      </c>
      <c r="Y37" s="51"/>
      <c r="Z37" s="51">
        <v>0</v>
      </c>
      <c r="AA37" s="51"/>
      <c r="AB37" s="51">
        <v>0</v>
      </c>
      <c r="AC37" s="51"/>
      <c r="AD37" s="51">
        <v>0</v>
      </c>
      <c r="AE37" s="51"/>
      <c r="AF37" s="36"/>
    </row>
    <row r="38" spans="1:32" ht="18.75">
      <c r="A38" s="55" t="s">
        <v>37</v>
      </c>
      <c r="B38" s="34">
        <f>B39</f>
        <v>6672.800000000001</v>
      </c>
      <c r="C38" s="52">
        <f>C39</f>
        <v>4273.820000000001</v>
      </c>
      <c r="D38" s="52">
        <f>D39</f>
        <v>4273.820000000001</v>
      </c>
      <c r="E38" s="52">
        <f>E39</f>
        <v>4211.77</v>
      </c>
      <c r="F38" s="35">
        <f t="shared" si="7"/>
        <v>63.118480997482315</v>
      </c>
      <c r="G38" s="35">
        <f t="shared" si="8"/>
        <v>98.54813726361897</v>
      </c>
      <c r="H38" s="53">
        <f>H39</f>
        <v>396.84</v>
      </c>
      <c r="I38" s="53">
        <f aca="true" t="shared" si="11" ref="I38:AE38">I39</f>
        <v>396.84</v>
      </c>
      <c r="J38" s="53">
        <f t="shared" si="11"/>
        <v>441.3</v>
      </c>
      <c r="K38" s="53">
        <f t="shared" si="11"/>
        <v>441.3</v>
      </c>
      <c r="L38" s="53">
        <f t="shared" si="11"/>
        <v>441.3</v>
      </c>
      <c r="M38" s="53">
        <f t="shared" si="11"/>
        <v>441.3</v>
      </c>
      <c r="N38" s="53">
        <f t="shared" si="11"/>
        <v>441.3</v>
      </c>
      <c r="O38" s="53">
        <f t="shared" si="11"/>
        <v>441.3</v>
      </c>
      <c r="P38" s="53">
        <f t="shared" si="11"/>
        <v>570.5</v>
      </c>
      <c r="Q38" s="53">
        <f t="shared" si="11"/>
        <v>441.3</v>
      </c>
      <c r="R38" s="53">
        <f t="shared" si="11"/>
        <v>564</v>
      </c>
      <c r="S38" s="53">
        <f t="shared" si="11"/>
        <v>642.3000000000001</v>
      </c>
      <c r="T38" s="53">
        <f t="shared" si="11"/>
        <v>676.64</v>
      </c>
      <c r="U38" s="53">
        <f t="shared" si="11"/>
        <v>713.48</v>
      </c>
      <c r="V38" s="53">
        <f t="shared" si="11"/>
        <v>741.94</v>
      </c>
      <c r="W38" s="53">
        <f t="shared" si="11"/>
        <v>693.95</v>
      </c>
      <c r="X38" s="53">
        <f t="shared" si="11"/>
        <v>635.38</v>
      </c>
      <c r="Y38" s="53">
        <f t="shared" si="11"/>
        <v>0</v>
      </c>
      <c r="Z38" s="53">
        <f t="shared" si="11"/>
        <v>448.41</v>
      </c>
      <c r="AA38" s="53">
        <f t="shared" si="11"/>
        <v>0</v>
      </c>
      <c r="AB38" s="53">
        <f t="shared" si="11"/>
        <v>547.6700000000001</v>
      </c>
      <c r="AC38" s="53">
        <f t="shared" si="11"/>
        <v>0</v>
      </c>
      <c r="AD38" s="53">
        <f t="shared" si="11"/>
        <v>767.52</v>
      </c>
      <c r="AE38" s="53">
        <f t="shared" si="11"/>
        <v>0</v>
      </c>
      <c r="AF38" s="36"/>
    </row>
    <row r="39" spans="1:32" ht="18.75">
      <c r="A39" s="56" t="s">
        <v>27</v>
      </c>
      <c r="B39" s="57">
        <f>B42+B41</f>
        <v>6672.800000000001</v>
      </c>
      <c r="C39" s="58">
        <f>C42</f>
        <v>4273.820000000001</v>
      </c>
      <c r="D39" s="58">
        <f>D42</f>
        <v>4273.820000000001</v>
      </c>
      <c r="E39" s="58">
        <f>E42+E41</f>
        <v>4211.77</v>
      </c>
      <c r="F39" s="38">
        <f t="shared" si="7"/>
        <v>63.118480997482315</v>
      </c>
      <c r="G39" s="38">
        <f t="shared" si="8"/>
        <v>98.54813726361897</v>
      </c>
      <c r="H39" s="59">
        <f>H42+H41</f>
        <v>396.84</v>
      </c>
      <c r="I39" s="59">
        <f aca="true" t="shared" si="12" ref="I39:AE39">I42</f>
        <v>396.84</v>
      </c>
      <c r="J39" s="59">
        <f>J42</f>
        <v>441.3</v>
      </c>
      <c r="K39" s="59">
        <f>K42</f>
        <v>441.3</v>
      </c>
      <c r="L39" s="59">
        <f>L42</f>
        <v>441.3</v>
      </c>
      <c r="M39" s="59">
        <f t="shared" si="12"/>
        <v>441.3</v>
      </c>
      <c r="N39" s="59">
        <f>N42</f>
        <v>441.3</v>
      </c>
      <c r="O39" s="59">
        <f t="shared" si="12"/>
        <v>441.3</v>
      </c>
      <c r="P39" s="59">
        <f t="shared" si="12"/>
        <v>570.5</v>
      </c>
      <c r="Q39" s="59">
        <f t="shared" si="12"/>
        <v>441.3</v>
      </c>
      <c r="R39" s="59">
        <f t="shared" si="12"/>
        <v>564</v>
      </c>
      <c r="S39" s="59">
        <f t="shared" si="12"/>
        <v>642.3000000000001</v>
      </c>
      <c r="T39" s="59">
        <f t="shared" si="12"/>
        <v>676.64</v>
      </c>
      <c r="U39" s="59">
        <f t="shared" si="12"/>
        <v>713.48</v>
      </c>
      <c r="V39" s="59">
        <f t="shared" si="12"/>
        <v>741.94</v>
      </c>
      <c r="W39" s="59">
        <f t="shared" si="12"/>
        <v>693.95</v>
      </c>
      <c r="X39" s="59">
        <f t="shared" si="12"/>
        <v>635.38</v>
      </c>
      <c r="Y39" s="59">
        <f t="shared" si="12"/>
        <v>0</v>
      </c>
      <c r="Z39" s="59">
        <f t="shared" si="12"/>
        <v>448.41</v>
      </c>
      <c r="AA39" s="59">
        <f t="shared" si="12"/>
        <v>0</v>
      </c>
      <c r="AB39" s="59">
        <f t="shared" si="12"/>
        <v>547.6700000000001</v>
      </c>
      <c r="AC39" s="59">
        <f t="shared" si="12"/>
        <v>0</v>
      </c>
      <c r="AD39" s="59">
        <f t="shared" si="12"/>
        <v>767.52</v>
      </c>
      <c r="AE39" s="59">
        <f t="shared" si="12"/>
        <v>0</v>
      </c>
      <c r="AF39" s="36"/>
    </row>
    <row r="40" spans="1:32" ht="18.75">
      <c r="A40" s="60" t="s">
        <v>28</v>
      </c>
      <c r="B40" s="40">
        <v>0</v>
      </c>
      <c r="C40" s="40">
        <v>0</v>
      </c>
      <c r="D40" s="40">
        <v>0</v>
      </c>
      <c r="E40" s="40"/>
      <c r="F40" s="38">
        <f t="shared" si="7"/>
        <v>0</v>
      </c>
      <c r="G40" s="38">
        <f t="shared" si="8"/>
        <v>0</v>
      </c>
      <c r="H40" s="40">
        <v>0</v>
      </c>
      <c r="I40" s="40"/>
      <c r="J40" s="40">
        <v>0</v>
      </c>
      <c r="K40" s="40"/>
      <c r="L40" s="40">
        <v>0</v>
      </c>
      <c r="M40" s="40"/>
      <c r="N40" s="40">
        <v>0</v>
      </c>
      <c r="O40" s="40"/>
      <c r="P40" s="40">
        <v>0</v>
      </c>
      <c r="Q40" s="40"/>
      <c r="R40" s="40">
        <v>0</v>
      </c>
      <c r="S40" s="40"/>
      <c r="T40" s="40">
        <v>0</v>
      </c>
      <c r="U40" s="40"/>
      <c r="V40" s="40">
        <v>0</v>
      </c>
      <c r="W40" s="40"/>
      <c r="X40" s="40">
        <v>0</v>
      </c>
      <c r="Y40" s="40"/>
      <c r="Z40" s="40">
        <v>0</v>
      </c>
      <c r="AA40" s="40"/>
      <c r="AB40" s="40">
        <v>0</v>
      </c>
      <c r="AC40" s="40"/>
      <c r="AD40" s="40">
        <v>0</v>
      </c>
      <c r="AE40" s="40"/>
      <c r="AF40" s="54"/>
    </row>
    <row r="41" spans="1:32" ht="37.5">
      <c r="A41" s="61" t="s">
        <v>29</v>
      </c>
      <c r="B41" s="40">
        <v>0</v>
      </c>
      <c r="C41" s="40">
        <v>0</v>
      </c>
      <c r="D41" s="40">
        <v>0</v>
      </c>
      <c r="E41" s="40">
        <f>I41+K41+M41+O41+Q41+S41+U41</f>
        <v>0</v>
      </c>
      <c r="F41" s="38">
        <f t="shared" si="7"/>
        <v>0</v>
      </c>
      <c r="G41" s="38">
        <f t="shared" si="8"/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/>
      <c r="Z41" s="40">
        <v>0</v>
      </c>
      <c r="AA41" s="40"/>
      <c r="AB41" s="40">
        <v>0</v>
      </c>
      <c r="AC41" s="40"/>
      <c r="AD41" s="40">
        <v>0</v>
      </c>
      <c r="AE41" s="40"/>
      <c r="AF41" s="54"/>
    </row>
    <row r="42" spans="1:32" ht="18.75">
      <c r="A42" s="60" t="s">
        <v>30</v>
      </c>
      <c r="B42" s="62">
        <f>B14+B21+B28+B35</f>
        <v>6672.800000000001</v>
      </c>
      <c r="C42" s="62">
        <f>C14+C21+C28+C35</f>
        <v>4273.820000000001</v>
      </c>
      <c r="D42" s="62">
        <f>D14+D21+D28+D35</f>
        <v>4273.820000000001</v>
      </c>
      <c r="E42" s="63">
        <f>E21+E28+E35+E14</f>
        <v>4211.77</v>
      </c>
      <c r="F42" s="38">
        <f t="shared" si="7"/>
        <v>63.118480997482315</v>
      </c>
      <c r="G42" s="38">
        <f t="shared" si="8"/>
        <v>98.54813726361897</v>
      </c>
      <c r="H42" s="62">
        <f aca="true" t="shared" si="13" ref="H42:AE42">H14+H21+H28+H35</f>
        <v>396.84</v>
      </c>
      <c r="I42" s="62">
        <f t="shared" si="13"/>
        <v>396.84</v>
      </c>
      <c r="J42" s="62">
        <f t="shared" si="13"/>
        <v>441.3</v>
      </c>
      <c r="K42" s="62">
        <f t="shared" si="13"/>
        <v>441.3</v>
      </c>
      <c r="L42" s="62">
        <f t="shared" si="13"/>
        <v>441.3</v>
      </c>
      <c r="M42" s="62">
        <f t="shared" si="13"/>
        <v>441.3</v>
      </c>
      <c r="N42" s="62">
        <f t="shared" si="13"/>
        <v>441.3</v>
      </c>
      <c r="O42" s="62">
        <f t="shared" si="13"/>
        <v>441.3</v>
      </c>
      <c r="P42" s="62">
        <f t="shared" si="13"/>
        <v>570.5</v>
      </c>
      <c r="Q42" s="62">
        <f t="shared" si="13"/>
        <v>441.3</v>
      </c>
      <c r="R42" s="62">
        <f t="shared" si="13"/>
        <v>564</v>
      </c>
      <c r="S42" s="62">
        <f t="shared" si="13"/>
        <v>642.3000000000001</v>
      </c>
      <c r="T42" s="62">
        <f t="shared" si="13"/>
        <v>676.64</v>
      </c>
      <c r="U42" s="62">
        <f t="shared" si="13"/>
        <v>713.48</v>
      </c>
      <c r="V42" s="62">
        <f t="shared" si="13"/>
        <v>741.94</v>
      </c>
      <c r="W42" s="62">
        <f t="shared" si="13"/>
        <v>693.95</v>
      </c>
      <c r="X42" s="62">
        <f t="shared" si="13"/>
        <v>635.38</v>
      </c>
      <c r="Y42" s="62">
        <f t="shared" si="13"/>
        <v>0</v>
      </c>
      <c r="Z42" s="62">
        <f t="shared" si="13"/>
        <v>448.41</v>
      </c>
      <c r="AA42" s="62">
        <f t="shared" si="13"/>
        <v>0</v>
      </c>
      <c r="AB42" s="62">
        <f t="shared" si="13"/>
        <v>547.6700000000001</v>
      </c>
      <c r="AC42" s="62">
        <f t="shared" si="13"/>
        <v>0</v>
      </c>
      <c r="AD42" s="62">
        <f t="shared" si="13"/>
        <v>767.52</v>
      </c>
      <c r="AE42" s="62">
        <f t="shared" si="13"/>
        <v>0</v>
      </c>
      <c r="AF42" s="54"/>
    </row>
    <row r="43" spans="1:32" ht="37.5">
      <c r="A43" s="60" t="s">
        <v>31</v>
      </c>
      <c r="B43" s="40">
        <v>0</v>
      </c>
      <c r="C43" s="40">
        <v>0</v>
      </c>
      <c r="D43" s="40">
        <v>0</v>
      </c>
      <c r="E43" s="40"/>
      <c r="F43" s="38">
        <f t="shared" si="7"/>
        <v>0</v>
      </c>
      <c r="G43" s="38">
        <f t="shared" si="8"/>
        <v>0</v>
      </c>
      <c r="H43" s="40">
        <v>0</v>
      </c>
      <c r="I43" s="40"/>
      <c r="J43" s="40">
        <v>0</v>
      </c>
      <c r="K43" s="40"/>
      <c r="L43" s="40">
        <v>0</v>
      </c>
      <c r="M43" s="40"/>
      <c r="N43" s="40">
        <v>0</v>
      </c>
      <c r="O43" s="40"/>
      <c r="P43" s="40">
        <v>0</v>
      </c>
      <c r="Q43" s="40"/>
      <c r="R43" s="40">
        <v>0</v>
      </c>
      <c r="S43" s="40"/>
      <c r="T43" s="40">
        <v>0</v>
      </c>
      <c r="U43" s="40"/>
      <c r="V43" s="40">
        <v>0</v>
      </c>
      <c r="W43" s="40"/>
      <c r="X43" s="40">
        <v>0</v>
      </c>
      <c r="Y43" s="40"/>
      <c r="Z43" s="40">
        <v>0</v>
      </c>
      <c r="AA43" s="40"/>
      <c r="AB43" s="40">
        <v>0</v>
      </c>
      <c r="AC43" s="40"/>
      <c r="AD43" s="40">
        <v>0</v>
      </c>
      <c r="AE43" s="40"/>
      <c r="AF43" s="54"/>
    </row>
    <row r="44" spans="1:32" ht="18.75">
      <c r="A44" s="60" t="s">
        <v>32</v>
      </c>
      <c r="B44" s="40">
        <v>0</v>
      </c>
      <c r="C44" s="40">
        <v>0</v>
      </c>
      <c r="D44" s="40">
        <v>0</v>
      </c>
      <c r="E44" s="40"/>
      <c r="F44" s="38">
        <f t="shared" si="7"/>
        <v>0</v>
      </c>
      <c r="G44" s="38">
        <f t="shared" si="8"/>
        <v>0</v>
      </c>
      <c r="H44" s="40">
        <v>0</v>
      </c>
      <c r="I44" s="40"/>
      <c r="J44" s="40">
        <v>0</v>
      </c>
      <c r="K44" s="40"/>
      <c r="L44" s="40">
        <v>0</v>
      </c>
      <c r="M44" s="40"/>
      <c r="N44" s="40">
        <v>0</v>
      </c>
      <c r="O44" s="40"/>
      <c r="P44" s="40">
        <v>0</v>
      </c>
      <c r="Q44" s="40"/>
      <c r="R44" s="40">
        <v>0</v>
      </c>
      <c r="S44" s="40"/>
      <c r="T44" s="40">
        <v>0</v>
      </c>
      <c r="U44" s="40"/>
      <c r="V44" s="40">
        <v>0</v>
      </c>
      <c r="W44" s="40"/>
      <c r="X44" s="40">
        <v>0</v>
      </c>
      <c r="Y44" s="40"/>
      <c r="Z44" s="40">
        <v>0</v>
      </c>
      <c r="AA44" s="40"/>
      <c r="AB44" s="40">
        <v>0</v>
      </c>
      <c r="AC44" s="40"/>
      <c r="AD44" s="40">
        <v>0</v>
      </c>
      <c r="AE44" s="40"/>
      <c r="AF44" s="54"/>
    </row>
    <row r="45" spans="1:32" ht="20.25">
      <c r="A45" s="19" t="s">
        <v>24</v>
      </c>
      <c r="B45" s="20"/>
      <c r="C45" s="21"/>
      <c r="D45" s="21"/>
      <c r="E45" s="20"/>
      <c r="F45" s="22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4"/>
      <c r="AF45" s="25"/>
    </row>
    <row r="46" spans="1:32" ht="20.25">
      <c r="A46" s="26" t="s">
        <v>38</v>
      </c>
      <c r="B46" s="27"/>
      <c r="C46" s="28"/>
      <c r="D46" s="28"/>
      <c r="E46" s="27"/>
      <c r="F46" s="29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1"/>
      <c r="AF46" s="32"/>
    </row>
    <row r="47" spans="1:32" ht="56.25">
      <c r="A47" s="45" t="s">
        <v>39</v>
      </c>
      <c r="B47" s="52">
        <f>B48</f>
        <v>237</v>
      </c>
      <c r="C47" s="52">
        <f>C48</f>
        <v>101.75</v>
      </c>
      <c r="D47" s="52">
        <f>D48</f>
        <v>101.75</v>
      </c>
      <c r="E47" s="52">
        <f>E48</f>
        <v>94.94</v>
      </c>
      <c r="F47" s="35">
        <f t="shared" si="7"/>
        <v>40.05907172995781</v>
      </c>
      <c r="G47" s="35">
        <f t="shared" si="8"/>
        <v>93.3071253071253</v>
      </c>
      <c r="H47" s="53">
        <f>H48</f>
        <v>0</v>
      </c>
      <c r="I47" s="53">
        <f>I48</f>
        <v>0</v>
      </c>
      <c r="J47" s="53">
        <f aca="true" t="shared" si="14" ref="J47:AE47">J48</f>
        <v>0</v>
      </c>
      <c r="K47" s="53">
        <f t="shared" si="14"/>
        <v>0</v>
      </c>
      <c r="L47" s="53">
        <f t="shared" si="14"/>
        <v>0</v>
      </c>
      <c r="M47" s="53">
        <f t="shared" si="14"/>
        <v>0</v>
      </c>
      <c r="N47" s="53">
        <f t="shared" si="14"/>
        <v>0</v>
      </c>
      <c r="O47" s="53">
        <f t="shared" si="14"/>
        <v>0</v>
      </c>
      <c r="P47" s="53">
        <f t="shared" si="14"/>
        <v>0</v>
      </c>
      <c r="Q47" s="53">
        <f t="shared" si="14"/>
        <v>0</v>
      </c>
      <c r="R47" s="53">
        <f t="shared" si="14"/>
        <v>0</v>
      </c>
      <c r="S47" s="53">
        <f t="shared" si="14"/>
        <v>0</v>
      </c>
      <c r="T47" s="53">
        <f t="shared" si="14"/>
        <v>77.56</v>
      </c>
      <c r="U47" s="53">
        <f t="shared" si="14"/>
        <v>70.75</v>
      </c>
      <c r="V47" s="53">
        <f t="shared" si="14"/>
        <v>24.19</v>
      </c>
      <c r="W47" s="53">
        <f t="shared" si="14"/>
        <v>24.19</v>
      </c>
      <c r="X47" s="53">
        <f t="shared" si="14"/>
        <v>24.19</v>
      </c>
      <c r="Y47" s="53">
        <f t="shared" si="14"/>
        <v>0</v>
      </c>
      <c r="Z47" s="53">
        <f t="shared" si="14"/>
        <v>24.19</v>
      </c>
      <c r="AA47" s="53">
        <f t="shared" si="14"/>
        <v>0</v>
      </c>
      <c r="AB47" s="53">
        <f t="shared" si="14"/>
        <v>17.43</v>
      </c>
      <c r="AC47" s="53">
        <f t="shared" si="14"/>
        <v>0</v>
      </c>
      <c r="AD47" s="53">
        <f t="shared" si="14"/>
        <v>69.44</v>
      </c>
      <c r="AE47" s="53">
        <f t="shared" si="14"/>
        <v>0</v>
      </c>
      <c r="AF47" s="54"/>
    </row>
    <row r="48" spans="1:32" ht="18.75">
      <c r="A48" s="37" t="s">
        <v>27</v>
      </c>
      <c r="B48" s="52">
        <f>B51</f>
        <v>237</v>
      </c>
      <c r="C48" s="52">
        <f>C51</f>
        <v>101.75</v>
      </c>
      <c r="D48" s="52">
        <f>D51</f>
        <v>101.75</v>
      </c>
      <c r="E48" s="52">
        <f>E51</f>
        <v>94.94</v>
      </c>
      <c r="F48" s="38">
        <f t="shared" si="7"/>
        <v>40.05907172995781</v>
      </c>
      <c r="G48" s="38">
        <f t="shared" si="8"/>
        <v>93.3071253071253</v>
      </c>
      <c r="H48" s="53">
        <f>H51</f>
        <v>0</v>
      </c>
      <c r="I48" s="53">
        <f aca="true" t="shared" si="15" ref="I48:AE48">I51</f>
        <v>0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>R51</f>
        <v>0</v>
      </c>
      <c r="S48" s="53">
        <f t="shared" si="15"/>
        <v>0</v>
      </c>
      <c r="T48" s="53">
        <f t="shared" si="15"/>
        <v>77.56</v>
      </c>
      <c r="U48" s="53">
        <f t="shared" si="15"/>
        <v>70.75</v>
      </c>
      <c r="V48" s="53">
        <f t="shared" si="15"/>
        <v>24.19</v>
      </c>
      <c r="W48" s="53">
        <f t="shared" si="15"/>
        <v>24.19</v>
      </c>
      <c r="X48" s="53">
        <f t="shared" si="15"/>
        <v>24.19</v>
      </c>
      <c r="Y48" s="53">
        <f t="shared" si="15"/>
        <v>0</v>
      </c>
      <c r="Z48" s="53">
        <f t="shared" si="15"/>
        <v>24.19</v>
      </c>
      <c r="AA48" s="53">
        <f t="shared" si="15"/>
        <v>0</v>
      </c>
      <c r="AB48" s="53">
        <f t="shared" si="15"/>
        <v>17.43</v>
      </c>
      <c r="AC48" s="53">
        <f t="shared" si="15"/>
        <v>0</v>
      </c>
      <c r="AD48" s="53">
        <f t="shared" si="15"/>
        <v>69.44</v>
      </c>
      <c r="AE48" s="53">
        <f t="shared" si="15"/>
        <v>0</v>
      </c>
      <c r="AF48" s="36"/>
    </row>
    <row r="49" spans="1:32" ht="18.75">
      <c r="A49" s="39" t="s">
        <v>28</v>
      </c>
      <c r="B49" s="40">
        <v>0</v>
      </c>
      <c r="C49" s="40"/>
      <c r="D49" s="40"/>
      <c r="E49" s="40"/>
      <c r="F49" s="38">
        <f t="shared" si="7"/>
        <v>0</v>
      </c>
      <c r="G49" s="38">
        <f t="shared" si="8"/>
        <v>0</v>
      </c>
      <c r="H49" s="40">
        <v>0</v>
      </c>
      <c r="I49" s="40"/>
      <c r="J49" s="40">
        <v>0</v>
      </c>
      <c r="K49" s="40"/>
      <c r="L49" s="40">
        <v>0</v>
      </c>
      <c r="M49" s="40"/>
      <c r="N49" s="40">
        <v>0</v>
      </c>
      <c r="O49" s="40"/>
      <c r="P49" s="40">
        <v>0</v>
      </c>
      <c r="Q49" s="40"/>
      <c r="R49" s="40">
        <v>0</v>
      </c>
      <c r="S49" s="40"/>
      <c r="T49" s="40">
        <v>0</v>
      </c>
      <c r="U49" s="40"/>
      <c r="V49" s="40">
        <v>0</v>
      </c>
      <c r="W49" s="40"/>
      <c r="X49" s="40">
        <v>0</v>
      </c>
      <c r="Y49" s="40"/>
      <c r="Z49" s="40">
        <v>0</v>
      </c>
      <c r="AA49" s="40"/>
      <c r="AB49" s="40">
        <v>0</v>
      </c>
      <c r="AC49" s="40"/>
      <c r="AD49" s="40">
        <v>0</v>
      </c>
      <c r="AE49" s="40"/>
      <c r="AF49" s="54"/>
    </row>
    <row r="50" spans="1:32" ht="37.5">
      <c r="A50" s="41" t="s">
        <v>29</v>
      </c>
      <c r="B50" s="40">
        <v>0</v>
      </c>
      <c r="C50" s="40"/>
      <c r="D50" s="40"/>
      <c r="E50" s="40"/>
      <c r="F50" s="38">
        <f t="shared" si="7"/>
        <v>0</v>
      </c>
      <c r="G50" s="38">
        <f t="shared" si="8"/>
        <v>0</v>
      </c>
      <c r="H50" s="40">
        <v>0</v>
      </c>
      <c r="I50" s="40"/>
      <c r="J50" s="40">
        <v>0</v>
      </c>
      <c r="K50" s="40"/>
      <c r="L50" s="40">
        <v>0</v>
      </c>
      <c r="M50" s="40"/>
      <c r="N50" s="40">
        <v>0</v>
      </c>
      <c r="O50" s="40"/>
      <c r="P50" s="40">
        <v>0</v>
      </c>
      <c r="Q50" s="40"/>
      <c r="R50" s="40">
        <v>0</v>
      </c>
      <c r="S50" s="40"/>
      <c r="T50" s="40">
        <v>0</v>
      </c>
      <c r="U50" s="40"/>
      <c r="V50" s="40">
        <v>0</v>
      </c>
      <c r="W50" s="40"/>
      <c r="X50" s="40">
        <v>0</v>
      </c>
      <c r="Y50" s="40"/>
      <c r="Z50" s="40">
        <v>0</v>
      </c>
      <c r="AA50" s="40"/>
      <c r="AB50" s="40">
        <v>0</v>
      </c>
      <c r="AC50" s="40"/>
      <c r="AD50" s="40">
        <v>0</v>
      </c>
      <c r="AE50" s="40"/>
      <c r="AF50" s="54"/>
    </row>
    <row r="51" spans="1:32" ht="18.75">
      <c r="A51" s="39" t="s">
        <v>30</v>
      </c>
      <c r="B51" s="50">
        <f>H51+J51+L51+N51+P51+R51+T51+V51+X51+Z51+AB51+AD51</f>
        <v>237</v>
      </c>
      <c r="C51" s="50">
        <f>H51+J51+L51+N51+P51+R51+T51+V51</f>
        <v>101.75</v>
      </c>
      <c r="D51" s="50">
        <f>H51+J51+L51+N51+P51+R51+T51+V51</f>
        <v>101.75</v>
      </c>
      <c r="E51" s="50">
        <f>I51+K51+M51+O51+Q51+S51+U51+W51+Y51+AA51+AC51+AE51</f>
        <v>94.94</v>
      </c>
      <c r="F51" s="38">
        <f t="shared" si="7"/>
        <v>40.05907172995781</v>
      </c>
      <c r="G51" s="38">
        <f t="shared" si="8"/>
        <v>93.3071253071253</v>
      </c>
      <c r="H51" s="51">
        <v>0</v>
      </c>
      <c r="I51" s="51"/>
      <c r="J51" s="51">
        <v>0</v>
      </c>
      <c r="K51" s="51"/>
      <c r="L51" s="51">
        <v>0</v>
      </c>
      <c r="M51" s="51"/>
      <c r="N51" s="51">
        <v>0</v>
      </c>
      <c r="O51" s="51"/>
      <c r="P51" s="51">
        <v>0</v>
      </c>
      <c r="Q51" s="51"/>
      <c r="R51" s="51">
        <v>0</v>
      </c>
      <c r="S51" s="51"/>
      <c r="T51" s="51">
        <v>77.56</v>
      </c>
      <c r="U51" s="51">
        <v>70.75</v>
      </c>
      <c r="V51" s="51">
        <v>24.19</v>
      </c>
      <c r="W51" s="51">
        <v>24.19</v>
      </c>
      <c r="X51" s="51">
        <v>24.19</v>
      </c>
      <c r="Y51" s="51"/>
      <c r="Z51" s="51">
        <v>24.19</v>
      </c>
      <c r="AA51" s="51">
        <v>0</v>
      </c>
      <c r="AB51" s="51">
        <v>17.43</v>
      </c>
      <c r="AC51" s="51">
        <v>0</v>
      </c>
      <c r="AD51" s="51">
        <v>69.44</v>
      </c>
      <c r="AE51" s="51">
        <v>0</v>
      </c>
      <c r="AF51" s="54"/>
    </row>
    <row r="52" spans="1:32" ht="37.5">
      <c r="A52" s="39" t="s">
        <v>31</v>
      </c>
      <c r="B52" s="40">
        <v>0</v>
      </c>
      <c r="C52" s="40"/>
      <c r="D52" s="40"/>
      <c r="E52" s="40"/>
      <c r="F52" s="38">
        <f t="shared" si="7"/>
        <v>0</v>
      </c>
      <c r="G52" s="38">
        <f t="shared" si="8"/>
        <v>0</v>
      </c>
      <c r="H52" s="40">
        <v>0</v>
      </c>
      <c r="I52" s="40"/>
      <c r="J52" s="40">
        <v>0</v>
      </c>
      <c r="K52" s="40"/>
      <c r="L52" s="40">
        <v>0</v>
      </c>
      <c r="M52" s="40"/>
      <c r="N52" s="40">
        <v>0</v>
      </c>
      <c r="O52" s="40"/>
      <c r="P52" s="40">
        <v>0</v>
      </c>
      <c r="Q52" s="40"/>
      <c r="R52" s="40">
        <v>0</v>
      </c>
      <c r="S52" s="40"/>
      <c r="T52" s="40">
        <v>0</v>
      </c>
      <c r="U52" s="40"/>
      <c r="V52" s="40">
        <v>0</v>
      </c>
      <c r="W52" s="40"/>
      <c r="X52" s="40">
        <v>0</v>
      </c>
      <c r="Y52" s="40"/>
      <c r="Z52" s="40">
        <v>0</v>
      </c>
      <c r="AA52" s="40"/>
      <c r="AB52" s="40">
        <v>0</v>
      </c>
      <c r="AC52" s="40"/>
      <c r="AD52" s="40">
        <v>0</v>
      </c>
      <c r="AE52" s="40"/>
      <c r="AF52" s="54"/>
    </row>
    <row r="53" spans="1:32" ht="18.75">
      <c r="A53" s="39" t="s">
        <v>32</v>
      </c>
      <c r="B53" s="40">
        <v>0</v>
      </c>
      <c r="C53" s="40"/>
      <c r="D53" s="40"/>
      <c r="E53" s="40"/>
      <c r="F53" s="38">
        <f t="shared" si="7"/>
        <v>0</v>
      </c>
      <c r="G53" s="38">
        <f t="shared" si="8"/>
        <v>0</v>
      </c>
      <c r="H53" s="40">
        <v>0</v>
      </c>
      <c r="I53" s="40"/>
      <c r="J53" s="40">
        <v>0</v>
      </c>
      <c r="K53" s="40"/>
      <c r="L53" s="40">
        <v>0</v>
      </c>
      <c r="M53" s="40"/>
      <c r="N53" s="40">
        <v>0</v>
      </c>
      <c r="O53" s="40"/>
      <c r="P53" s="40">
        <v>0</v>
      </c>
      <c r="Q53" s="40"/>
      <c r="R53" s="40">
        <v>0</v>
      </c>
      <c r="S53" s="40"/>
      <c r="T53" s="40">
        <v>0</v>
      </c>
      <c r="U53" s="40"/>
      <c r="V53" s="40">
        <v>0</v>
      </c>
      <c r="W53" s="40"/>
      <c r="X53" s="40">
        <v>0</v>
      </c>
      <c r="Y53" s="40"/>
      <c r="Z53" s="40">
        <v>0</v>
      </c>
      <c r="AA53" s="40"/>
      <c r="AB53" s="40">
        <v>0</v>
      </c>
      <c r="AC53" s="40"/>
      <c r="AD53" s="40">
        <v>0</v>
      </c>
      <c r="AE53" s="40"/>
      <c r="AF53" s="54"/>
    </row>
    <row r="54" spans="1:32" ht="37.5">
      <c r="A54" s="45" t="s">
        <v>40</v>
      </c>
      <c r="B54" s="46">
        <f>B55</f>
        <v>102.89</v>
      </c>
      <c r="C54" s="46">
        <f>C55</f>
        <v>26.36</v>
      </c>
      <c r="D54" s="46">
        <f>D55</f>
        <v>26.36</v>
      </c>
      <c r="E54" s="46">
        <f>E55</f>
        <v>26.36</v>
      </c>
      <c r="F54" s="35">
        <f t="shared" si="7"/>
        <v>25.619593740888323</v>
      </c>
      <c r="G54" s="35">
        <f t="shared" si="8"/>
        <v>100</v>
      </c>
      <c r="H54" s="46">
        <v>0</v>
      </c>
      <c r="I54" s="46"/>
      <c r="J54" s="46">
        <v>0</v>
      </c>
      <c r="K54" s="46"/>
      <c r="L54" s="46">
        <v>0</v>
      </c>
      <c r="M54" s="46"/>
      <c r="N54" s="46">
        <v>0</v>
      </c>
      <c r="O54" s="46"/>
      <c r="P54" s="46">
        <v>0</v>
      </c>
      <c r="Q54" s="46"/>
      <c r="R54" s="46">
        <v>0</v>
      </c>
      <c r="S54" s="46"/>
      <c r="T54" s="46">
        <v>0</v>
      </c>
      <c r="U54" s="46"/>
      <c r="V54" s="46">
        <v>0</v>
      </c>
      <c r="W54" s="46"/>
      <c r="X54" s="46">
        <v>0</v>
      </c>
      <c r="Y54" s="46"/>
      <c r="Z54" s="46">
        <v>0</v>
      </c>
      <c r="AA54" s="46"/>
      <c r="AB54" s="46">
        <f>AB55</f>
        <v>76.53</v>
      </c>
      <c r="AC54" s="46"/>
      <c r="AD54" s="46">
        <f>AD58</f>
        <v>0</v>
      </c>
      <c r="AE54" s="46"/>
      <c r="AF54" s="54"/>
    </row>
    <row r="55" spans="1:32" ht="18.75">
      <c r="A55" s="37" t="s">
        <v>27</v>
      </c>
      <c r="B55" s="40">
        <f>B58</f>
        <v>102.89</v>
      </c>
      <c r="C55" s="40">
        <f>C58</f>
        <v>26.36</v>
      </c>
      <c r="D55" s="40">
        <f>D58</f>
        <v>26.36</v>
      </c>
      <c r="E55" s="40">
        <f>E58</f>
        <v>26.36</v>
      </c>
      <c r="F55" s="38">
        <f t="shared" si="7"/>
        <v>25.619593740888323</v>
      </c>
      <c r="G55" s="38">
        <f t="shared" si="8"/>
        <v>100</v>
      </c>
      <c r="H55" s="40">
        <v>0</v>
      </c>
      <c r="I55" s="40"/>
      <c r="J55" s="40">
        <v>0</v>
      </c>
      <c r="K55" s="40"/>
      <c r="L55" s="40">
        <v>0</v>
      </c>
      <c r="M55" s="40"/>
      <c r="N55" s="40">
        <v>0</v>
      </c>
      <c r="O55" s="40"/>
      <c r="P55" s="40">
        <v>0</v>
      </c>
      <c r="Q55" s="40"/>
      <c r="R55" s="40">
        <v>0</v>
      </c>
      <c r="S55" s="40"/>
      <c r="T55" s="40">
        <v>0</v>
      </c>
      <c r="U55" s="40"/>
      <c r="V55" s="40">
        <v>0</v>
      </c>
      <c r="W55" s="40"/>
      <c r="X55" s="40">
        <v>0</v>
      </c>
      <c r="Y55" s="40"/>
      <c r="Z55" s="40">
        <v>0</v>
      </c>
      <c r="AA55" s="40"/>
      <c r="AB55" s="40">
        <f>AB58</f>
        <v>76.53</v>
      </c>
      <c r="AC55" s="40"/>
      <c r="AD55" s="40">
        <v>0</v>
      </c>
      <c r="AE55" s="40"/>
      <c r="AF55" s="54"/>
    </row>
    <row r="56" spans="1:32" ht="18.75">
      <c r="A56" s="39" t="s">
        <v>28</v>
      </c>
      <c r="B56" s="40">
        <v>0</v>
      </c>
      <c r="C56" s="40"/>
      <c r="D56" s="40"/>
      <c r="E56" s="40"/>
      <c r="F56" s="38">
        <f t="shared" si="7"/>
        <v>0</v>
      </c>
      <c r="G56" s="38">
        <f t="shared" si="8"/>
        <v>0</v>
      </c>
      <c r="H56" s="40">
        <v>0</v>
      </c>
      <c r="I56" s="40"/>
      <c r="J56" s="40">
        <v>0</v>
      </c>
      <c r="K56" s="40"/>
      <c r="L56" s="40">
        <v>0</v>
      </c>
      <c r="M56" s="40"/>
      <c r="N56" s="40">
        <v>0</v>
      </c>
      <c r="O56" s="40"/>
      <c r="P56" s="40">
        <v>0</v>
      </c>
      <c r="Q56" s="40"/>
      <c r="R56" s="40">
        <v>0</v>
      </c>
      <c r="S56" s="40"/>
      <c r="T56" s="40">
        <v>0</v>
      </c>
      <c r="U56" s="40"/>
      <c r="V56" s="40">
        <v>0</v>
      </c>
      <c r="W56" s="40"/>
      <c r="X56" s="40">
        <v>0</v>
      </c>
      <c r="Y56" s="40"/>
      <c r="Z56" s="40">
        <v>0</v>
      </c>
      <c r="AA56" s="40"/>
      <c r="AB56" s="40">
        <v>0</v>
      </c>
      <c r="AC56" s="40"/>
      <c r="AD56" s="40">
        <v>0</v>
      </c>
      <c r="AE56" s="40"/>
      <c r="AF56" s="54"/>
    </row>
    <row r="57" spans="1:32" ht="37.5">
      <c r="A57" s="41" t="s">
        <v>29</v>
      </c>
      <c r="B57" s="40">
        <v>0</v>
      </c>
      <c r="C57" s="40"/>
      <c r="D57" s="40"/>
      <c r="E57" s="40"/>
      <c r="F57" s="38">
        <f t="shared" si="7"/>
        <v>0</v>
      </c>
      <c r="G57" s="38">
        <f t="shared" si="8"/>
        <v>0</v>
      </c>
      <c r="H57" s="40">
        <v>0</v>
      </c>
      <c r="I57" s="40"/>
      <c r="J57" s="40">
        <v>0</v>
      </c>
      <c r="K57" s="40"/>
      <c r="L57" s="40">
        <v>0</v>
      </c>
      <c r="M57" s="40"/>
      <c r="N57" s="40">
        <v>0</v>
      </c>
      <c r="O57" s="40"/>
      <c r="P57" s="40">
        <v>0</v>
      </c>
      <c r="Q57" s="40"/>
      <c r="R57" s="40">
        <v>0</v>
      </c>
      <c r="S57" s="40"/>
      <c r="T57" s="40">
        <v>0</v>
      </c>
      <c r="U57" s="40"/>
      <c r="V57" s="40">
        <v>0</v>
      </c>
      <c r="W57" s="40"/>
      <c r="X57" s="40">
        <v>0</v>
      </c>
      <c r="Y57" s="40"/>
      <c r="Z57" s="40">
        <v>0</v>
      </c>
      <c r="AA57" s="40"/>
      <c r="AB57" s="40">
        <v>0</v>
      </c>
      <c r="AC57" s="40"/>
      <c r="AD57" s="40">
        <v>0</v>
      </c>
      <c r="AE57" s="40"/>
      <c r="AF57" s="54"/>
    </row>
    <row r="58" spans="1:32" ht="18.75">
      <c r="A58" s="39" t="s">
        <v>30</v>
      </c>
      <c r="B58" s="40">
        <f>AB58+AD58+V58</f>
        <v>102.89</v>
      </c>
      <c r="C58" s="50">
        <f>H58+J58+L58+N58+P58+R58+T58+V58</f>
        <v>26.36</v>
      </c>
      <c r="D58" s="50">
        <f>H58+J58+L58+N58+P58+R58+T58+V58</f>
        <v>26.36</v>
      </c>
      <c r="E58" s="40">
        <f>I58+K58+M58+O58+Q58+S58+U58+W58+Y58+AA58+AC58+AE58</f>
        <v>26.36</v>
      </c>
      <c r="F58" s="38">
        <f t="shared" si="7"/>
        <v>25.619593740888323</v>
      </c>
      <c r="G58" s="38">
        <f t="shared" si="8"/>
        <v>100</v>
      </c>
      <c r="H58" s="40">
        <v>0</v>
      </c>
      <c r="I58" s="40"/>
      <c r="J58" s="40">
        <v>0</v>
      </c>
      <c r="K58" s="40"/>
      <c r="L58" s="40">
        <v>0</v>
      </c>
      <c r="M58" s="40"/>
      <c r="N58" s="40">
        <v>0</v>
      </c>
      <c r="O58" s="40"/>
      <c r="P58" s="40">
        <v>0</v>
      </c>
      <c r="Q58" s="40"/>
      <c r="R58" s="40">
        <v>0</v>
      </c>
      <c r="S58" s="40"/>
      <c r="T58" s="40">
        <v>0</v>
      </c>
      <c r="U58" s="40"/>
      <c r="V58" s="40">
        <v>26.36</v>
      </c>
      <c r="W58" s="40">
        <v>26.36</v>
      </c>
      <c r="X58" s="40">
        <v>0</v>
      </c>
      <c r="Y58" s="40"/>
      <c r="Z58" s="40">
        <v>0</v>
      </c>
      <c r="AA58" s="40"/>
      <c r="AB58" s="40">
        <v>76.53</v>
      </c>
      <c r="AC58" s="40"/>
      <c r="AD58" s="40">
        <v>0</v>
      </c>
      <c r="AE58" s="40">
        <v>0</v>
      </c>
      <c r="AF58" s="54"/>
    </row>
    <row r="59" spans="1:32" ht="37.5">
      <c r="A59" s="39" t="s">
        <v>31</v>
      </c>
      <c r="B59" s="40">
        <v>0</v>
      </c>
      <c r="C59" s="40"/>
      <c r="D59" s="40"/>
      <c r="E59" s="40"/>
      <c r="F59" s="38">
        <f t="shared" si="7"/>
        <v>0</v>
      </c>
      <c r="G59" s="38">
        <f t="shared" si="8"/>
        <v>0</v>
      </c>
      <c r="H59" s="40">
        <v>0</v>
      </c>
      <c r="I59" s="40"/>
      <c r="J59" s="40">
        <v>0</v>
      </c>
      <c r="K59" s="40"/>
      <c r="L59" s="40">
        <v>0</v>
      </c>
      <c r="M59" s="40"/>
      <c r="N59" s="40">
        <v>0</v>
      </c>
      <c r="O59" s="40"/>
      <c r="P59" s="40">
        <v>0</v>
      </c>
      <c r="Q59" s="40"/>
      <c r="R59" s="40">
        <v>0</v>
      </c>
      <c r="S59" s="40"/>
      <c r="T59" s="40">
        <v>0</v>
      </c>
      <c r="U59" s="40"/>
      <c r="V59" s="40">
        <v>0</v>
      </c>
      <c r="W59" s="40"/>
      <c r="X59" s="40">
        <v>0</v>
      </c>
      <c r="Y59" s="40"/>
      <c r="Z59" s="40">
        <v>0</v>
      </c>
      <c r="AA59" s="40"/>
      <c r="AB59" s="40">
        <v>0</v>
      </c>
      <c r="AC59" s="40"/>
      <c r="AD59" s="40">
        <v>0</v>
      </c>
      <c r="AE59" s="40"/>
      <c r="AF59" s="54"/>
    </row>
    <row r="60" spans="1:32" ht="18.75">
      <c r="A60" s="39" t="s">
        <v>32</v>
      </c>
      <c r="B60" s="40">
        <v>0</v>
      </c>
      <c r="C60" s="40"/>
      <c r="D60" s="40"/>
      <c r="E60" s="40"/>
      <c r="F60" s="38">
        <f t="shared" si="7"/>
        <v>0</v>
      </c>
      <c r="G60" s="38">
        <f t="shared" si="8"/>
        <v>0</v>
      </c>
      <c r="H60" s="40">
        <v>0</v>
      </c>
      <c r="I60" s="40"/>
      <c r="J60" s="40">
        <v>0</v>
      </c>
      <c r="K60" s="40"/>
      <c r="L60" s="40">
        <v>0</v>
      </c>
      <c r="M60" s="40"/>
      <c r="N60" s="40">
        <v>0</v>
      </c>
      <c r="O60" s="40"/>
      <c r="P60" s="40">
        <v>0</v>
      </c>
      <c r="Q60" s="40"/>
      <c r="R60" s="40">
        <v>0</v>
      </c>
      <c r="S60" s="40"/>
      <c r="T60" s="40">
        <v>0</v>
      </c>
      <c r="U60" s="40"/>
      <c r="V60" s="40">
        <v>0</v>
      </c>
      <c r="W60" s="40"/>
      <c r="X60" s="40">
        <v>0</v>
      </c>
      <c r="Y60" s="40"/>
      <c r="Z60" s="40">
        <v>0</v>
      </c>
      <c r="AA60" s="40"/>
      <c r="AB60" s="40">
        <v>0</v>
      </c>
      <c r="AC60" s="40"/>
      <c r="AD60" s="40">
        <v>0</v>
      </c>
      <c r="AE60" s="40"/>
      <c r="AF60" s="54"/>
    </row>
    <row r="61" spans="1:32" ht="157.5">
      <c r="A61" s="64" t="s">
        <v>41</v>
      </c>
      <c r="B61" s="46">
        <f>B62</f>
        <v>60000</v>
      </c>
      <c r="C61" s="47">
        <f>C62</f>
        <v>0</v>
      </c>
      <c r="D61" s="47">
        <f>D62</f>
        <v>0</v>
      </c>
      <c r="E61" s="47">
        <f>E62</f>
        <v>0</v>
      </c>
      <c r="F61" s="35">
        <f t="shared" si="7"/>
        <v>0</v>
      </c>
      <c r="G61" s="35">
        <f t="shared" si="8"/>
        <v>0</v>
      </c>
      <c r="H61" s="47">
        <f aca="true" t="shared" si="16" ref="H61:AE61">H62</f>
        <v>0</v>
      </c>
      <c r="I61" s="47">
        <f t="shared" si="16"/>
        <v>0</v>
      </c>
      <c r="J61" s="47">
        <f t="shared" si="16"/>
        <v>0</v>
      </c>
      <c r="K61" s="47">
        <f t="shared" si="16"/>
        <v>0</v>
      </c>
      <c r="L61" s="47">
        <f t="shared" si="16"/>
        <v>0</v>
      </c>
      <c r="M61" s="47">
        <f t="shared" si="16"/>
        <v>0</v>
      </c>
      <c r="N61" s="47">
        <f t="shared" si="16"/>
        <v>0</v>
      </c>
      <c r="O61" s="47">
        <f t="shared" si="16"/>
        <v>0</v>
      </c>
      <c r="P61" s="47">
        <f t="shared" si="16"/>
        <v>0</v>
      </c>
      <c r="Q61" s="47">
        <f t="shared" si="16"/>
        <v>0</v>
      </c>
      <c r="R61" s="47">
        <f t="shared" si="16"/>
        <v>0</v>
      </c>
      <c r="S61" s="47">
        <f t="shared" si="16"/>
        <v>0</v>
      </c>
      <c r="T61" s="47">
        <f t="shared" si="16"/>
        <v>0</v>
      </c>
      <c r="U61" s="47">
        <f t="shared" si="16"/>
        <v>0</v>
      </c>
      <c r="V61" s="47">
        <f t="shared" si="16"/>
        <v>0</v>
      </c>
      <c r="W61" s="47">
        <f t="shared" si="16"/>
        <v>0</v>
      </c>
      <c r="X61" s="47">
        <f t="shared" si="16"/>
        <v>0</v>
      </c>
      <c r="Y61" s="47">
        <f t="shared" si="16"/>
        <v>0</v>
      </c>
      <c r="Z61" s="47">
        <f t="shared" si="16"/>
        <v>0</v>
      </c>
      <c r="AA61" s="47">
        <f t="shared" si="16"/>
        <v>0</v>
      </c>
      <c r="AB61" s="47">
        <f t="shared" si="16"/>
        <v>0</v>
      </c>
      <c r="AC61" s="47">
        <f t="shared" si="16"/>
        <v>0</v>
      </c>
      <c r="AD61" s="47">
        <f t="shared" si="16"/>
        <v>0</v>
      </c>
      <c r="AE61" s="47">
        <f t="shared" si="16"/>
        <v>0</v>
      </c>
      <c r="AF61" s="54" t="s">
        <v>42</v>
      </c>
    </row>
    <row r="62" spans="1:32" ht="18.75">
      <c r="A62" s="37" t="s">
        <v>27</v>
      </c>
      <c r="B62" s="46">
        <f>B63+B64+B65+B66+B67</f>
        <v>60000</v>
      </c>
      <c r="C62" s="47">
        <f>C65</f>
        <v>0</v>
      </c>
      <c r="D62" s="47">
        <f>D65</f>
        <v>0</v>
      </c>
      <c r="E62" s="47">
        <f>E65</f>
        <v>0</v>
      </c>
      <c r="F62" s="38">
        <f t="shared" si="7"/>
        <v>0</v>
      </c>
      <c r="G62" s="38">
        <f t="shared" si="8"/>
        <v>0</v>
      </c>
      <c r="H62" s="47">
        <f aca="true" t="shared" si="17" ref="H62:AE62">H65</f>
        <v>0</v>
      </c>
      <c r="I62" s="47">
        <f t="shared" si="17"/>
        <v>0</v>
      </c>
      <c r="J62" s="47">
        <f t="shared" si="17"/>
        <v>0</v>
      </c>
      <c r="K62" s="47">
        <f t="shared" si="17"/>
        <v>0</v>
      </c>
      <c r="L62" s="47">
        <f t="shared" si="17"/>
        <v>0</v>
      </c>
      <c r="M62" s="47">
        <f t="shared" si="17"/>
        <v>0</v>
      </c>
      <c r="N62" s="47">
        <f t="shared" si="17"/>
        <v>0</v>
      </c>
      <c r="O62" s="47">
        <f t="shared" si="17"/>
        <v>0</v>
      </c>
      <c r="P62" s="47">
        <f t="shared" si="17"/>
        <v>0</v>
      </c>
      <c r="Q62" s="47">
        <f t="shared" si="17"/>
        <v>0</v>
      </c>
      <c r="R62" s="47">
        <f t="shared" si="17"/>
        <v>0</v>
      </c>
      <c r="S62" s="47">
        <f t="shared" si="17"/>
        <v>0</v>
      </c>
      <c r="T62" s="47">
        <f t="shared" si="17"/>
        <v>0</v>
      </c>
      <c r="U62" s="47">
        <f t="shared" si="17"/>
        <v>0</v>
      </c>
      <c r="V62" s="46">
        <f t="shared" si="17"/>
        <v>0</v>
      </c>
      <c r="W62" s="47">
        <f t="shared" si="17"/>
        <v>0</v>
      </c>
      <c r="X62" s="47">
        <f t="shared" si="17"/>
        <v>0</v>
      </c>
      <c r="Y62" s="47">
        <f t="shared" si="17"/>
        <v>0</v>
      </c>
      <c r="Z62" s="47">
        <f t="shared" si="17"/>
        <v>0</v>
      </c>
      <c r="AA62" s="47">
        <f t="shared" si="17"/>
        <v>0</v>
      </c>
      <c r="AB62" s="47">
        <f t="shared" si="17"/>
        <v>0</v>
      </c>
      <c r="AC62" s="47">
        <f t="shared" si="17"/>
        <v>0</v>
      </c>
      <c r="AD62" s="47">
        <f t="shared" si="17"/>
        <v>0</v>
      </c>
      <c r="AE62" s="47">
        <f t="shared" si="17"/>
        <v>0</v>
      </c>
      <c r="AF62" s="36"/>
    </row>
    <row r="63" spans="1:32" ht="18.75">
      <c r="A63" s="39" t="s">
        <v>28</v>
      </c>
      <c r="B63" s="40">
        <v>0</v>
      </c>
      <c r="C63" s="40"/>
      <c r="D63" s="40"/>
      <c r="E63" s="40"/>
      <c r="F63" s="38">
        <f t="shared" si="7"/>
        <v>0</v>
      </c>
      <c r="G63" s="38">
        <f t="shared" si="8"/>
        <v>0</v>
      </c>
      <c r="H63" s="40">
        <v>0</v>
      </c>
      <c r="I63" s="40"/>
      <c r="J63" s="40">
        <v>0</v>
      </c>
      <c r="K63" s="40"/>
      <c r="L63" s="40">
        <v>0</v>
      </c>
      <c r="M63" s="40"/>
      <c r="N63" s="40">
        <v>0</v>
      </c>
      <c r="O63" s="40"/>
      <c r="P63" s="40">
        <v>0</v>
      </c>
      <c r="Q63" s="40"/>
      <c r="R63" s="40">
        <v>0</v>
      </c>
      <c r="S63" s="40"/>
      <c r="T63" s="40">
        <v>0</v>
      </c>
      <c r="U63" s="40"/>
      <c r="V63" s="40">
        <v>0</v>
      </c>
      <c r="W63" s="40"/>
      <c r="X63" s="40">
        <v>0</v>
      </c>
      <c r="Y63" s="40"/>
      <c r="Z63" s="40">
        <v>0</v>
      </c>
      <c r="AA63" s="40"/>
      <c r="AB63" s="40">
        <v>0</v>
      </c>
      <c r="AC63" s="40"/>
      <c r="AD63" s="40">
        <v>0</v>
      </c>
      <c r="AE63" s="40"/>
      <c r="AF63" s="54"/>
    </row>
    <row r="64" spans="1:32" ht="37.5">
      <c r="A64" s="41" t="s">
        <v>29</v>
      </c>
      <c r="B64" s="40">
        <v>0</v>
      </c>
      <c r="C64" s="40"/>
      <c r="D64" s="40"/>
      <c r="E64" s="40"/>
      <c r="F64" s="38">
        <f t="shared" si="7"/>
        <v>0</v>
      </c>
      <c r="G64" s="38">
        <f t="shared" si="8"/>
        <v>0</v>
      </c>
      <c r="H64" s="40">
        <v>0</v>
      </c>
      <c r="I64" s="40"/>
      <c r="J64" s="40">
        <v>0</v>
      </c>
      <c r="K64" s="40"/>
      <c r="L64" s="40">
        <v>0</v>
      </c>
      <c r="M64" s="40"/>
      <c r="N64" s="40">
        <v>0</v>
      </c>
      <c r="O64" s="40"/>
      <c r="P64" s="40">
        <v>0</v>
      </c>
      <c r="Q64" s="40"/>
      <c r="R64" s="40">
        <v>0</v>
      </c>
      <c r="S64" s="40"/>
      <c r="T64" s="40">
        <v>0</v>
      </c>
      <c r="U64" s="40"/>
      <c r="V64" s="40">
        <v>0</v>
      </c>
      <c r="W64" s="40"/>
      <c r="X64" s="40">
        <v>0</v>
      </c>
      <c r="Y64" s="40"/>
      <c r="Z64" s="40">
        <v>0</v>
      </c>
      <c r="AA64" s="40"/>
      <c r="AB64" s="40">
        <v>0</v>
      </c>
      <c r="AC64" s="40"/>
      <c r="AD64" s="40">
        <v>0</v>
      </c>
      <c r="AE64" s="40"/>
      <c r="AF64" s="54"/>
    </row>
    <row r="65" spans="1:32" ht="18.75">
      <c r="A65" s="39" t="s">
        <v>30</v>
      </c>
      <c r="B65" s="40">
        <f>H65+J65+L65+N65+P65+R65+T65+V65+X65+Z65+AB65+AD65</f>
        <v>0</v>
      </c>
      <c r="C65" s="65">
        <f>H65+J65</f>
        <v>0</v>
      </c>
      <c r="D65" s="66"/>
      <c r="E65" s="65">
        <f>I65+K65+M65+O65+Q65+S65+U65+W65+Y65+AA65+AC65+AE65</f>
        <v>0</v>
      </c>
      <c r="F65" s="38">
        <f t="shared" si="7"/>
        <v>0</v>
      </c>
      <c r="G65" s="38">
        <f t="shared" si="8"/>
        <v>0</v>
      </c>
      <c r="H65" s="65">
        <v>0</v>
      </c>
      <c r="I65" s="66"/>
      <c r="J65" s="65">
        <v>0</v>
      </c>
      <c r="K65" s="66"/>
      <c r="L65" s="65">
        <v>0</v>
      </c>
      <c r="M65" s="66"/>
      <c r="N65" s="65">
        <v>0</v>
      </c>
      <c r="O65" s="66"/>
      <c r="P65" s="65">
        <v>0</v>
      </c>
      <c r="Q65" s="67"/>
      <c r="R65" s="68">
        <v>0</v>
      </c>
      <c r="S65" s="68"/>
      <c r="T65" s="68">
        <v>0</v>
      </c>
      <c r="U65" s="65">
        <v>0</v>
      </c>
      <c r="V65" s="69">
        <v>0</v>
      </c>
      <c r="W65" s="68"/>
      <c r="X65" s="68">
        <v>0</v>
      </c>
      <c r="Y65" s="68"/>
      <c r="Z65" s="68">
        <v>0</v>
      </c>
      <c r="AA65" s="68"/>
      <c r="AB65" s="68">
        <v>0</v>
      </c>
      <c r="AC65" s="68"/>
      <c r="AD65" s="68">
        <v>0</v>
      </c>
      <c r="AE65" s="70"/>
      <c r="AF65" s="54"/>
    </row>
    <row r="66" spans="1:32" ht="37.5">
      <c r="A66" s="39" t="s">
        <v>31</v>
      </c>
      <c r="B66" s="40">
        <v>0</v>
      </c>
      <c r="C66" s="40"/>
      <c r="D66" s="40"/>
      <c r="E66" s="40"/>
      <c r="F66" s="38">
        <f t="shared" si="7"/>
        <v>0</v>
      </c>
      <c r="G66" s="38">
        <f t="shared" si="8"/>
        <v>0</v>
      </c>
      <c r="H66" s="40">
        <v>0</v>
      </c>
      <c r="I66" s="40"/>
      <c r="J66" s="40">
        <v>0</v>
      </c>
      <c r="K66" s="40"/>
      <c r="L66" s="40">
        <v>0</v>
      </c>
      <c r="M66" s="40"/>
      <c r="N66" s="40">
        <v>0</v>
      </c>
      <c r="O66" s="40"/>
      <c r="P66" s="40">
        <v>0</v>
      </c>
      <c r="Q66" s="40"/>
      <c r="R66" s="40">
        <v>0</v>
      </c>
      <c r="S66" s="40"/>
      <c r="T66" s="40">
        <v>0</v>
      </c>
      <c r="U66" s="40"/>
      <c r="V66" s="40">
        <v>0</v>
      </c>
      <c r="W66" s="40"/>
      <c r="X66" s="40">
        <v>0</v>
      </c>
      <c r="Y66" s="40"/>
      <c r="Z66" s="40">
        <v>0</v>
      </c>
      <c r="AA66" s="40"/>
      <c r="AB66" s="40">
        <v>0</v>
      </c>
      <c r="AC66" s="40"/>
      <c r="AD66" s="40">
        <v>0</v>
      </c>
      <c r="AE66" s="40"/>
      <c r="AF66" s="54"/>
    </row>
    <row r="67" spans="1:32" ht="18.75">
      <c r="A67" s="39" t="s">
        <v>32</v>
      </c>
      <c r="B67" s="40">
        <f>H67+J67+L67+N67+P67+R67+T67+V67+X67+Z67+AB67+AD67</f>
        <v>60000</v>
      </c>
      <c r="C67" s="65">
        <f>H67+J67+L67+N67+P67+R67+T67+V67</f>
        <v>6400</v>
      </c>
      <c r="D67" s="71">
        <f>H67+J67+L67+N67+P67+R67+T67+V67</f>
        <v>6400</v>
      </c>
      <c r="E67" s="65">
        <f>I67+K67+M67+O67+Q67+S67+U67+W67+Y67+AA67+AC67+AE67</f>
        <v>0</v>
      </c>
      <c r="F67" s="38">
        <f t="shared" si="7"/>
        <v>0</v>
      </c>
      <c r="G67" s="38">
        <f t="shared" si="8"/>
        <v>0</v>
      </c>
      <c r="H67" s="40">
        <v>0</v>
      </c>
      <c r="I67" s="40"/>
      <c r="J67" s="40">
        <v>0</v>
      </c>
      <c r="K67" s="40"/>
      <c r="L67" s="40">
        <v>0</v>
      </c>
      <c r="M67" s="40"/>
      <c r="N67" s="40">
        <v>0</v>
      </c>
      <c r="O67" s="40"/>
      <c r="P67" s="40">
        <v>0</v>
      </c>
      <c r="Q67" s="40"/>
      <c r="R67" s="40">
        <v>0</v>
      </c>
      <c r="S67" s="40"/>
      <c r="T67" s="40">
        <v>0</v>
      </c>
      <c r="U67" s="40"/>
      <c r="V67" s="40">
        <v>6400</v>
      </c>
      <c r="W67" s="40"/>
      <c r="X67" s="40">
        <v>0</v>
      </c>
      <c r="Y67" s="40"/>
      <c r="Z67" s="40">
        <v>0</v>
      </c>
      <c r="AA67" s="40"/>
      <c r="AB67" s="40">
        <v>0</v>
      </c>
      <c r="AC67" s="40"/>
      <c r="AD67" s="40">
        <v>53600</v>
      </c>
      <c r="AE67" s="40"/>
      <c r="AF67" s="54"/>
    </row>
    <row r="68" spans="1:32" ht="18.75">
      <c r="A68" s="72" t="s">
        <v>43</v>
      </c>
      <c r="B68" s="73">
        <f>B69</f>
        <v>60339.89</v>
      </c>
      <c r="C68" s="52">
        <f>C69</f>
        <v>128.11</v>
      </c>
      <c r="D68" s="52">
        <f>D69</f>
        <v>128.11</v>
      </c>
      <c r="E68" s="52">
        <f>E69</f>
        <v>121.3</v>
      </c>
      <c r="F68" s="35">
        <f t="shared" si="7"/>
        <v>0.20102787724671028</v>
      </c>
      <c r="G68" s="35">
        <f t="shared" si="8"/>
        <v>94.68425571774254</v>
      </c>
      <c r="H68" s="52">
        <f>H69</f>
        <v>0</v>
      </c>
      <c r="I68" s="52">
        <f>I69</f>
        <v>0</v>
      </c>
      <c r="J68" s="52">
        <f aca="true" t="shared" si="18" ref="J68:AE68">J69</f>
        <v>0</v>
      </c>
      <c r="K68" s="52">
        <f t="shared" si="18"/>
        <v>0</v>
      </c>
      <c r="L68" s="52">
        <f t="shared" si="18"/>
        <v>0</v>
      </c>
      <c r="M68" s="52">
        <f t="shared" si="18"/>
        <v>0</v>
      </c>
      <c r="N68" s="52">
        <f t="shared" si="18"/>
        <v>0</v>
      </c>
      <c r="O68" s="52">
        <f t="shared" si="18"/>
        <v>0</v>
      </c>
      <c r="P68" s="52">
        <f t="shared" si="18"/>
        <v>0</v>
      </c>
      <c r="Q68" s="52">
        <f t="shared" si="18"/>
        <v>0</v>
      </c>
      <c r="R68" s="52">
        <f t="shared" si="18"/>
        <v>0</v>
      </c>
      <c r="S68" s="52">
        <f t="shared" si="18"/>
        <v>0</v>
      </c>
      <c r="T68" s="52">
        <f t="shared" si="18"/>
        <v>77.56</v>
      </c>
      <c r="U68" s="52">
        <f t="shared" si="18"/>
        <v>70.75</v>
      </c>
      <c r="V68" s="52">
        <f t="shared" si="18"/>
        <v>50.55</v>
      </c>
      <c r="W68" s="52">
        <f t="shared" si="18"/>
        <v>50.55</v>
      </c>
      <c r="X68" s="52">
        <f t="shared" si="18"/>
        <v>24.19</v>
      </c>
      <c r="Y68" s="52">
        <f t="shared" si="18"/>
        <v>0</v>
      </c>
      <c r="Z68" s="52">
        <f t="shared" si="18"/>
        <v>24.19</v>
      </c>
      <c r="AA68" s="52">
        <f t="shared" si="18"/>
        <v>0</v>
      </c>
      <c r="AB68" s="52">
        <f t="shared" si="18"/>
        <v>93.96000000000001</v>
      </c>
      <c r="AC68" s="52">
        <f t="shared" si="18"/>
        <v>0</v>
      </c>
      <c r="AD68" s="52">
        <f t="shared" si="18"/>
        <v>69.44</v>
      </c>
      <c r="AE68" s="52">
        <f t="shared" si="18"/>
        <v>0</v>
      </c>
      <c r="AF68" s="54"/>
    </row>
    <row r="69" spans="1:32" ht="18.75">
      <c r="A69" s="56" t="s">
        <v>27</v>
      </c>
      <c r="B69" s="73">
        <f>B72+B74</f>
        <v>60339.89</v>
      </c>
      <c r="C69" s="52">
        <f>C72</f>
        <v>128.11</v>
      </c>
      <c r="D69" s="52">
        <f>D72</f>
        <v>128.11</v>
      </c>
      <c r="E69" s="52">
        <f>E72</f>
        <v>121.3</v>
      </c>
      <c r="F69" s="35">
        <f t="shared" si="7"/>
        <v>0.20102787724671028</v>
      </c>
      <c r="G69" s="35">
        <f t="shared" si="8"/>
        <v>94.68425571774254</v>
      </c>
      <c r="H69" s="53">
        <f>H72</f>
        <v>0</v>
      </c>
      <c r="I69" s="53">
        <f>I72</f>
        <v>0</v>
      </c>
      <c r="J69" s="52">
        <f>J72</f>
        <v>0</v>
      </c>
      <c r="K69" s="53">
        <f aca="true" t="shared" si="19" ref="K69:AE69">K72</f>
        <v>0</v>
      </c>
      <c r="L69" s="52">
        <f>L72</f>
        <v>0</v>
      </c>
      <c r="M69" s="53">
        <f t="shared" si="19"/>
        <v>0</v>
      </c>
      <c r="N69" s="52">
        <f>N72</f>
        <v>0</v>
      </c>
      <c r="O69" s="53">
        <f t="shared" si="19"/>
        <v>0</v>
      </c>
      <c r="P69" s="52">
        <f>P72</f>
        <v>0</v>
      </c>
      <c r="Q69" s="53">
        <f t="shared" si="19"/>
        <v>0</v>
      </c>
      <c r="R69" s="52">
        <f>R72</f>
        <v>0</v>
      </c>
      <c r="S69" s="53">
        <f t="shared" si="19"/>
        <v>0</v>
      </c>
      <c r="T69" s="52">
        <f>T72</f>
        <v>77.56</v>
      </c>
      <c r="U69" s="53">
        <f t="shared" si="19"/>
        <v>70.75</v>
      </c>
      <c r="V69" s="52">
        <f>V72</f>
        <v>50.55</v>
      </c>
      <c r="W69" s="53">
        <f t="shared" si="19"/>
        <v>50.55</v>
      </c>
      <c r="X69" s="52">
        <f>X72</f>
        <v>24.19</v>
      </c>
      <c r="Y69" s="53">
        <f t="shared" si="19"/>
        <v>0</v>
      </c>
      <c r="Z69" s="52">
        <f>Z72</f>
        <v>24.19</v>
      </c>
      <c r="AA69" s="53">
        <f t="shared" si="19"/>
        <v>0</v>
      </c>
      <c r="AB69" s="52">
        <f>AB72</f>
        <v>93.96000000000001</v>
      </c>
      <c r="AC69" s="53">
        <f t="shared" si="19"/>
        <v>0</v>
      </c>
      <c r="AD69" s="52">
        <f>AD72</f>
        <v>69.44</v>
      </c>
      <c r="AE69" s="53">
        <f t="shared" si="19"/>
        <v>0</v>
      </c>
      <c r="AF69" s="36"/>
    </row>
    <row r="70" spans="1:32" ht="18.75">
      <c r="A70" s="60" t="s">
        <v>28</v>
      </c>
      <c r="B70" s="40">
        <f aca="true" t="shared" si="20" ref="B70:E73">B49+B56</f>
        <v>0</v>
      </c>
      <c r="C70" s="40">
        <f t="shared" si="20"/>
        <v>0</v>
      </c>
      <c r="D70" s="40">
        <f t="shared" si="20"/>
        <v>0</v>
      </c>
      <c r="E70" s="40">
        <f t="shared" si="20"/>
        <v>0</v>
      </c>
      <c r="F70" s="38">
        <f t="shared" si="7"/>
        <v>0</v>
      </c>
      <c r="G70" s="38">
        <f t="shared" si="8"/>
        <v>0</v>
      </c>
      <c r="H70" s="40">
        <v>0</v>
      </c>
      <c r="I70" s="40"/>
      <c r="J70" s="40">
        <f>J49+J56</f>
        <v>0</v>
      </c>
      <c r="K70" s="40"/>
      <c r="L70" s="40">
        <f>L49+L56</f>
        <v>0</v>
      </c>
      <c r="M70" s="40"/>
      <c r="N70" s="40">
        <f>N49+N56</f>
        <v>0</v>
      </c>
      <c r="O70" s="40"/>
      <c r="P70" s="40">
        <f>P49+P56</f>
        <v>0</v>
      </c>
      <c r="Q70" s="40"/>
      <c r="R70" s="40">
        <f>R49+R56</f>
        <v>0</v>
      </c>
      <c r="S70" s="40"/>
      <c r="T70" s="40">
        <f>T49+T56</f>
        <v>0</v>
      </c>
      <c r="U70" s="40"/>
      <c r="V70" s="40">
        <f>V49+V56</f>
        <v>0</v>
      </c>
      <c r="W70" s="40"/>
      <c r="X70" s="40">
        <f>X49+X56</f>
        <v>0</v>
      </c>
      <c r="Y70" s="40"/>
      <c r="Z70" s="40">
        <f>Z49+Z56</f>
        <v>0</v>
      </c>
      <c r="AA70" s="40"/>
      <c r="AB70" s="40">
        <f>AB49+AB56</f>
        <v>0</v>
      </c>
      <c r="AC70" s="40"/>
      <c r="AD70" s="40">
        <f>AD49+AD56</f>
        <v>0</v>
      </c>
      <c r="AE70" s="40"/>
      <c r="AF70" s="54"/>
    </row>
    <row r="71" spans="1:32" ht="37.5">
      <c r="A71" s="61" t="s">
        <v>29</v>
      </c>
      <c r="B71" s="40">
        <f t="shared" si="20"/>
        <v>0</v>
      </c>
      <c r="C71" s="40">
        <f t="shared" si="20"/>
        <v>0</v>
      </c>
      <c r="D71" s="40">
        <f t="shared" si="20"/>
        <v>0</v>
      </c>
      <c r="E71" s="40">
        <f t="shared" si="20"/>
        <v>0</v>
      </c>
      <c r="F71" s="74">
        <f t="shared" si="7"/>
        <v>0</v>
      </c>
      <c r="G71" s="74">
        <f t="shared" si="8"/>
        <v>0</v>
      </c>
      <c r="H71" s="40">
        <v>0</v>
      </c>
      <c r="I71" s="40"/>
      <c r="J71" s="40">
        <f>J50+J57</f>
        <v>0</v>
      </c>
      <c r="K71" s="40"/>
      <c r="L71" s="40">
        <f>L50+L57</f>
        <v>0</v>
      </c>
      <c r="M71" s="40"/>
      <c r="N71" s="40">
        <f>N50+N57</f>
        <v>0</v>
      </c>
      <c r="O71" s="40"/>
      <c r="P71" s="40">
        <f>P50+P57</f>
        <v>0</v>
      </c>
      <c r="Q71" s="40"/>
      <c r="R71" s="40">
        <f>R50+R57</f>
        <v>0</v>
      </c>
      <c r="S71" s="40"/>
      <c r="T71" s="40">
        <f>T50+T57</f>
        <v>0</v>
      </c>
      <c r="U71" s="40"/>
      <c r="V71" s="40">
        <f>V50+V57</f>
        <v>0</v>
      </c>
      <c r="W71" s="40"/>
      <c r="X71" s="40">
        <f>X50+X57</f>
        <v>0</v>
      </c>
      <c r="Y71" s="40"/>
      <c r="Z71" s="40">
        <f>Z50+Z57</f>
        <v>0</v>
      </c>
      <c r="AA71" s="40"/>
      <c r="AB71" s="40">
        <f>AB50+AB57</f>
        <v>0</v>
      </c>
      <c r="AC71" s="40"/>
      <c r="AD71" s="40">
        <f>AD50+AD57</f>
        <v>0</v>
      </c>
      <c r="AE71" s="40"/>
      <c r="AF71" s="54"/>
    </row>
    <row r="72" spans="1:32" ht="18.75">
      <c r="A72" s="60" t="s">
        <v>30</v>
      </c>
      <c r="B72" s="40">
        <f t="shared" si="20"/>
        <v>339.89</v>
      </c>
      <c r="C72" s="40">
        <f t="shared" si="20"/>
        <v>128.11</v>
      </c>
      <c r="D72" s="40">
        <f t="shared" si="20"/>
        <v>128.11</v>
      </c>
      <c r="E72" s="40">
        <f t="shared" si="20"/>
        <v>121.3</v>
      </c>
      <c r="F72" s="38">
        <f t="shared" si="7"/>
        <v>35.688016711288945</v>
      </c>
      <c r="G72" s="38">
        <f t="shared" si="8"/>
        <v>94.68425571774254</v>
      </c>
      <c r="H72" s="44">
        <f>H58+H51</f>
        <v>0</v>
      </c>
      <c r="I72" s="40">
        <f>I51+I58</f>
        <v>0</v>
      </c>
      <c r="J72" s="40">
        <f>J51+J58</f>
        <v>0</v>
      </c>
      <c r="K72" s="40">
        <f>K51+K58</f>
        <v>0</v>
      </c>
      <c r="L72" s="40">
        <f>L51+L58</f>
        <v>0</v>
      </c>
      <c r="M72" s="40">
        <f>M51+M58</f>
        <v>0</v>
      </c>
      <c r="N72" s="40">
        <f>N51+N58</f>
        <v>0</v>
      </c>
      <c r="O72" s="40">
        <f>O51+O58</f>
        <v>0</v>
      </c>
      <c r="P72" s="40">
        <f>P51+P58</f>
        <v>0</v>
      </c>
      <c r="Q72" s="40">
        <f>Q51+Q58</f>
        <v>0</v>
      </c>
      <c r="R72" s="40">
        <f>R51+R58</f>
        <v>0</v>
      </c>
      <c r="S72" s="40">
        <f>S51+S58</f>
        <v>0</v>
      </c>
      <c r="T72" s="40">
        <f>T51+T58</f>
        <v>77.56</v>
      </c>
      <c r="U72" s="40">
        <f>U51+U58</f>
        <v>70.75</v>
      </c>
      <c r="V72" s="40">
        <f>V51+V58</f>
        <v>50.55</v>
      </c>
      <c r="W72" s="40">
        <f>W51+W58</f>
        <v>50.55</v>
      </c>
      <c r="X72" s="40">
        <f>X51+X58</f>
        <v>24.19</v>
      </c>
      <c r="Y72" s="40">
        <f>Y51+Y58</f>
        <v>0</v>
      </c>
      <c r="Z72" s="40">
        <f>Z51+Z58</f>
        <v>24.19</v>
      </c>
      <c r="AA72" s="40">
        <f>AA51+AA58</f>
        <v>0</v>
      </c>
      <c r="AB72" s="40">
        <f>AB51+AB58</f>
        <v>93.96000000000001</v>
      </c>
      <c r="AC72" s="40">
        <f>AC51+AC58</f>
        <v>0</v>
      </c>
      <c r="AD72" s="40">
        <f>AD51+AD58</f>
        <v>69.44</v>
      </c>
      <c r="AE72" s="40">
        <f>AE51+AE58</f>
        <v>0</v>
      </c>
      <c r="AF72" s="54"/>
    </row>
    <row r="73" spans="1:32" ht="37.5">
      <c r="A73" s="60" t="s">
        <v>31</v>
      </c>
      <c r="B73" s="40">
        <f t="shared" si="20"/>
        <v>0</v>
      </c>
      <c r="C73" s="40">
        <f t="shared" si="20"/>
        <v>0</v>
      </c>
      <c r="D73" s="40">
        <f t="shared" si="20"/>
        <v>0</v>
      </c>
      <c r="E73" s="40">
        <f t="shared" si="20"/>
        <v>0</v>
      </c>
      <c r="F73" s="74">
        <f t="shared" si="7"/>
        <v>0</v>
      </c>
      <c r="G73" s="74">
        <f t="shared" si="8"/>
        <v>0</v>
      </c>
      <c r="H73" s="40">
        <v>0</v>
      </c>
      <c r="I73" s="40"/>
      <c r="J73" s="40">
        <f>J52+J59</f>
        <v>0</v>
      </c>
      <c r="K73" s="40"/>
      <c r="L73" s="40">
        <f>L52+L59</f>
        <v>0</v>
      </c>
      <c r="M73" s="40"/>
      <c r="N73" s="40">
        <f>N52+N59</f>
        <v>0</v>
      </c>
      <c r="O73" s="40"/>
      <c r="P73" s="40">
        <f>P52+P59</f>
        <v>0</v>
      </c>
      <c r="Q73" s="40"/>
      <c r="R73" s="40">
        <f>R52+R59</f>
        <v>0</v>
      </c>
      <c r="S73" s="40"/>
      <c r="T73" s="40">
        <f>T52+T59</f>
        <v>0</v>
      </c>
      <c r="U73" s="40"/>
      <c r="V73" s="40">
        <f>V52+V59</f>
        <v>0</v>
      </c>
      <c r="W73" s="40"/>
      <c r="X73" s="40">
        <f>X52+X59</f>
        <v>0</v>
      </c>
      <c r="Y73" s="40"/>
      <c r="Z73" s="40">
        <f>Z52+Z59</f>
        <v>0</v>
      </c>
      <c r="AA73" s="40"/>
      <c r="AB73" s="40">
        <f>AB52+AB59</f>
        <v>0</v>
      </c>
      <c r="AC73" s="40"/>
      <c r="AD73" s="40">
        <f>AD52+AD59</f>
        <v>0</v>
      </c>
      <c r="AE73" s="40"/>
      <c r="AF73" s="54"/>
    </row>
    <row r="74" spans="1:32" ht="18.75">
      <c r="A74" s="60" t="s">
        <v>32</v>
      </c>
      <c r="B74" s="40">
        <f>B53+B60+B67</f>
        <v>60000</v>
      </c>
      <c r="C74" s="40">
        <f>C53+C60</f>
        <v>0</v>
      </c>
      <c r="D74" s="40">
        <f>D53+D60</f>
        <v>0</v>
      </c>
      <c r="E74" s="40">
        <f>E53+E60</f>
        <v>0</v>
      </c>
      <c r="F74" s="38">
        <f t="shared" si="7"/>
        <v>0</v>
      </c>
      <c r="G74" s="38">
        <f t="shared" si="8"/>
        <v>0</v>
      </c>
      <c r="H74" s="40">
        <v>0</v>
      </c>
      <c r="I74" s="40"/>
      <c r="J74" s="40">
        <f>J53+J60</f>
        <v>0</v>
      </c>
      <c r="K74" s="40"/>
      <c r="L74" s="40">
        <f>L53+L60</f>
        <v>0</v>
      </c>
      <c r="M74" s="40"/>
      <c r="N74" s="40">
        <f>N53+N60</f>
        <v>0</v>
      </c>
      <c r="O74" s="40"/>
      <c r="P74" s="40">
        <f>P53+P60</f>
        <v>0</v>
      </c>
      <c r="Q74" s="40"/>
      <c r="R74" s="40">
        <f>R53+R60+R67</f>
        <v>0</v>
      </c>
      <c r="S74" s="40"/>
      <c r="T74" s="40">
        <f>T53+T60+T67</f>
        <v>0</v>
      </c>
      <c r="U74" s="40"/>
      <c r="V74" s="40">
        <f>V53+V60</f>
        <v>0</v>
      </c>
      <c r="W74" s="40"/>
      <c r="X74" s="40">
        <f>X53+X60+X67</f>
        <v>0</v>
      </c>
      <c r="Y74" s="40"/>
      <c r="Z74" s="40">
        <f>Z53+Z60+Z67</f>
        <v>0</v>
      </c>
      <c r="AA74" s="40"/>
      <c r="AB74" s="40">
        <f>AB53+AB60+AB67</f>
        <v>0</v>
      </c>
      <c r="AC74" s="40"/>
      <c r="AD74" s="40">
        <f>AD53+AD60+AD67</f>
        <v>53600</v>
      </c>
      <c r="AE74" s="40"/>
      <c r="AF74" s="54"/>
    </row>
    <row r="75" spans="1:32" ht="20.25">
      <c r="A75" s="19" t="s">
        <v>24</v>
      </c>
      <c r="B75" s="20"/>
      <c r="C75" s="21"/>
      <c r="D75" s="21"/>
      <c r="E75" s="20"/>
      <c r="F75" s="22"/>
      <c r="G75" s="2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4"/>
      <c r="AF75" s="25"/>
    </row>
    <row r="76" spans="1:32" ht="20.25">
      <c r="A76" s="26" t="s">
        <v>44</v>
      </c>
      <c r="B76" s="27"/>
      <c r="C76" s="28"/>
      <c r="D76" s="28"/>
      <c r="E76" s="27"/>
      <c r="F76" s="29"/>
      <c r="G76" s="29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1"/>
      <c r="AF76" s="32"/>
    </row>
    <row r="77" spans="1:32" ht="112.5">
      <c r="A77" s="33" t="s">
        <v>45</v>
      </c>
      <c r="B77" s="34">
        <f>B78</f>
        <v>8289.32</v>
      </c>
      <c r="C77" s="34">
        <f>C78</f>
        <v>5999.16</v>
      </c>
      <c r="D77" s="34">
        <f>D78</f>
        <v>5999.16</v>
      </c>
      <c r="E77" s="34">
        <f>E78</f>
        <v>4988.29</v>
      </c>
      <c r="F77" s="34">
        <f>E77/B77*100</f>
        <v>60.17731249366655</v>
      </c>
      <c r="G77" s="34">
        <f>E77/C77*100</f>
        <v>83.14980763973622</v>
      </c>
      <c r="H77" s="34">
        <v>743.5</v>
      </c>
      <c r="I77" s="34">
        <f>I78</f>
        <v>560.1</v>
      </c>
      <c r="J77" s="34">
        <v>698.06</v>
      </c>
      <c r="K77" s="34">
        <f>K78</f>
        <v>710.36</v>
      </c>
      <c r="L77" s="34">
        <v>404.16</v>
      </c>
      <c r="M77" s="34">
        <f>M78</f>
        <v>518.1</v>
      </c>
      <c r="N77" s="34">
        <v>986.22</v>
      </c>
      <c r="O77" s="34">
        <f>O78</f>
        <v>515.62</v>
      </c>
      <c r="P77" s="34">
        <f aca="true" t="shared" si="21" ref="P77:V77">P78</f>
        <v>583.45</v>
      </c>
      <c r="Q77" s="34">
        <f>Q78</f>
        <v>523.66</v>
      </c>
      <c r="R77" s="34">
        <f t="shared" si="21"/>
        <v>358.05</v>
      </c>
      <c r="S77" s="34">
        <f>S78</f>
        <v>940.61</v>
      </c>
      <c r="T77" s="34">
        <f t="shared" si="21"/>
        <v>1151.25</v>
      </c>
      <c r="U77" s="34">
        <f>U78</f>
        <v>614.17</v>
      </c>
      <c r="V77" s="34">
        <f t="shared" si="21"/>
        <v>684.87</v>
      </c>
      <c r="W77" s="34">
        <f>W78</f>
        <v>605.67</v>
      </c>
      <c r="X77" s="34">
        <v>334.09</v>
      </c>
      <c r="Y77" s="34"/>
      <c r="Z77" s="34">
        <v>874.72</v>
      </c>
      <c r="AA77" s="34"/>
      <c r="AB77" s="34">
        <v>497.36</v>
      </c>
      <c r="AC77" s="34"/>
      <c r="AD77" s="34">
        <v>732.45</v>
      </c>
      <c r="AE77" s="34"/>
      <c r="AF77" s="36"/>
    </row>
    <row r="78" spans="1:32" ht="18.75">
      <c r="A78" s="75" t="s">
        <v>27</v>
      </c>
      <c r="B78" s="34">
        <f>B81</f>
        <v>8289.32</v>
      </c>
      <c r="C78" s="34">
        <f>C81</f>
        <v>5999.16</v>
      </c>
      <c r="D78" s="34">
        <f>D81</f>
        <v>5999.16</v>
      </c>
      <c r="E78" s="34">
        <f>E81</f>
        <v>4988.29</v>
      </c>
      <c r="F78" s="34">
        <f>E78/B78*100</f>
        <v>60.17731249366655</v>
      </c>
      <c r="G78" s="34">
        <f>E78/C78*100</f>
        <v>83.14980763973622</v>
      </c>
      <c r="H78" s="34">
        <f aca="true" t="shared" si="22" ref="H78:AD78">H81</f>
        <v>1166.1</v>
      </c>
      <c r="I78" s="34">
        <f>I81</f>
        <v>560.1</v>
      </c>
      <c r="J78" s="34">
        <f t="shared" si="22"/>
        <v>595.84</v>
      </c>
      <c r="K78" s="34">
        <f>K81</f>
        <v>710.36</v>
      </c>
      <c r="L78" s="34">
        <f t="shared" si="22"/>
        <v>358.05</v>
      </c>
      <c r="M78" s="34">
        <f>M81</f>
        <v>518.1</v>
      </c>
      <c r="N78" s="34">
        <f t="shared" si="22"/>
        <v>1101.55</v>
      </c>
      <c r="O78" s="34">
        <f>O81</f>
        <v>515.62</v>
      </c>
      <c r="P78" s="34">
        <f t="shared" si="22"/>
        <v>583.45</v>
      </c>
      <c r="Q78" s="34">
        <f>Q81</f>
        <v>523.66</v>
      </c>
      <c r="R78" s="34">
        <f t="shared" si="22"/>
        <v>358.05</v>
      </c>
      <c r="S78" s="34">
        <f>S81</f>
        <v>940.61</v>
      </c>
      <c r="T78" s="34">
        <f t="shared" si="22"/>
        <v>1151.25</v>
      </c>
      <c r="U78" s="34">
        <f>U81</f>
        <v>614.17</v>
      </c>
      <c r="V78" s="34">
        <f t="shared" si="22"/>
        <v>684.87</v>
      </c>
      <c r="W78" s="34">
        <f>W81</f>
        <v>605.67</v>
      </c>
      <c r="X78" s="34">
        <f t="shared" si="22"/>
        <v>815.55</v>
      </c>
      <c r="Y78" s="34"/>
      <c r="Z78" s="34">
        <f t="shared" si="22"/>
        <v>495.55</v>
      </c>
      <c r="AA78" s="34"/>
      <c r="AB78" s="34">
        <f t="shared" si="22"/>
        <v>399.58</v>
      </c>
      <c r="AC78" s="34"/>
      <c r="AD78" s="34">
        <f t="shared" si="22"/>
        <v>579.48</v>
      </c>
      <c r="AE78" s="34"/>
      <c r="AF78" s="36"/>
    </row>
    <row r="79" spans="1:32" ht="18.75">
      <c r="A79" s="76" t="s">
        <v>28</v>
      </c>
      <c r="B79" s="40">
        <v>0</v>
      </c>
      <c r="C79" s="40"/>
      <c r="D79" s="40"/>
      <c r="E79" s="40"/>
      <c r="F79" s="38">
        <f>_xlfn.IFERROR(E79/B79*100,0)</f>
        <v>0</v>
      </c>
      <c r="G79" s="38">
        <f>_xlfn.IFERROR(E79/C79*100,0)</f>
        <v>0</v>
      </c>
      <c r="H79" s="40">
        <v>0</v>
      </c>
      <c r="I79" s="40"/>
      <c r="J79" s="40">
        <v>0</v>
      </c>
      <c r="K79" s="40"/>
      <c r="L79" s="40">
        <v>0</v>
      </c>
      <c r="M79" s="40"/>
      <c r="N79" s="40">
        <v>0</v>
      </c>
      <c r="O79" s="40"/>
      <c r="P79" s="40">
        <v>0</v>
      </c>
      <c r="Q79" s="40"/>
      <c r="R79" s="40">
        <v>0</v>
      </c>
      <c r="S79" s="40"/>
      <c r="T79" s="40">
        <v>0</v>
      </c>
      <c r="U79" s="40"/>
      <c r="V79" s="40">
        <v>0</v>
      </c>
      <c r="W79" s="40"/>
      <c r="X79" s="40">
        <v>0</v>
      </c>
      <c r="Y79" s="40"/>
      <c r="Z79" s="40">
        <v>0</v>
      </c>
      <c r="AA79" s="40"/>
      <c r="AB79" s="40">
        <v>0</v>
      </c>
      <c r="AC79" s="40"/>
      <c r="AD79" s="40">
        <v>0</v>
      </c>
      <c r="AE79" s="40"/>
      <c r="AF79" s="36"/>
    </row>
    <row r="80" spans="1:32" ht="37.5">
      <c r="A80" s="33" t="s">
        <v>29</v>
      </c>
      <c r="B80" s="40">
        <v>0</v>
      </c>
      <c r="C80" s="40"/>
      <c r="D80" s="40"/>
      <c r="E80" s="40"/>
      <c r="F80" s="74">
        <f>_xlfn.IFERROR(E80/B80*100,0)</f>
        <v>0</v>
      </c>
      <c r="G80" s="74">
        <f>_xlfn.IFERROR(E80/C80*100,0)</f>
        <v>0</v>
      </c>
      <c r="H80" s="40">
        <v>0</v>
      </c>
      <c r="I80" s="40"/>
      <c r="J80" s="40">
        <v>0</v>
      </c>
      <c r="K80" s="40"/>
      <c r="L80" s="40">
        <v>0</v>
      </c>
      <c r="M80" s="40"/>
      <c r="N80" s="40">
        <v>0</v>
      </c>
      <c r="O80" s="40"/>
      <c r="P80" s="40">
        <v>0</v>
      </c>
      <c r="Q80" s="40"/>
      <c r="R80" s="40">
        <v>0</v>
      </c>
      <c r="S80" s="40"/>
      <c r="T80" s="40">
        <v>0</v>
      </c>
      <c r="U80" s="40"/>
      <c r="V80" s="40">
        <v>0</v>
      </c>
      <c r="W80" s="40"/>
      <c r="X80" s="40">
        <v>0</v>
      </c>
      <c r="Y80" s="40"/>
      <c r="Z80" s="40">
        <v>0</v>
      </c>
      <c r="AA80" s="40"/>
      <c r="AB80" s="40">
        <v>0</v>
      </c>
      <c r="AC80" s="40"/>
      <c r="AD80" s="40">
        <v>0</v>
      </c>
      <c r="AE80" s="40"/>
      <c r="AF80" s="36"/>
    </row>
    <row r="81" spans="1:32" ht="18.75">
      <c r="A81" s="76" t="s">
        <v>30</v>
      </c>
      <c r="B81" s="43">
        <f>H81+J81+L81+N81+P81+R81+T81+V81+X81+Z81+AB81+AD81</f>
        <v>8289.32</v>
      </c>
      <c r="C81" s="43">
        <f>H81+J81+L81+N81+P81+R81+T81+V81</f>
        <v>5999.16</v>
      </c>
      <c r="D81" s="43">
        <f>H81+J81+L81+N81+P81+R81+T81+V81</f>
        <v>5999.16</v>
      </c>
      <c r="E81" s="43">
        <f>I81+K81+M81+O81+Q81+S81+U81+W81+Y81+AA81+AC81+AE81</f>
        <v>4988.29</v>
      </c>
      <c r="F81" s="38">
        <f>_xlfn.IFERROR(E81/B81*100,0)</f>
        <v>60.17731249366655</v>
      </c>
      <c r="G81" s="38">
        <f>_xlfn.IFERROR(E81/C81*100,0)</f>
        <v>83.14980763973622</v>
      </c>
      <c r="H81" s="51">
        <v>1166.1</v>
      </c>
      <c r="I81" s="51">
        <v>560.1</v>
      </c>
      <c r="J81" s="51">
        <v>595.84</v>
      </c>
      <c r="K81" s="51">
        <v>710.36</v>
      </c>
      <c r="L81" s="51">
        <v>358.05</v>
      </c>
      <c r="M81" s="51">
        <v>518.1</v>
      </c>
      <c r="N81" s="51">
        <v>1101.55</v>
      </c>
      <c r="O81" s="51">
        <v>515.62</v>
      </c>
      <c r="P81" s="51">
        <v>583.45</v>
      </c>
      <c r="Q81" s="51">
        <v>523.66</v>
      </c>
      <c r="R81" s="51">
        <v>358.05</v>
      </c>
      <c r="S81" s="51">
        <v>940.61</v>
      </c>
      <c r="T81" s="51">
        <v>1151.25</v>
      </c>
      <c r="U81" s="51">
        <v>614.17</v>
      </c>
      <c r="V81" s="51">
        <v>684.87</v>
      </c>
      <c r="W81" s="51">
        <v>605.67</v>
      </c>
      <c r="X81" s="51">
        <v>815.55</v>
      </c>
      <c r="Y81" s="51"/>
      <c r="Z81" s="51">
        <v>495.55</v>
      </c>
      <c r="AA81" s="51">
        <v>0</v>
      </c>
      <c r="AB81" s="51">
        <v>399.58</v>
      </c>
      <c r="AC81" s="51">
        <v>0</v>
      </c>
      <c r="AD81" s="51">
        <v>579.48</v>
      </c>
      <c r="AE81" s="51">
        <v>0</v>
      </c>
      <c r="AF81" s="54"/>
    </row>
    <row r="82" spans="1:32" ht="37.5">
      <c r="A82" s="76" t="s">
        <v>31</v>
      </c>
      <c r="B82" s="40">
        <v>0</v>
      </c>
      <c r="C82" s="40"/>
      <c r="D82" s="40"/>
      <c r="E82" s="40"/>
      <c r="F82" s="38">
        <f>_xlfn.IFERROR(E82/B82*100,0)</f>
        <v>0</v>
      </c>
      <c r="G82" s="38">
        <f>_xlfn.IFERROR(E82/C82*100,0)</f>
        <v>0</v>
      </c>
      <c r="H82" s="40">
        <v>0</v>
      </c>
      <c r="I82" s="40"/>
      <c r="J82" s="40">
        <v>0</v>
      </c>
      <c r="K82" s="40"/>
      <c r="L82" s="40">
        <v>0</v>
      </c>
      <c r="M82" s="40"/>
      <c r="N82" s="40">
        <v>0</v>
      </c>
      <c r="O82" s="40"/>
      <c r="P82" s="40">
        <v>0</v>
      </c>
      <c r="Q82" s="40"/>
      <c r="R82" s="40">
        <v>0</v>
      </c>
      <c r="S82" s="40"/>
      <c r="T82" s="40">
        <v>0</v>
      </c>
      <c r="U82" s="40"/>
      <c r="V82" s="40">
        <v>0</v>
      </c>
      <c r="W82" s="40"/>
      <c r="X82" s="40">
        <v>0</v>
      </c>
      <c r="Y82" s="40"/>
      <c r="Z82" s="40">
        <v>0</v>
      </c>
      <c r="AA82" s="40"/>
      <c r="AB82" s="40">
        <v>0</v>
      </c>
      <c r="AC82" s="40"/>
      <c r="AD82" s="40">
        <v>0</v>
      </c>
      <c r="AE82" s="40"/>
      <c r="AF82" s="54"/>
    </row>
    <row r="83" spans="1:32" ht="18.75">
      <c r="A83" s="76" t="s">
        <v>32</v>
      </c>
      <c r="B83" s="40">
        <v>0</v>
      </c>
      <c r="C83" s="40"/>
      <c r="D83" s="40"/>
      <c r="E83" s="40"/>
      <c r="F83" s="38">
        <f>_xlfn.IFERROR(E83/B83*100,0)</f>
        <v>0</v>
      </c>
      <c r="G83" s="38">
        <f>_xlfn.IFERROR(E83/C83*100,0)</f>
        <v>0</v>
      </c>
      <c r="H83" s="40">
        <v>0</v>
      </c>
      <c r="I83" s="40"/>
      <c r="J83" s="40">
        <v>0</v>
      </c>
      <c r="K83" s="40"/>
      <c r="L83" s="40">
        <v>0</v>
      </c>
      <c r="M83" s="40"/>
      <c r="N83" s="40">
        <v>0</v>
      </c>
      <c r="O83" s="40"/>
      <c r="P83" s="40">
        <v>0</v>
      </c>
      <c r="Q83" s="40"/>
      <c r="R83" s="40">
        <v>0</v>
      </c>
      <c r="S83" s="40"/>
      <c r="T83" s="40">
        <v>0</v>
      </c>
      <c r="U83" s="40"/>
      <c r="V83" s="40">
        <v>0</v>
      </c>
      <c r="W83" s="40"/>
      <c r="X83" s="40">
        <v>0</v>
      </c>
      <c r="Y83" s="40"/>
      <c r="Z83" s="40">
        <v>0</v>
      </c>
      <c r="AA83" s="40"/>
      <c r="AB83" s="40">
        <v>0</v>
      </c>
      <c r="AC83" s="40"/>
      <c r="AD83" s="40">
        <v>0</v>
      </c>
      <c r="AE83" s="40"/>
      <c r="AF83" s="54"/>
    </row>
    <row r="84" spans="1:32" ht="93.75">
      <c r="A84" s="45" t="s">
        <v>46</v>
      </c>
      <c r="B84" s="34">
        <f>B85</f>
        <v>32078.179999999997</v>
      </c>
      <c r="C84" s="34">
        <f>C85</f>
        <v>21018.989999999998</v>
      </c>
      <c r="D84" s="34">
        <f>D85</f>
        <v>21018.989999999998</v>
      </c>
      <c r="E84" s="34">
        <f>E85</f>
        <v>19434.800000000003</v>
      </c>
      <c r="F84" s="52">
        <f>E84/B84*100</f>
        <v>60.58573148476629</v>
      </c>
      <c r="G84" s="52">
        <f>E84/C84*100</f>
        <v>92.46305364815342</v>
      </c>
      <c r="H84" s="53">
        <f>H85</f>
        <v>1761.61</v>
      </c>
      <c r="I84" s="53">
        <f>I85</f>
        <v>1261.85</v>
      </c>
      <c r="J84" s="53">
        <f aca="true" t="shared" si="23" ref="J84:AE84">J85</f>
        <v>2654.4</v>
      </c>
      <c r="K84" s="53">
        <f t="shared" si="23"/>
        <v>2630</v>
      </c>
      <c r="L84" s="53">
        <v>2361.3</v>
      </c>
      <c r="M84" s="53">
        <f>M85</f>
        <v>2213.15</v>
      </c>
      <c r="N84" s="53">
        <f t="shared" si="23"/>
        <v>2877.99</v>
      </c>
      <c r="O84" s="53">
        <v>2526.75</v>
      </c>
      <c r="P84" s="53">
        <v>2476.65</v>
      </c>
      <c r="Q84" s="53">
        <f t="shared" si="23"/>
        <v>2947.02</v>
      </c>
      <c r="R84" s="53">
        <f t="shared" si="23"/>
        <v>2446.35</v>
      </c>
      <c r="S84" s="53">
        <f t="shared" si="23"/>
        <v>2807.45</v>
      </c>
      <c r="T84" s="53">
        <f t="shared" si="23"/>
        <v>3230.3</v>
      </c>
      <c r="U84" s="53">
        <f t="shared" si="23"/>
        <v>2625.84</v>
      </c>
      <c r="V84" s="53">
        <f t="shared" si="23"/>
        <v>2545.3</v>
      </c>
      <c r="W84" s="53">
        <f t="shared" si="23"/>
        <v>2259.36</v>
      </c>
      <c r="X84" s="53">
        <f t="shared" si="23"/>
        <v>2878.2</v>
      </c>
      <c r="Y84" s="53">
        <f t="shared" si="23"/>
        <v>0</v>
      </c>
      <c r="Z84" s="53">
        <f>Z85</f>
        <v>2918.44</v>
      </c>
      <c r="AA84" s="53">
        <f t="shared" si="23"/>
        <v>0</v>
      </c>
      <c r="AB84" s="53">
        <f t="shared" si="23"/>
        <v>2596.85</v>
      </c>
      <c r="AC84" s="53">
        <f t="shared" si="23"/>
        <v>0</v>
      </c>
      <c r="AD84" s="53">
        <f t="shared" si="23"/>
        <v>2665.7</v>
      </c>
      <c r="AE84" s="53">
        <f t="shared" si="23"/>
        <v>0</v>
      </c>
      <c r="AF84" s="54"/>
    </row>
    <row r="85" spans="1:32" ht="18.75">
      <c r="A85" s="77" t="s">
        <v>27</v>
      </c>
      <c r="B85" s="34">
        <f>B88</f>
        <v>32078.179999999997</v>
      </c>
      <c r="C85" s="34">
        <f>C88</f>
        <v>21018.989999999998</v>
      </c>
      <c r="D85" s="34">
        <f>D88</f>
        <v>21018.989999999998</v>
      </c>
      <c r="E85" s="34">
        <f>E88</f>
        <v>19434.800000000003</v>
      </c>
      <c r="F85" s="34">
        <f>E85/B85*100</f>
        <v>60.58573148476629</v>
      </c>
      <c r="G85" s="34">
        <f>E85/C85*100</f>
        <v>92.46305364815342</v>
      </c>
      <c r="H85" s="78">
        <f>H88</f>
        <v>1761.61</v>
      </c>
      <c r="I85" s="78">
        <f>I88</f>
        <v>1261.85</v>
      </c>
      <c r="J85" s="78">
        <f aca="true" t="shared" si="24" ref="J85:AE85">J88</f>
        <v>2654.4</v>
      </c>
      <c r="K85" s="78">
        <f t="shared" si="24"/>
        <v>2630</v>
      </c>
      <c r="L85" s="78">
        <f t="shared" si="24"/>
        <v>2793.11</v>
      </c>
      <c r="M85" s="78">
        <f>M88</f>
        <v>2213.15</v>
      </c>
      <c r="N85" s="78">
        <v>2877.99</v>
      </c>
      <c r="O85" s="78">
        <f>O88</f>
        <v>2690.13</v>
      </c>
      <c r="P85" s="78">
        <f t="shared" si="24"/>
        <v>2766.22</v>
      </c>
      <c r="Q85" s="78">
        <f t="shared" si="24"/>
        <v>2947.02</v>
      </c>
      <c r="R85" s="78">
        <f t="shared" si="24"/>
        <v>2446.35</v>
      </c>
      <c r="S85" s="78">
        <f t="shared" si="24"/>
        <v>2807.45</v>
      </c>
      <c r="T85" s="78">
        <f t="shared" si="24"/>
        <v>3230.3</v>
      </c>
      <c r="U85" s="78">
        <f t="shared" si="24"/>
        <v>2625.84</v>
      </c>
      <c r="V85" s="78">
        <f t="shared" si="24"/>
        <v>2545.3</v>
      </c>
      <c r="W85" s="78">
        <f t="shared" si="24"/>
        <v>2259.36</v>
      </c>
      <c r="X85" s="78">
        <f t="shared" si="24"/>
        <v>2878.2</v>
      </c>
      <c r="Y85" s="78">
        <f t="shared" si="24"/>
        <v>0</v>
      </c>
      <c r="Z85" s="78">
        <f t="shared" si="24"/>
        <v>2918.44</v>
      </c>
      <c r="AA85" s="78">
        <f t="shared" si="24"/>
        <v>0</v>
      </c>
      <c r="AB85" s="78">
        <f t="shared" si="24"/>
        <v>2596.85</v>
      </c>
      <c r="AC85" s="78">
        <f t="shared" si="24"/>
        <v>0</v>
      </c>
      <c r="AD85" s="78">
        <f t="shared" si="24"/>
        <v>2665.7</v>
      </c>
      <c r="AE85" s="78">
        <f t="shared" si="24"/>
        <v>0</v>
      </c>
      <c r="AF85" s="36"/>
    </row>
    <row r="86" spans="1:32" ht="18.75">
      <c r="A86" s="33" t="s">
        <v>28</v>
      </c>
      <c r="B86" s="40">
        <v>0</v>
      </c>
      <c r="C86" s="40"/>
      <c r="D86" s="40"/>
      <c r="E86" s="40"/>
      <c r="F86" s="38">
        <f>_xlfn.IFERROR(E86/B86*100,0)</f>
        <v>0</v>
      </c>
      <c r="G86" s="38">
        <f>_xlfn.IFERROR(E86/C86*100,0)</f>
        <v>0</v>
      </c>
      <c r="H86" s="40">
        <v>0</v>
      </c>
      <c r="I86" s="40"/>
      <c r="J86" s="40">
        <v>0</v>
      </c>
      <c r="K86" s="40"/>
      <c r="L86" s="40">
        <v>0</v>
      </c>
      <c r="M86" s="40"/>
      <c r="N86" s="40">
        <v>0</v>
      </c>
      <c r="O86" s="40"/>
      <c r="P86" s="40">
        <v>0</v>
      </c>
      <c r="Q86" s="40"/>
      <c r="R86" s="40">
        <v>0</v>
      </c>
      <c r="S86" s="40"/>
      <c r="T86" s="40">
        <v>0</v>
      </c>
      <c r="U86" s="40"/>
      <c r="V86" s="40">
        <v>0</v>
      </c>
      <c r="W86" s="40"/>
      <c r="X86" s="40">
        <v>0</v>
      </c>
      <c r="Y86" s="40"/>
      <c r="Z86" s="40">
        <v>0</v>
      </c>
      <c r="AA86" s="40"/>
      <c r="AB86" s="40">
        <v>0</v>
      </c>
      <c r="AC86" s="40"/>
      <c r="AD86" s="40">
        <v>0</v>
      </c>
      <c r="AE86" s="40"/>
      <c r="AF86" s="54"/>
    </row>
    <row r="87" spans="1:32" ht="37.5">
      <c r="A87" s="33" t="s">
        <v>29</v>
      </c>
      <c r="B87" s="40">
        <v>0</v>
      </c>
      <c r="C87" s="40"/>
      <c r="D87" s="40"/>
      <c r="E87" s="40"/>
      <c r="F87" s="38">
        <f>_xlfn.IFERROR(E87/B87*100,0)</f>
        <v>0</v>
      </c>
      <c r="G87" s="38">
        <f>_xlfn.IFERROR(E87/C87*100,0)</f>
        <v>0</v>
      </c>
      <c r="H87" s="40">
        <v>0</v>
      </c>
      <c r="I87" s="40"/>
      <c r="J87" s="40">
        <v>0</v>
      </c>
      <c r="K87" s="40"/>
      <c r="L87" s="40">
        <v>0</v>
      </c>
      <c r="M87" s="40"/>
      <c r="N87" s="40">
        <v>0</v>
      </c>
      <c r="O87" s="40"/>
      <c r="P87" s="40">
        <v>0</v>
      </c>
      <c r="Q87" s="40"/>
      <c r="R87" s="40">
        <v>0</v>
      </c>
      <c r="S87" s="40"/>
      <c r="T87" s="40">
        <v>0</v>
      </c>
      <c r="U87" s="40"/>
      <c r="V87" s="40">
        <v>0</v>
      </c>
      <c r="W87" s="40"/>
      <c r="X87" s="40">
        <v>0</v>
      </c>
      <c r="Y87" s="40"/>
      <c r="Z87" s="40">
        <v>0</v>
      </c>
      <c r="AA87" s="40"/>
      <c r="AB87" s="40">
        <v>0</v>
      </c>
      <c r="AC87" s="40"/>
      <c r="AD87" s="40">
        <v>0</v>
      </c>
      <c r="AE87" s="40"/>
      <c r="AF87" s="54"/>
    </row>
    <row r="88" spans="1:32" ht="18.75">
      <c r="A88" s="33" t="s">
        <v>30</v>
      </c>
      <c r="B88" s="43">
        <f>H88+J88+L88+N88+P88+R88+T88+V88+X88+Z88+AB88+AD88</f>
        <v>32078.179999999997</v>
      </c>
      <c r="C88" s="43">
        <f>H88+J88+L88+N88+P88+R88+T88+V88</f>
        <v>21018.989999999998</v>
      </c>
      <c r="D88" s="43">
        <f>H88+J88+L88+N88+P88+R88+T88+V88</f>
        <v>21018.989999999998</v>
      </c>
      <c r="E88" s="43">
        <f>I88+K88+M88+O88+Q88+S88+U88+W88+Y88+AA88+AC88+AE88</f>
        <v>19434.800000000003</v>
      </c>
      <c r="F88" s="38">
        <f>_xlfn.IFERROR(E88/B88*100,0)</f>
        <v>60.58573148476629</v>
      </c>
      <c r="G88" s="38">
        <f>_xlfn.IFERROR(E88/C88*100,0)</f>
        <v>92.46305364815342</v>
      </c>
      <c r="H88" s="44">
        <v>1761.61</v>
      </c>
      <c r="I88" s="44">
        <v>1261.85</v>
      </c>
      <c r="J88" s="44">
        <v>2654.4</v>
      </c>
      <c r="K88" s="44">
        <v>2630</v>
      </c>
      <c r="L88" s="44">
        <v>2793.11</v>
      </c>
      <c r="M88" s="44">
        <v>2213.15</v>
      </c>
      <c r="N88" s="44">
        <v>2821.7</v>
      </c>
      <c r="O88" s="44">
        <v>2690.13</v>
      </c>
      <c r="P88" s="44">
        <v>2766.22</v>
      </c>
      <c r="Q88" s="44">
        <v>2947.02</v>
      </c>
      <c r="R88" s="44">
        <v>2446.35</v>
      </c>
      <c r="S88" s="44">
        <v>2807.45</v>
      </c>
      <c r="T88" s="44">
        <v>3230.3</v>
      </c>
      <c r="U88" s="44">
        <v>2625.84</v>
      </c>
      <c r="V88" s="44">
        <v>2545.3</v>
      </c>
      <c r="W88" s="44">
        <v>2259.36</v>
      </c>
      <c r="X88" s="44">
        <v>2878.2</v>
      </c>
      <c r="Y88" s="44"/>
      <c r="Z88" s="44">
        <v>2918.44</v>
      </c>
      <c r="AA88" s="44">
        <v>0</v>
      </c>
      <c r="AB88" s="44">
        <v>2596.85</v>
      </c>
      <c r="AC88" s="44">
        <v>0</v>
      </c>
      <c r="AD88" s="44">
        <v>2665.7</v>
      </c>
      <c r="AE88" s="44">
        <v>0</v>
      </c>
      <c r="AF88" s="54"/>
    </row>
    <row r="89" spans="1:32" ht="37.5">
      <c r="A89" s="33" t="s">
        <v>31</v>
      </c>
      <c r="B89" s="40">
        <v>0</v>
      </c>
      <c r="C89" s="40"/>
      <c r="D89" s="40"/>
      <c r="E89" s="40"/>
      <c r="F89" s="74">
        <f>_xlfn.IFERROR(E89/B89*100,0)</f>
        <v>0</v>
      </c>
      <c r="G89" s="74">
        <f>_xlfn.IFERROR(E89/C89*100,0)</f>
        <v>0</v>
      </c>
      <c r="H89" s="40">
        <v>0</v>
      </c>
      <c r="I89" s="40"/>
      <c r="J89" s="40">
        <v>0</v>
      </c>
      <c r="K89" s="40"/>
      <c r="L89" s="40">
        <v>0</v>
      </c>
      <c r="M89" s="40"/>
      <c r="N89" s="40">
        <v>0</v>
      </c>
      <c r="O89" s="40"/>
      <c r="P89" s="40">
        <v>0</v>
      </c>
      <c r="Q89" s="40"/>
      <c r="R89" s="40">
        <v>0</v>
      </c>
      <c r="S89" s="40"/>
      <c r="T89" s="40">
        <v>0</v>
      </c>
      <c r="U89" s="40"/>
      <c r="V89" s="40">
        <v>0</v>
      </c>
      <c r="W89" s="40"/>
      <c r="X89" s="40">
        <v>0</v>
      </c>
      <c r="Y89" s="40"/>
      <c r="Z89" s="40">
        <v>0</v>
      </c>
      <c r="AA89" s="40"/>
      <c r="AB89" s="40">
        <v>0</v>
      </c>
      <c r="AC89" s="40"/>
      <c r="AD89" s="40">
        <v>0</v>
      </c>
      <c r="AE89" s="40"/>
      <c r="AF89" s="54"/>
    </row>
    <row r="90" spans="1:32" ht="18.75">
      <c r="A90" s="33" t="s">
        <v>32</v>
      </c>
      <c r="B90" s="40">
        <v>0</v>
      </c>
      <c r="C90" s="40"/>
      <c r="D90" s="40"/>
      <c r="E90" s="40"/>
      <c r="F90" s="38">
        <f>_xlfn.IFERROR(E90/B90*100,0)</f>
        <v>0</v>
      </c>
      <c r="G90" s="38">
        <f>_xlfn.IFERROR(E90/C90*100,0)</f>
        <v>0</v>
      </c>
      <c r="H90" s="40">
        <v>0</v>
      </c>
      <c r="I90" s="40"/>
      <c r="J90" s="40">
        <v>0</v>
      </c>
      <c r="K90" s="40"/>
      <c r="L90" s="40">
        <v>0</v>
      </c>
      <c r="M90" s="40"/>
      <c r="N90" s="40">
        <v>0</v>
      </c>
      <c r="O90" s="40"/>
      <c r="P90" s="40">
        <v>0</v>
      </c>
      <c r="Q90" s="40"/>
      <c r="R90" s="40">
        <v>0</v>
      </c>
      <c r="S90" s="40"/>
      <c r="T90" s="40">
        <v>0</v>
      </c>
      <c r="U90" s="40"/>
      <c r="V90" s="40">
        <v>0</v>
      </c>
      <c r="W90" s="40"/>
      <c r="X90" s="40">
        <v>0</v>
      </c>
      <c r="Y90" s="40"/>
      <c r="Z90" s="40">
        <v>0</v>
      </c>
      <c r="AA90" s="40"/>
      <c r="AB90" s="40">
        <v>0</v>
      </c>
      <c r="AC90" s="40"/>
      <c r="AD90" s="40">
        <v>0</v>
      </c>
      <c r="AE90" s="40"/>
      <c r="AF90" s="54"/>
    </row>
    <row r="91" spans="1:32" ht="18.75">
      <c r="A91" s="79" t="s">
        <v>47</v>
      </c>
      <c r="B91" s="34">
        <f>B92</f>
        <v>40367.5</v>
      </c>
      <c r="C91" s="34">
        <f>C92</f>
        <v>27018.149999999998</v>
      </c>
      <c r="D91" s="34">
        <f>D92</f>
        <v>27018.149999999998</v>
      </c>
      <c r="E91" s="34">
        <f>E92</f>
        <v>24423.090000000004</v>
      </c>
      <c r="F91" s="34">
        <f>E91/B91*100</f>
        <v>60.50186412336658</v>
      </c>
      <c r="G91" s="34">
        <f>E91/C91*100</f>
        <v>90.39512327824076</v>
      </c>
      <c r="H91" s="78">
        <f aca="true" t="shared" si="25" ref="H91:X91">H92</f>
        <v>2927.71</v>
      </c>
      <c r="I91" s="78">
        <f t="shared" si="25"/>
        <v>1821.9499999999998</v>
      </c>
      <c r="J91" s="78">
        <f t="shared" si="25"/>
        <v>3250.2400000000002</v>
      </c>
      <c r="K91" s="78">
        <f t="shared" si="25"/>
        <v>3340.36</v>
      </c>
      <c r="L91" s="78">
        <f t="shared" si="25"/>
        <v>3151.1600000000003</v>
      </c>
      <c r="M91" s="78">
        <f t="shared" si="25"/>
        <v>2731.25</v>
      </c>
      <c r="N91" s="78">
        <f t="shared" si="25"/>
        <v>3923.25</v>
      </c>
      <c r="O91" s="78">
        <f t="shared" si="25"/>
        <v>3205.75</v>
      </c>
      <c r="P91" s="78">
        <f t="shared" si="25"/>
        <v>3349.67</v>
      </c>
      <c r="Q91" s="78">
        <f t="shared" si="25"/>
        <v>3470.68</v>
      </c>
      <c r="R91" s="78">
        <f t="shared" si="25"/>
        <v>2804.4</v>
      </c>
      <c r="S91" s="78">
        <f t="shared" si="25"/>
        <v>3748.06</v>
      </c>
      <c r="T91" s="78">
        <f t="shared" si="25"/>
        <v>4381.55</v>
      </c>
      <c r="U91" s="78">
        <f t="shared" si="25"/>
        <v>3240.01</v>
      </c>
      <c r="V91" s="78">
        <f t="shared" si="25"/>
        <v>3230.17</v>
      </c>
      <c r="W91" s="78">
        <f t="shared" si="25"/>
        <v>2865.03</v>
      </c>
      <c r="X91" s="78">
        <f t="shared" si="25"/>
        <v>3693.75</v>
      </c>
      <c r="Y91" s="78"/>
      <c r="Z91" s="78">
        <f>Z92</f>
        <v>3413.9900000000002</v>
      </c>
      <c r="AA91" s="78"/>
      <c r="AB91" s="78">
        <f>AB92</f>
        <v>2996.43</v>
      </c>
      <c r="AC91" s="78"/>
      <c r="AD91" s="78">
        <f>AD92</f>
        <v>3245.18</v>
      </c>
      <c r="AE91" s="78"/>
      <c r="AF91" s="54"/>
    </row>
    <row r="92" spans="1:32" ht="18.75">
      <c r="A92" s="79" t="s">
        <v>27</v>
      </c>
      <c r="B92" s="34">
        <f>B95</f>
        <v>40367.5</v>
      </c>
      <c r="C92" s="34">
        <f>C95</f>
        <v>27018.149999999998</v>
      </c>
      <c r="D92" s="34">
        <f>D95</f>
        <v>27018.149999999998</v>
      </c>
      <c r="E92" s="34">
        <f>E95</f>
        <v>24423.090000000004</v>
      </c>
      <c r="F92" s="34">
        <f>E92/B92*100</f>
        <v>60.50186412336658</v>
      </c>
      <c r="G92" s="34">
        <f>E92/C92*100</f>
        <v>90.39512327824076</v>
      </c>
      <c r="H92" s="78">
        <f aca="true" t="shared" si="26" ref="H92:AE92">H95</f>
        <v>2927.71</v>
      </c>
      <c r="I92" s="78">
        <f t="shared" si="26"/>
        <v>1821.9499999999998</v>
      </c>
      <c r="J92" s="78">
        <f t="shared" si="26"/>
        <v>3250.2400000000002</v>
      </c>
      <c r="K92" s="78">
        <f t="shared" si="26"/>
        <v>3340.36</v>
      </c>
      <c r="L92" s="78">
        <f t="shared" si="26"/>
        <v>3151.1600000000003</v>
      </c>
      <c r="M92" s="78">
        <f t="shared" si="26"/>
        <v>2731.25</v>
      </c>
      <c r="N92" s="78">
        <f t="shared" si="26"/>
        <v>3923.25</v>
      </c>
      <c r="O92" s="78">
        <f t="shared" si="26"/>
        <v>3205.75</v>
      </c>
      <c r="P92" s="78">
        <f t="shared" si="26"/>
        <v>3349.67</v>
      </c>
      <c r="Q92" s="78">
        <f t="shared" si="26"/>
        <v>3470.68</v>
      </c>
      <c r="R92" s="78">
        <f t="shared" si="26"/>
        <v>2804.4</v>
      </c>
      <c r="S92" s="78">
        <f t="shared" si="26"/>
        <v>3748.06</v>
      </c>
      <c r="T92" s="78">
        <f t="shared" si="26"/>
        <v>4381.55</v>
      </c>
      <c r="U92" s="78">
        <f t="shared" si="26"/>
        <v>3240.01</v>
      </c>
      <c r="V92" s="78">
        <f t="shared" si="26"/>
        <v>3230.17</v>
      </c>
      <c r="W92" s="78">
        <f t="shared" si="26"/>
        <v>2865.03</v>
      </c>
      <c r="X92" s="78">
        <f t="shared" si="26"/>
        <v>3693.75</v>
      </c>
      <c r="Y92" s="78">
        <f t="shared" si="26"/>
        <v>0</v>
      </c>
      <c r="Z92" s="78">
        <f t="shared" si="26"/>
        <v>3413.9900000000002</v>
      </c>
      <c r="AA92" s="78">
        <f t="shared" si="26"/>
        <v>0</v>
      </c>
      <c r="AB92" s="78">
        <f t="shared" si="26"/>
        <v>2996.43</v>
      </c>
      <c r="AC92" s="78">
        <f t="shared" si="26"/>
        <v>0</v>
      </c>
      <c r="AD92" s="78">
        <f t="shared" si="26"/>
        <v>3245.18</v>
      </c>
      <c r="AE92" s="78">
        <f t="shared" si="26"/>
        <v>0</v>
      </c>
      <c r="AF92" s="36"/>
    </row>
    <row r="93" spans="1:32" ht="18.75">
      <c r="A93" s="80" t="s">
        <v>28</v>
      </c>
      <c r="B93" s="40">
        <f>B79+B86</f>
        <v>0</v>
      </c>
      <c r="C93" s="40">
        <f>C79+C86</f>
        <v>0</v>
      </c>
      <c r="D93" s="40">
        <f>D79+D86</f>
        <v>0</v>
      </c>
      <c r="E93" s="40">
        <f>E79+E86</f>
        <v>0</v>
      </c>
      <c r="F93" s="38">
        <f aca="true" t="shared" si="27" ref="F93:F109">_xlfn.IFERROR(E93/B93*100,0)</f>
        <v>0</v>
      </c>
      <c r="G93" s="38">
        <f aca="true" t="shared" si="28" ref="G93:G109">_xlfn.IFERROR(E93/C93*100,0)</f>
        <v>0</v>
      </c>
      <c r="H93" s="40">
        <f>H79+H86</f>
        <v>0</v>
      </c>
      <c r="I93" s="40"/>
      <c r="J93" s="40">
        <f>J79+J86</f>
        <v>0</v>
      </c>
      <c r="K93" s="40"/>
      <c r="L93" s="40">
        <f>L79+L86</f>
        <v>0</v>
      </c>
      <c r="M93" s="40"/>
      <c r="N93" s="40">
        <f>N79+N86</f>
        <v>0</v>
      </c>
      <c r="O93" s="40"/>
      <c r="P93" s="40">
        <f>P79+P86</f>
        <v>0</v>
      </c>
      <c r="Q93" s="40"/>
      <c r="R93" s="40">
        <f>R79+R86</f>
        <v>0</v>
      </c>
      <c r="S93" s="40"/>
      <c r="T93" s="40">
        <f>T79+T86</f>
        <v>0</v>
      </c>
      <c r="U93" s="40"/>
      <c r="V93" s="40">
        <f>V79+V86</f>
        <v>0</v>
      </c>
      <c r="W93" s="40"/>
      <c r="X93" s="40">
        <f>X79+X86</f>
        <v>0</v>
      </c>
      <c r="Y93" s="40"/>
      <c r="Z93" s="40">
        <f>Z79+Z86</f>
        <v>0</v>
      </c>
      <c r="AA93" s="40"/>
      <c r="AB93" s="40">
        <f>AB79+AB86</f>
        <v>0</v>
      </c>
      <c r="AC93" s="40"/>
      <c r="AD93" s="40">
        <f>AD79+AD86</f>
        <v>0</v>
      </c>
      <c r="AE93" s="40"/>
      <c r="AF93" s="54"/>
    </row>
    <row r="94" spans="1:32" ht="37.5">
      <c r="A94" s="80" t="s">
        <v>29</v>
      </c>
      <c r="B94" s="40">
        <f aca="true" t="shared" si="29" ref="B94:E97">B80+B87</f>
        <v>0</v>
      </c>
      <c r="C94" s="40">
        <f t="shared" si="29"/>
        <v>0</v>
      </c>
      <c r="D94" s="40">
        <f t="shared" si="29"/>
        <v>0</v>
      </c>
      <c r="E94" s="40">
        <f t="shared" si="29"/>
        <v>0</v>
      </c>
      <c r="F94" s="74">
        <f t="shared" si="27"/>
        <v>0</v>
      </c>
      <c r="G94" s="74">
        <f t="shared" si="28"/>
        <v>0</v>
      </c>
      <c r="H94" s="40">
        <f>H80+H87</f>
        <v>0</v>
      </c>
      <c r="I94" s="40"/>
      <c r="J94" s="40">
        <f>J80+J87</f>
        <v>0</v>
      </c>
      <c r="K94" s="40"/>
      <c r="L94" s="40">
        <f>L80+L87</f>
        <v>0</v>
      </c>
      <c r="M94" s="40"/>
      <c r="N94" s="40">
        <f>N80+N87</f>
        <v>0</v>
      </c>
      <c r="O94" s="40"/>
      <c r="P94" s="40">
        <f>P80+P87</f>
        <v>0</v>
      </c>
      <c r="Q94" s="40"/>
      <c r="R94" s="40">
        <f>R80+R87</f>
        <v>0</v>
      </c>
      <c r="S94" s="40"/>
      <c r="T94" s="40">
        <f>T80+T87</f>
        <v>0</v>
      </c>
      <c r="U94" s="40"/>
      <c r="V94" s="40">
        <f>V80+V87</f>
        <v>0</v>
      </c>
      <c r="W94" s="40"/>
      <c r="X94" s="40">
        <f>X80+X87</f>
        <v>0</v>
      </c>
      <c r="Y94" s="40"/>
      <c r="Z94" s="40">
        <f>Z80+Z87</f>
        <v>0</v>
      </c>
      <c r="AA94" s="40"/>
      <c r="AB94" s="40">
        <f>AB80+AB87</f>
        <v>0</v>
      </c>
      <c r="AC94" s="40"/>
      <c r="AD94" s="40">
        <f>AD80+AD87</f>
        <v>0</v>
      </c>
      <c r="AE94" s="40"/>
      <c r="AF94" s="54"/>
    </row>
    <row r="95" spans="1:32" ht="18.75">
      <c r="A95" s="80" t="s">
        <v>30</v>
      </c>
      <c r="B95" s="40">
        <f>B81+B88</f>
        <v>40367.5</v>
      </c>
      <c r="C95" s="40">
        <f>C81+C88</f>
        <v>27018.149999999998</v>
      </c>
      <c r="D95" s="40">
        <f t="shared" si="29"/>
        <v>27018.149999999998</v>
      </c>
      <c r="E95" s="40">
        <f t="shared" si="29"/>
        <v>24423.090000000004</v>
      </c>
      <c r="F95" s="74">
        <f t="shared" si="27"/>
        <v>60.50186412336658</v>
      </c>
      <c r="G95" s="74">
        <f t="shared" si="28"/>
        <v>90.39512327824076</v>
      </c>
      <c r="H95" s="40">
        <f>H81+H88</f>
        <v>2927.71</v>
      </c>
      <c r="I95" s="40">
        <f>I81+I88</f>
        <v>1821.9499999999998</v>
      </c>
      <c r="J95" s="40">
        <f>J81+J88</f>
        <v>3250.2400000000002</v>
      </c>
      <c r="K95" s="40">
        <f>K81+K88</f>
        <v>3340.36</v>
      </c>
      <c r="L95" s="40">
        <f>L81+L88</f>
        <v>3151.1600000000003</v>
      </c>
      <c r="M95" s="40">
        <f>M81+M88</f>
        <v>2731.25</v>
      </c>
      <c r="N95" s="40">
        <f>N81+N88</f>
        <v>3923.25</v>
      </c>
      <c r="O95" s="40">
        <f>O81+O88</f>
        <v>3205.75</v>
      </c>
      <c r="P95" s="40">
        <f>P81+P88</f>
        <v>3349.67</v>
      </c>
      <c r="Q95" s="40">
        <f>Q81+Q88</f>
        <v>3470.68</v>
      </c>
      <c r="R95" s="40">
        <f>R81+R88</f>
        <v>2804.4</v>
      </c>
      <c r="S95" s="40">
        <f>S81+S88</f>
        <v>3748.06</v>
      </c>
      <c r="T95" s="40">
        <f>T81+T88</f>
        <v>4381.55</v>
      </c>
      <c r="U95" s="40">
        <f>U81+U88</f>
        <v>3240.01</v>
      </c>
      <c r="V95" s="40">
        <f>V81+V88</f>
        <v>3230.17</v>
      </c>
      <c r="W95" s="40">
        <f>W81+W88</f>
        <v>2865.03</v>
      </c>
      <c r="X95" s="40">
        <f>X81+X88</f>
        <v>3693.75</v>
      </c>
      <c r="Y95" s="40">
        <f>Y81+Y88</f>
        <v>0</v>
      </c>
      <c r="Z95" s="40">
        <f>Z81+Z88</f>
        <v>3413.9900000000002</v>
      </c>
      <c r="AA95" s="40">
        <f>AA81+AA88</f>
        <v>0</v>
      </c>
      <c r="AB95" s="40">
        <f>AB81+AB88</f>
        <v>2996.43</v>
      </c>
      <c r="AC95" s="40">
        <f>AC81+AC88</f>
        <v>0</v>
      </c>
      <c r="AD95" s="40">
        <f>AD81+AD88</f>
        <v>3245.18</v>
      </c>
      <c r="AE95" s="40">
        <f>AE81+AE88</f>
        <v>0</v>
      </c>
      <c r="AF95" s="54"/>
    </row>
    <row r="96" spans="1:32" ht="37.5">
      <c r="A96" s="80" t="s">
        <v>31</v>
      </c>
      <c r="B96" s="40">
        <f t="shared" si="29"/>
        <v>0</v>
      </c>
      <c r="C96" s="40">
        <f t="shared" si="29"/>
        <v>0</v>
      </c>
      <c r="D96" s="40">
        <f t="shared" si="29"/>
        <v>0</v>
      </c>
      <c r="E96" s="40">
        <f t="shared" si="29"/>
        <v>0</v>
      </c>
      <c r="F96" s="74">
        <f t="shared" si="27"/>
        <v>0</v>
      </c>
      <c r="G96" s="74">
        <f t="shared" si="28"/>
        <v>0</v>
      </c>
      <c r="H96" s="40">
        <f>H82+H89</f>
        <v>0</v>
      </c>
      <c r="I96" s="40"/>
      <c r="J96" s="40">
        <f>J82+J89</f>
        <v>0</v>
      </c>
      <c r="K96" s="40"/>
      <c r="L96" s="40">
        <f>L82+L89</f>
        <v>0</v>
      </c>
      <c r="M96" s="40"/>
      <c r="N96" s="40">
        <f>N82+N89</f>
        <v>0</v>
      </c>
      <c r="O96" s="40"/>
      <c r="P96" s="40">
        <f>P82+P89</f>
        <v>0</v>
      </c>
      <c r="Q96" s="40"/>
      <c r="R96" s="40">
        <f>R82+R89</f>
        <v>0</v>
      </c>
      <c r="S96" s="40"/>
      <c r="T96" s="40">
        <f>T82+T89</f>
        <v>0</v>
      </c>
      <c r="U96" s="40"/>
      <c r="V96" s="40">
        <f>V82+V89</f>
        <v>0</v>
      </c>
      <c r="W96" s="40"/>
      <c r="X96" s="40">
        <f>X82+X89</f>
        <v>0</v>
      </c>
      <c r="Y96" s="40"/>
      <c r="Z96" s="40">
        <f>Z82+Z89</f>
        <v>0</v>
      </c>
      <c r="AA96" s="40"/>
      <c r="AB96" s="40">
        <f>AB82+AB89</f>
        <v>0</v>
      </c>
      <c r="AC96" s="40"/>
      <c r="AD96" s="40">
        <f>AD82+AD89</f>
        <v>0</v>
      </c>
      <c r="AE96" s="40"/>
      <c r="AF96" s="54"/>
    </row>
    <row r="97" spans="1:32" ht="18.75">
      <c r="A97" s="80" t="s">
        <v>32</v>
      </c>
      <c r="B97" s="40">
        <f t="shared" si="29"/>
        <v>0</v>
      </c>
      <c r="C97" s="40">
        <f t="shared" si="29"/>
        <v>0</v>
      </c>
      <c r="D97" s="40">
        <f t="shared" si="29"/>
        <v>0</v>
      </c>
      <c r="E97" s="40">
        <f t="shared" si="29"/>
        <v>0</v>
      </c>
      <c r="F97" s="74">
        <f t="shared" si="27"/>
        <v>0</v>
      </c>
      <c r="G97" s="74">
        <f t="shared" si="28"/>
        <v>0</v>
      </c>
      <c r="H97" s="40">
        <f>H83+H90</f>
        <v>0</v>
      </c>
      <c r="I97" s="40"/>
      <c r="J97" s="40">
        <f>J83+J90</f>
        <v>0</v>
      </c>
      <c r="K97" s="40"/>
      <c r="L97" s="40">
        <f>L83+L90</f>
        <v>0</v>
      </c>
      <c r="M97" s="40"/>
      <c r="N97" s="40">
        <f>N83+N90</f>
        <v>0</v>
      </c>
      <c r="O97" s="40"/>
      <c r="P97" s="40">
        <f>P83+P90</f>
        <v>0</v>
      </c>
      <c r="Q97" s="40"/>
      <c r="R97" s="40">
        <f>R83+R90</f>
        <v>0</v>
      </c>
      <c r="S97" s="40"/>
      <c r="T97" s="40">
        <f>T83+T90</f>
        <v>0</v>
      </c>
      <c r="U97" s="40"/>
      <c r="V97" s="40">
        <f>V83+V90</f>
        <v>0</v>
      </c>
      <c r="W97" s="40"/>
      <c r="X97" s="40">
        <f>X83+X90</f>
        <v>0</v>
      </c>
      <c r="Y97" s="40"/>
      <c r="Z97" s="40">
        <f>Z83+Z90</f>
        <v>0</v>
      </c>
      <c r="AA97" s="40"/>
      <c r="AB97" s="40">
        <f>AB83+AB90</f>
        <v>0</v>
      </c>
      <c r="AC97" s="40"/>
      <c r="AD97" s="40">
        <f>AD83+AD90</f>
        <v>0</v>
      </c>
      <c r="AE97" s="40"/>
      <c r="AF97" s="54"/>
    </row>
    <row r="98" spans="1:32" ht="18.75">
      <c r="A98" s="81" t="s">
        <v>48</v>
      </c>
      <c r="B98" s="82">
        <f>B101+B100+B102+B103</f>
        <v>107380.19</v>
      </c>
      <c r="C98" s="82">
        <f>C101+C100</f>
        <v>31420.079999999998</v>
      </c>
      <c r="D98" s="82">
        <f>D101+D100</f>
        <v>31420.079999999998</v>
      </c>
      <c r="E98" s="82">
        <f>E101+E100</f>
        <v>28756.160000000003</v>
      </c>
      <c r="F98" s="83">
        <f t="shared" si="27"/>
        <v>26.77976263592009</v>
      </c>
      <c r="G98" s="83">
        <f t="shared" si="28"/>
        <v>91.52160019961758</v>
      </c>
      <c r="H98" s="82">
        <f>H101+H100</f>
        <v>3324.55</v>
      </c>
      <c r="I98" s="82">
        <f>I101+I100</f>
        <v>2218.79</v>
      </c>
      <c r="J98" s="82">
        <f>J101+J100</f>
        <v>3691.5400000000004</v>
      </c>
      <c r="K98" s="82">
        <f>K101+K100</f>
        <v>3781.6600000000003</v>
      </c>
      <c r="L98" s="82">
        <f>L101+L100</f>
        <v>3592.4600000000005</v>
      </c>
      <c r="M98" s="84">
        <f aca="true" t="shared" si="30" ref="M98:AE98">M101</f>
        <v>3172.55</v>
      </c>
      <c r="N98" s="82">
        <f>N101+N100</f>
        <v>4364.55</v>
      </c>
      <c r="O98" s="84">
        <f t="shared" si="30"/>
        <v>3647.05</v>
      </c>
      <c r="P98" s="82">
        <f>P101+P100</f>
        <v>3920.17</v>
      </c>
      <c r="Q98" s="84">
        <f>Q101</f>
        <v>3911.98</v>
      </c>
      <c r="R98" s="82">
        <f>R101+R100</f>
        <v>3368.4</v>
      </c>
      <c r="S98" s="84">
        <f t="shared" si="30"/>
        <v>4390.36</v>
      </c>
      <c r="T98" s="82">
        <f>T101+T100</f>
        <v>5135.750000000001</v>
      </c>
      <c r="U98" s="84">
        <f t="shared" si="30"/>
        <v>4024.2400000000002</v>
      </c>
      <c r="V98" s="82">
        <f>V101+V100</f>
        <v>4022.6600000000003</v>
      </c>
      <c r="W98" s="84">
        <f t="shared" si="30"/>
        <v>3609.5300000000007</v>
      </c>
      <c r="X98" s="82">
        <f>X101+X100</f>
        <v>4353.32</v>
      </c>
      <c r="Y98" s="84">
        <f t="shared" si="30"/>
        <v>0</v>
      </c>
      <c r="Z98" s="82">
        <f>Z101+Z100</f>
        <v>3886.59</v>
      </c>
      <c r="AA98" s="84">
        <f t="shared" si="30"/>
        <v>0</v>
      </c>
      <c r="AB98" s="82">
        <f>AB101+AB100</f>
        <v>3638.06</v>
      </c>
      <c r="AC98" s="84">
        <f t="shared" si="30"/>
        <v>0</v>
      </c>
      <c r="AD98" s="82">
        <f>AD101+AD100</f>
        <v>4082.14</v>
      </c>
      <c r="AE98" s="84">
        <f t="shared" si="30"/>
        <v>0</v>
      </c>
      <c r="AF98" s="85"/>
    </row>
    <row r="99" spans="1:32" ht="18.75">
      <c r="A99" s="33" t="s">
        <v>28</v>
      </c>
      <c r="B99" s="40">
        <v>0</v>
      </c>
      <c r="C99" s="40">
        <v>0</v>
      </c>
      <c r="D99" s="40">
        <v>0</v>
      </c>
      <c r="E99" s="40">
        <v>0</v>
      </c>
      <c r="F99" s="74">
        <f t="shared" si="27"/>
        <v>0</v>
      </c>
      <c r="G99" s="74">
        <f t="shared" si="28"/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/>
      <c r="N99" s="40">
        <v>0</v>
      </c>
      <c r="O99" s="40"/>
      <c r="P99" s="40">
        <v>0</v>
      </c>
      <c r="Q99" s="40"/>
      <c r="R99" s="40">
        <v>0</v>
      </c>
      <c r="S99" s="40"/>
      <c r="T99" s="40">
        <v>0</v>
      </c>
      <c r="U99" s="40"/>
      <c r="V99" s="40">
        <v>0</v>
      </c>
      <c r="W99" s="40"/>
      <c r="X99" s="40">
        <v>0</v>
      </c>
      <c r="Y99" s="40"/>
      <c r="Z99" s="40">
        <v>0</v>
      </c>
      <c r="AA99" s="40"/>
      <c r="AB99" s="40">
        <v>0</v>
      </c>
      <c r="AC99" s="40"/>
      <c r="AD99" s="40">
        <v>0</v>
      </c>
      <c r="AE99" s="40"/>
      <c r="AF99" s="54"/>
    </row>
    <row r="100" spans="1:32" ht="37.5">
      <c r="A100" s="33" t="s">
        <v>29</v>
      </c>
      <c r="B100" s="40">
        <f aca="true" t="shared" si="31" ref="B100:E101">B94+B71+B41</f>
        <v>0</v>
      </c>
      <c r="C100" s="40">
        <f t="shared" si="31"/>
        <v>0</v>
      </c>
      <c r="D100" s="40">
        <f t="shared" si="31"/>
        <v>0</v>
      </c>
      <c r="E100" s="40">
        <f t="shared" si="31"/>
        <v>0</v>
      </c>
      <c r="F100" s="74">
        <f t="shared" si="27"/>
        <v>0</v>
      </c>
      <c r="G100" s="74">
        <f t="shared" si="28"/>
        <v>0</v>
      </c>
      <c r="H100" s="40">
        <f aca="true" t="shared" si="32" ref="H100:L101">H94+H71+H41</f>
        <v>0</v>
      </c>
      <c r="I100" s="40">
        <f t="shared" si="32"/>
        <v>0</v>
      </c>
      <c r="J100" s="40">
        <f t="shared" si="32"/>
        <v>0</v>
      </c>
      <c r="K100" s="40">
        <f t="shared" si="32"/>
        <v>0</v>
      </c>
      <c r="L100" s="40">
        <f t="shared" si="32"/>
        <v>0</v>
      </c>
      <c r="M100" s="40"/>
      <c r="N100" s="40">
        <f>N94+N71+N41</f>
        <v>0</v>
      </c>
      <c r="O100" s="40"/>
      <c r="P100" s="40">
        <f>P94+P71+P41</f>
        <v>0</v>
      </c>
      <c r="Q100" s="40"/>
      <c r="R100" s="40">
        <f>R94+R71+R41</f>
        <v>0</v>
      </c>
      <c r="S100" s="40"/>
      <c r="T100" s="40">
        <f>T94+T71+T41</f>
        <v>0</v>
      </c>
      <c r="U100" s="40"/>
      <c r="V100" s="40">
        <f>V94+V71+V41</f>
        <v>0</v>
      </c>
      <c r="W100" s="40"/>
      <c r="X100" s="40">
        <f>X94+X71+X41</f>
        <v>0</v>
      </c>
      <c r="Y100" s="40"/>
      <c r="Z100" s="40">
        <f>Z94+Z71+Z41</f>
        <v>0</v>
      </c>
      <c r="AA100" s="40"/>
      <c r="AB100" s="40">
        <f>AB94+AB71+AB41</f>
        <v>0</v>
      </c>
      <c r="AC100" s="40"/>
      <c r="AD100" s="40">
        <f>AD94+AD71+AD41</f>
        <v>0</v>
      </c>
      <c r="AE100" s="40"/>
      <c r="AF100" s="54"/>
    </row>
    <row r="101" spans="1:32" ht="18.75">
      <c r="A101" s="33" t="s">
        <v>30</v>
      </c>
      <c r="B101" s="43">
        <f t="shared" si="31"/>
        <v>47380.19</v>
      </c>
      <c r="C101" s="43">
        <f t="shared" si="31"/>
        <v>31420.079999999998</v>
      </c>
      <c r="D101" s="43">
        <f t="shared" si="31"/>
        <v>31420.079999999998</v>
      </c>
      <c r="E101" s="43">
        <f t="shared" si="31"/>
        <v>28756.160000000003</v>
      </c>
      <c r="F101" s="74">
        <f t="shared" si="27"/>
        <v>60.69236953249872</v>
      </c>
      <c r="G101" s="74">
        <f t="shared" si="28"/>
        <v>91.52160019961758</v>
      </c>
      <c r="H101" s="43">
        <f t="shared" si="32"/>
        <v>3324.55</v>
      </c>
      <c r="I101" s="43">
        <f t="shared" si="32"/>
        <v>2218.79</v>
      </c>
      <c r="J101" s="43">
        <f t="shared" si="32"/>
        <v>3691.5400000000004</v>
      </c>
      <c r="K101" s="43">
        <f t="shared" si="32"/>
        <v>3781.6600000000003</v>
      </c>
      <c r="L101" s="43">
        <f t="shared" si="32"/>
        <v>3592.4600000000005</v>
      </c>
      <c r="M101" s="43">
        <f>M95+M72+M42</f>
        <v>3172.55</v>
      </c>
      <c r="N101" s="43">
        <f>N95+N72+N42</f>
        <v>4364.55</v>
      </c>
      <c r="O101" s="43">
        <f>O95+O72+O42</f>
        <v>3647.05</v>
      </c>
      <c r="P101" s="43">
        <f>P95+P72+P42</f>
        <v>3920.17</v>
      </c>
      <c r="Q101" s="43">
        <f>Q95+Q72+Q42</f>
        <v>3911.98</v>
      </c>
      <c r="R101" s="43">
        <f>R95+R72+R42</f>
        <v>3368.4</v>
      </c>
      <c r="S101" s="43">
        <f>S95+S72+S42</f>
        <v>4390.36</v>
      </c>
      <c r="T101" s="43">
        <f>T95+T72+T42</f>
        <v>5135.750000000001</v>
      </c>
      <c r="U101" s="43">
        <f>U95+U72+U42</f>
        <v>4024.2400000000002</v>
      </c>
      <c r="V101" s="43">
        <f>V95+V72+V42</f>
        <v>4022.6600000000003</v>
      </c>
      <c r="W101" s="43">
        <f>W95+W72+W42</f>
        <v>3609.5300000000007</v>
      </c>
      <c r="X101" s="43">
        <f>X95+X72+X42</f>
        <v>4353.32</v>
      </c>
      <c r="Y101" s="43">
        <f>Y95+Y72+Y42</f>
        <v>0</v>
      </c>
      <c r="Z101" s="43">
        <f>Z95+Z72+Z42</f>
        <v>3886.59</v>
      </c>
      <c r="AA101" s="43">
        <f>AA95+AA72+AA42</f>
        <v>0</v>
      </c>
      <c r="AB101" s="43">
        <f>AB95+AB72+AB42</f>
        <v>3638.06</v>
      </c>
      <c r="AC101" s="43">
        <f>AC95+AC72+AC42</f>
        <v>0</v>
      </c>
      <c r="AD101" s="43">
        <f>AD95+AD72+AD42</f>
        <v>4082.14</v>
      </c>
      <c r="AE101" s="43">
        <f>AE95+AE72+AE42</f>
        <v>0</v>
      </c>
      <c r="AF101" s="54"/>
    </row>
    <row r="102" spans="1:32" ht="37.5">
      <c r="A102" s="33" t="s">
        <v>31</v>
      </c>
      <c r="B102" s="40">
        <v>0</v>
      </c>
      <c r="C102" s="40">
        <v>0</v>
      </c>
      <c r="D102" s="40">
        <v>0</v>
      </c>
      <c r="E102" s="40">
        <v>0</v>
      </c>
      <c r="F102" s="74">
        <f t="shared" si="27"/>
        <v>0</v>
      </c>
      <c r="G102" s="74">
        <f t="shared" si="28"/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/>
      <c r="N102" s="40">
        <v>0</v>
      </c>
      <c r="O102" s="40"/>
      <c r="P102" s="40">
        <v>0</v>
      </c>
      <c r="Q102" s="40"/>
      <c r="R102" s="40">
        <v>0</v>
      </c>
      <c r="S102" s="40"/>
      <c r="T102" s="40">
        <v>0</v>
      </c>
      <c r="U102" s="40"/>
      <c r="V102" s="40">
        <v>0</v>
      </c>
      <c r="W102" s="40"/>
      <c r="X102" s="40">
        <v>0</v>
      </c>
      <c r="Y102" s="40"/>
      <c r="Z102" s="40">
        <v>0</v>
      </c>
      <c r="AA102" s="40"/>
      <c r="AB102" s="40">
        <v>0</v>
      </c>
      <c r="AC102" s="40"/>
      <c r="AD102" s="40">
        <v>0</v>
      </c>
      <c r="AE102" s="40"/>
      <c r="AF102" s="54"/>
    </row>
    <row r="103" spans="1:32" ht="18.75">
      <c r="A103" s="33" t="s">
        <v>32</v>
      </c>
      <c r="B103" s="40">
        <v>60000</v>
      </c>
      <c r="C103" s="40">
        <v>0</v>
      </c>
      <c r="D103" s="40">
        <v>0</v>
      </c>
      <c r="E103" s="40">
        <v>0</v>
      </c>
      <c r="F103" s="74">
        <f>_xlfn.IFERROR(E103/B103*100,0)</f>
        <v>0</v>
      </c>
      <c r="G103" s="74">
        <f>_xlfn.IFERROR(E103/C103*100,0)</f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24000</v>
      </c>
      <c r="S103" s="40"/>
      <c r="T103" s="40">
        <v>0</v>
      </c>
      <c r="U103" s="40"/>
      <c r="V103" s="40">
        <v>0</v>
      </c>
      <c r="W103" s="40"/>
      <c r="X103" s="40">
        <v>3000</v>
      </c>
      <c r="Y103" s="40"/>
      <c r="Z103" s="40">
        <v>10000</v>
      </c>
      <c r="AA103" s="40"/>
      <c r="AB103" s="40">
        <v>11000</v>
      </c>
      <c r="AC103" s="40"/>
      <c r="AD103" s="40">
        <v>12000</v>
      </c>
      <c r="AE103" s="40"/>
      <c r="AF103" s="54"/>
    </row>
    <row r="104" spans="1:32" ht="37.5">
      <c r="A104" s="86" t="s">
        <v>49</v>
      </c>
      <c r="B104" s="34">
        <f>B107+B106+B108+B109</f>
        <v>107380.19</v>
      </c>
      <c r="C104" s="34">
        <f>C107</f>
        <v>31420.079999999998</v>
      </c>
      <c r="D104" s="34">
        <f>D107</f>
        <v>31420.079999999998</v>
      </c>
      <c r="E104" s="34">
        <f>E107+E106</f>
        <v>28756.160000000003</v>
      </c>
      <c r="F104" s="35">
        <f t="shared" si="27"/>
        <v>26.77976263592009</v>
      </c>
      <c r="G104" s="35">
        <f t="shared" si="28"/>
        <v>91.52160019961758</v>
      </c>
      <c r="H104" s="78">
        <f>H107</f>
        <v>3324.55</v>
      </c>
      <c r="I104" s="78">
        <f aca="true" t="shared" si="33" ref="I104:AE104">I107</f>
        <v>2218.79</v>
      </c>
      <c r="J104" s="78">
        <f t="shared" si="33"/>
        <v>3691.5400000000004</v>
      </c>
      <c r="K104" s="78">
        <f t="shared" si="33"/>
        <v>3781.6600000000003</v>
      </c>
      <c r="L104" s="78">
        <f t="shared" si="33"/>
        <v>3592.4600000000005</v>
      </c>
      <c r="M104" s="78">
        <f t="shared" si="33"/>
        <v>3172.55</v>
      </c>
      <c r="N104" s="78">
        <f t="shared" si="33"/>
        <v>4364.55</v>
      </c>
      <c r="O104" s="78">
        <f t="shared" si="33"/>
        <v>3647.05</v>
      </c>
      <c r="P104" s="78">
        <f t="shared" si="33"/>
        <v>3920.17</v>
      </c>
      <c r="Q104" s="78">
        <f t="shared" si="33"/>
        <v>3911.98</v>
      </c>
      <c r="R104" s="78">
        <f t="shared" si="33"/>
        <v>3368.4</v>
      </c>
      <c r="S104" s="78">
        <f t="shared" si="33"/>
        <v>4390.36</v>
      </c>
      <c r="T104" s="78">
        <f t="shared" si="33"/>
        <v>5135.75</v>
      </c>
      <c r="U104" s="78">
        <f t="shared" si="33"/>
        <v>4024.2400000000002</v>
      </c>
      <c r="V104" s="78">
        <f t="shared" si="33"/>
        <v>4022.66</v>
      </c>
      <c r="W104" s="78">
        <f t="shared" si="33"/>
        <v>3609.53</v>
      </c>
      <c r="X104" s="78">
        <f t="shared" si="33"/>
        <v>4353.32</v>
      </c>
      <c r="Y104" s="78">
        <f t="shared" si="33"/>
        <v>0</v>
      </c>
      <c r="Z104" s="78">
        <f t="shared" si="33"/>
        <v>3886.59</v>
      </c>
      <c r="AA104" s="78">
        <f t="shared" si="33"/>
        <v>0</v>
      </c>
      <c r="AB104" s="78">
        <f t="shared" si="33"/>
        <v>3638.06</v>
      </c>
      <c r="AC104" s="78">
        <f t="shared" si="33"/>
        <v>0</v>
      </c>
      <c r="AD104" s="78">
        <f t="shared" si="33"/>
        <v>4082.14</v>
      </c>
      <c r="AE104" s="78">
        <f t="shared" si="33"/>
        <v>0</v>
      </c>
      <c r="AF104" s="36"/>
    </row>
    <row r="105" spans="1:32" ht="18.75">
      <c r="A105" s="87" t="s">
        <v>28</v>
      </c>
      <c r="B105" s="40">
        <f aca="true" t="shared" si="34" ref="B105:E109">SUM(B40,B70,B93)</f>
        <v>0</v>
      </c>
      <c r="C105" s="40">
        <f t="shared" si="34"/>
        <v>0</v>
      </c>
      <c r="D105" s="40">
        <f t="shared" si="34"/>
        <v>0</v>
      </c>
      <c r="E105" s="40">
        <f t="shared" si="34"/>
        <v>0</v>
      </c>
      <c r="F105" s="74">
        <f t="shared" si="27"/>
        <v>0</v>
      </c>
      <c r="G105" s="74">
        <f t="shared" si="28"/>
        <v>0</v>
      </c>
      <c r="H105" s="40">
        <f aca="true" t="shared" si="35" ref="H105:AE109">SUM(H40,H70,H93)</f>
        <v>0</v>
      </c>
      <c r="I105" s="40">
        <f t="shared" si="35"/>
        <v>0</v>
      </c>
      <c r="J105" s="40">
        <f t="shared" si="35"/>
        <v>0</v>
      </c>
      <c r="K105" s="40">
        <f t="shared" si="35"/>
        <v>0</v>
      </c>
      <c r="L105" s="40">
        <f t="shared" si="35"/>
        <v>0</v>
      </c>
      <c r="M105" s="40">
        <f t="shared" si="35"/>
        <v>0</v>
      </c>
      <c r="N105" s="40">
        <f t="shared" si="35"/>
        <v>0</v>
      </c>
      <c r="O105" s="40">
        <f t="shared" si="35"/>
        <v>0</v>
      </c>
      <c r="P105" s="40">
        <f t="shared" si="35"/>
        <v>0</v>
      </c>
      <c r="Q105" s="40">
        <f t="shared" si="35"/>
        <v>0</v>
      </c>
      <c r="R105" s="40">
        <f t="shared" si="35"/>
        <v>0</v>
      </c>
      <c r="S105" s="40">
        <f t="shared" si="35"/>
        <v>0</v>
      </c>
      <c r="T105" s="40">
        <f t="shared" si="35"/>
        <v>0</v>
      </c>
      <c r="U105" s="40">
        <f t="shared" si="35"/>
        <v>0</v>
      </c>
      <c r="V105" s="40">
        <f t="shared" si="35"/>
        <v>0</v>
      </c>
      <c r="W105" s="40">
        <f t="shared" si="35"/>
        <v>0</v>
      </c>
      <c r="X105" s="40">
        <f t="shared" si="35"/>
        <v>0</v>
      </c>
      <c r="Y105" s="40">
        <f t="shared" si="35"/>
        <v>0</v>
      </c>
      <c r="Z105" s="40">
        <f t="shared" si="35"/>
        <v>0</v>
      </c>
      <c r="AA105" s="40">
        <f t="shared" si="35"/>
        <v>0</v>
      </c>
      <c r="AB105" s="40">
        <f t="shared" si="35"/>
        <v>0</v>
      </c>
      <c r="AC105" s="40">
        <f t="shared" si="35"/>
        <v>0</v>
      </c>
      <c r="AD105" s="40">
        <f t="shared" si="35"/>
        <v>0</v>
      </c>
      <c r="AE105" s="40">
        <f t="shared" si="35"/>
        <v>0</v>
      </c>
      <c r="AF105" s="54"/>
    </row>
    <row r="106" spans="1:32" ht="37.5">
      <c r="A106" s="87" t="s">
        <v>29</v>
      </c>
      <c r="B106" s="40">
        <f t="shared" si="34"/>
        <v>0</v>
      </c>
      <c r="C106" s="40">
        <f t="shared" si="34"/>
        <v>0</v>
      </c>
      <c r="D106" s="40">
        <f t="shared" si="34"/>
        <v>0</v>
      </c>
      <c r="E106" s="40">
        <f t="shared" si="34"/>
        <v>0</v>
      </c>
      <c r="F106" s="74">
        <f t="shared" si="27"/>
        <v>0</v>
      </c>
      <c r="G106" s="74">
        <f t="shared" si="28"/>
        <v>0</v>
      </c>
      <c r="H106" s="40">
        <f t="shared" si="35"/>
        <v>0</v>
      </c>
      <c r="I106" s="40">
        <f t="shared" si="35"/>
        <v>0</v>
      </c>
      <c r="J106" s="40">
        <f t="shared" si="35"/>
        <v>0</v>
      </c>
      <c r="K106" s="40">
        <f t="shared" si="35"/>
        <v>0</v>
      </c>
      <c r="L106" s="40">
        <f t="shared" si="35"/>
        <v>0</v>
      </c>
      <c r="M106" s="40">
        <f t="shared" si="35"/>
        <v>0</v>
      </c>
      <c r="N106" s="40">
        <f t="shared" si="35"/>
        <v>0</v>
      </c>
      <c r="O106" s="40">
        <f t="shared" si="35"/>
        <v>0</v>
      </c>
      <c r="P106" s="40">
        <f t="shared" si="35"/>
        <v>0</v>
      </c>
      <c r="Q106" s="40">
        <f t="shared" si="35"/>
        <v>0</v>
      </c>
      <c r="R106" s="40">
        <f t="shared" si="35"/>
        <v>0</v>
      </c>
      <c r="S106" s="40">
        <f t="shared" si="35"/>
        <v>0</v>
      </c>
      <c r="T106" s="40">
        <f t="shared" si="35"/>
        <v>0</v>
      </c>
      <c r="U106" s="40">
        <f t="shared" si="35"/>
        <v>0</v>
      </c>
      <c r="V106" s="40">
        <f t="shared" si="35"/>
        <v>0</v>
      </c>
      <c r="W106" s="40">
        <f t="shared" si="35"/>
        <v>0</v>
      </c>
      <c r="X106" s="40">
        <f t="shared" si="35"/>
        <v>0</v>
      </c>
      <c r="Y106" s="40">
        <f t="shared" si="35"/>
        <v>0</v>
      </c>
      <c r="Z106" s="40">
        <f t="shared" si="35"/>
        <v>0</v>
      </c>
      <c r="AA106" s="40">
        <f t="shared" si="35"/>
        <v>0</v>
      </c>
      <c r="AB106" s="40">
        <f t="shared" si="35"/>
        <v>0</v>
      </c>
      <c r="AC106" s="40">
        <f t="shared" si="35"/>
        <v>0</v>
      </c>
      <c r="AD106" s="40">
        <f t="shared" si="35"/>
        <v>0</v>
      </c>
      <c r="AE106" s="40">
        <f t="shared" si="35"/>
        <v>0</v>
      </c>
      <c r="AF106" s="54"/>
    </row>
    <row r="107" spans="1:32" ht="18.75">
      <c r="A107" s="87" t="s">
        <v>30</v>
      </c>
      <c r="B107" s="40">
        <f t="shared" si="34"/>
        <v>47380.19</v>
      </c>
      <c r="C107" s="40">
        <f t="shared" si="34"/>
        <v>31420.079999999998</v>
      </c>
      <c r="D107" s="40">
        <f t="shared" si="34"/>
        <v>31420.079999999998</v>
      </c>
      <c r="E107" s="40">
        <f t="shared" si="34"/>
        <v>28756.160000000003</v>
      </c>
      <c r="F107" s="74">
        <f t="shared" si="27"/>
        <v>60.69236953249872</v>
      </c>
      <c r="G107" s="74">
        <f t="shared" si="28"/>
        <v>91.52160019961758</v>
      </c>
      <c r="H107" s="40">
        <f t="shared" si="35"/>
        <v>3324.55</v>
      </c>
      <c r="I107" s="40">
        <f t="shared" si="35"/>
        <v>2218.79</v>
      </c>
      <c r="J107" s="40">
        <f t="shared" si="35"/>
        <v>3691.5400000000004</v>
      </c>
      <c r="K107" s="40">
        <f t="shared" si="35"/>
        <v>3781.6600000000003</v>
      </c>
      <c r="L107" s="40">
        <f t="shared" si="35"/>
        <v>3592.4600000000005</v>
      </c>
      <c r="M107" s="40">
        <f t="shared" si="35"/>
        <v>3172.55</v>
      </c>
      <c r="N107" s="40">
        <f t="shared" si="35"/>
        <v>4364.55</v>
      </c>
      <c r="O107" s="40">
        <f t="shared" si="35"/>
        <v>3647.05</v>
      </c>
      <c r="P107" s="40">
        <f t="shared" si="35"/>
        <v>3920.17</v>
      </c>
      <c r="Q107" s="40">
        <f t="shared" si="35"/>
        <v>3911.98</v>
      </c>
      <c r="R107" s="40">
        <f t="shared" si="35"/>
        <v>3368.4</v>
      </c>
      <c r="S107" s="40">
        <f t="shared" si="35"/>
        <v>4390.36</v>
      </c>
      <c r="T107" s="40">
        <f t="shared" si="35"/>
        <v>5135.75</v>
      </c>
      <c r="U107" s="40">
        <f t="shared" si="35"/>
        <v>4024.2400000000002</v>
      </c>
      <c r="V107" s="40">
        <f t="shared" si="35"/>
        <v>4022.66</v>
      </c>
      <c r="W107" s="40">
        <f t="shared" si="35"/>
        <v>3609.53</v>
      </c>
      <c r="X107" s="40">
        <f t="shared" si="35"/>
        <v>4353.32</v>
      </c>
      <c r="Y107" s="40">
        <f t="shared" si="35"/>
        <v>0</v>
      </c>
      <c r="Z107" s="40">
        <f t="shared" si="35"/>
        <v>3886.59</v>
      </c>
      <c r="AA107" s="40">
        <f t="shared" si="35"/>
        <v>0</v>
      </c>
      <c r="AB107" s="40">
        <f t="shared" si="35"/>
        <v>3638.06</v>
      </c>
      <c r="AC107" s="40">
        <f t="shared" si="35"/>
        <v>0</v>
      </c>
      <c r="AD107" s="40">
        <f t="shared" si="35"/>
        <v>4082.14</v>
      </c>
      <c r="AE107" s="40">
        <f t="shared" si="35"/>
        <v>0</v>
      </c>
      <c r="AF107" s="54"/>
    </row>
    <row r="108" spans="1:32" ht="37.5">
      <c r="A108" s="87" t="s">
        <v>31</v>
      </c>
      <c r="B108" s="40">
        <f t="shared" si="34"/>
        <v>0</v>
      </c>
      <c r="C108" s="40">
        <f t="shared" si="34"/>
        <v>0</v>
      </c>
      <c r="D108" s="40">
        <f t="shared" si="34"/>
        <v>0</v>
      </c>
      <c r="E108" s="40">
        <f t="shared" si="34"/>
        <v>0</v>
      </c>
      <c r="F108" s="74">
        <f t="shared" si="27"/>
        <v>0</v>
      </c>
      <c r="G108" s="74">
        <f t="shared" si="28"/>
        <v>0</v>
      </c>
      <c r="H108" s="40">
        <f t="shared" si="35"/>
        <v>0</v>
      </c>
      <c r="I108" s="40">
        <f t="shared" si="35"/>
        <v>0</v>
      </c>
      <c r="J108" s="40">
        <f t="shared" si="35"/>
        <v>0</v>
      </c>
      <c r="K108" s="40">
        <f t="shared" si="35"/>
        <v>0</v>
      </c>
      <c r="L108" s="40">
        <f t="shared" si="35"/>
        <v>0</v>
      </c>
      <c r="M108" s="40">
        <f t="shared" si="35"/>
        <v>0</v>
      </c>
      <c r="N108" s="40">
        <f t="shared" si="35"/>
        <v>0</v>
      </c>
      <c r="O108" s="40">
        <f t="shared" si="35"/>
        <v>0</v>
      </c>
      <c r="P108" s="40">
        <f t="shared" si="35"/>
        <v>0</v>
      </c>
      <c r="Q108" s="40">
        <f t="shared" si="35"/>
        <v>0</v>
      </c>
      <c r="R108" s="40">
        <f t="shared" si="35"/>
        <v>0</v>
      </c>
      <c r="S108" s="40">
        <f t="shared" si="35"/>
        <v>0</v>
      </c>
      <c r="T108" s="40">
        <f t="shared" si="35"/>
        <v>0</v>
      </c>
      <c r="U108" s="40">
        <f t="shared" si="35"/>
        <v>0</v>
      </c>
      <c r="V108" s="40">
        <f t="shared" si="35"/>
        <v>0</v>
      </c>
      <c r="W108" s="40">
        <f t="shared" si="35"/>
        <v>0</v>
      </c>
      <c r="X108" s="40">
        <f t="shared" si="35"/>
        <v>0</v>
      </c>
      <c r="Y108" s="40">
        <f t="shared" si="35"/>
        <v>0</v>
      </c>
      <c r="Z108" s="40">
        <f t="shared" si="35"/>
        <v>0</v>
      </c>
      <c r="AA108" s="40">
        <f t="shared" si="35"/>
        <v>0</v>
      </c>
      <c r="AB108" s="40">
        <f t="shared" si="35"/>
        <v>0</v>
      </c>
      <c r="AC108" s="40">
        <f t="shared" si="35"/>
        <v>0</v>
      </c>
      <c r="AD108" s="40">
        <f t="shared" si="35"/>
        <v>0</v>
      </c>
      <c r="AE108" s="40">
        <f t="shared" si="35"/>
        <v>0</v>
      </c>
      <c r="AF108" s="54"/>
    </row>
    <row r="109" spans="1:32" ht="18.75">
      <c r="A109" s="87" t="s">
        <v>32</v>
      </c>
      <c r="B109" s="40">
        <f t="shared" si="34"/>
        <v>60000</v>
      </c>
      <c r="C109" s="40">
        <f t="shared" si="34"/>
        <v>0</v>
      </c>
      <c r="D109" s="40">
        <f t="shared" si="34"/>
        <v>0</v>
      </c>
      <c r="E109" s="40">
        <f t="shared" si="34"/>
        <v>0</v>
      </c>
      <c r="F109" s="74">
        <f t="shared" si="27"/>
        <v>0</v>
      </c>
      <c r="G109" s="74">
        <f t="shared" si="28"/>
        <v>0</v>
      </c>
      <c r="H109" s="40">
        <f t="shared" si="35"/>
        <v>0</v>
      </c>
      <c r="I109" s="40">
        <f t="shared" si="35"/>
        <v>0</v>
      </c>
      <c r="J109" s="40">
        <f t="shared" si="35"/>
        <v>0</v>
      </c>
      <c r="K109" s="40">
        <f t="shared" si="35"/>
        <v>0</v>
      </c>
      <c r="L109" s="40">
        <f t="shared" si="35"/>
        <v>0</v>
      </c>
      <c r="M109" s="40">
        <f t="shared" si="35"/>
        <v>0</v>
      </c>
      <c r="N109" s="40">
        <f t="shared" si="35"/>
        <v>0</v>
      </c>
      <c r="O109" s="40">
        <f t="shared" si="35"/>
        <v>0</v>
      </c>
      <c r="P109" s="40">
        <f t="shared" si="35"/>
        <v>0</v>
      </c>
      <c r="Q109" s="40">
        <f t="shared" si="35"/>
        <v>0</v>
      </c>
      <c r="R109" s="40">
        <f t="shared" si="35"/>
        <v>0</v>
      </c>
      <c r="S109" s="40">
        <f t="shared" si="35"/>
        <v>0</v>
      </c>
      <c r="T109" s="40">
        <f t="shared" si="35"/>
        <v>0</v>
      </c>
      <c r="U109" s="40">
        <f t="shared" si="35"/>
        <v>0</v>
      </c>
      <c r="V109" s="40">
        <f t="shared" si="35"/>
        <v>0</v>
      </c>
      <c r="W109" s="40">
        <f t="shared" si="35"/>
        <v>0</v>
      </c>
      <c r="X109" s="40">
        <f t="shared" si="35"/>
        <v>0</v>
      </c>
      <c r="Y109" s="40">
        <f t="shared" si="35"/>
        <v>0</v>
      </c>
      <c r="Z109" s="40">
        <f t="shared" si="35"/>
        <v>0</v>
      </c>
      <c r="AA109" s="40">
        <f t="shared" si="35"/>
        <v>0</v>
      </c>
      <c r="AB109" s="40">
        <f t="shared" si="35"/>
        <v>0</v>
      </c>
      <c r="AC109" s="40">
        <f t="shared" si="35"/>
        <v>0</v>
      </c>
      <c r="AD109" s="40">
        <f t="shared" si="35"/>
        <v>53600</v>
      </c>
      <c r="AE109" s="40">
        <f t="shared" si="35"/>
        <v>0</v>
      </c>
      <c r="AF109" s="54"/>
    </row>
    <row r="147" spans="6:7" ht="15">
      <c r="F147" s="7">
        <v>0</v>
      </c>
      <c r="G147" s="7" t="e">
        <f>E147/C147*100</f>
        <v>#DIV/0!</v>
      </c>
    </row>
    <row r="150" spans="6:7" ht="15">
      <c r="F150" s="7">
        <v>0</v>
      </c>
      <c r="G150" s="7">
        <v>0</v>
      </c>
    </row>
  </sheetData>
  <sheetProtection/>
  <mergeCells count="21">
    <mergeCell ref="T4:U5"/>
    <mergeCell ref="H4:I5"/>
    <mergeCell ref="X4:Y5"/>
    <mergeCell ref="Z4:AA5"/>
    <mergeCell ref="AB4:AC5"/>
    <mergeCell ref="AD4:AE5"/>
    <mergeCell ref="AF4:AF6"/>
    <mergeCell ref="L4:M5"/>
    <mergeCell ref="N4:O5"/>
    <mergeCell ref="P4:Q5"/>
    <mergeCell ref="R4:S5"/>
    <mergeCell ref="J4:K5"/>
    <mergeCell ref="V4:W5"/>
    <mergeCell ref="Z1:AD1"/>
    <mergeCell ref="A2:AD2"/>
    <mergeCell ref="A4:A6"/>
    <mergeCell ref="B4:B5"/>
    <mergeCell ref="C4:C5"/>
    <mergeCell ref="D4:D5"/>
    <mergeCell ref="E4:E5"/>
    <mergeCell ref="F4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Смекалин Дмитрий Александрович</dc:creator>
  <cp:keywords/>
  <dc:description/>
  <cp:lastModifiedBy>Смекалин Дмитрий Александрович</cp:lastModifiedBy>
  <dcterms:created xsi:type="dcterms:W3CDTF">2023-09-30T08:36:11Z</dcterms:created>
  <dcterms:modified xsi:type="dcterms:W3CDTF">2023-09-30T08:49:50Z</dcterms:modified>
  <cp:category/>
  <cp:version/>
  <cp:contentType/>
  <cp:contentStatus/>
</cp:coreProperties>
</file>