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апрель 2019" sheetId="1" r:id="rId1"/>
  </sheets>
  <definedNames>
    <definedName name="_xlfn.IFERROR" hidden="1">#NAME?</definedName>
    <definedName name="_xlnm.Print_Titles" localSheetId="0">'апрель 2019'!$A:$A,'апрель 2019'!$4:$6</definedName>
    <definedName name="_xlnm.Print_Area" localSheetId="0">'апрель 2019'!$A$1:$AF$204</definedName>
  </definedNames>
  <calcPr fullCalcOnLoad="1"/>
</workbook>
</file>

<file path=xl/sharedStrings.xml><?xml version="1.0" encoding="utf-8"?>
<sst xmlns="http://schemas.openxmlformats.org/spreadsheetml/2006/main" count="251" uniqueCount="77">
  <si>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</si>
  <si>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</si>
  <si>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</si>
  <si>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</si>
  <si>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</si>
  <si>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</si>
  <si>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</si>
  <si>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</si>
  <si>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</si>
  <si>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</si>
  <si>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</si>
  <si>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</si>
  <si>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</si>
  <si>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</si>
  <si>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</si>
  <si>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</si>
  <si>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</si>
  <si>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</si>
  <si>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тыс. рублей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</si>
  <si>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</si>
  <si>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</si>
  <si>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Подпрограмма 2. «Совершенствование государственного и муниципального управления»</t>
  </si>
  <si>
    <t>Подпрограмма 3. «Развитие малого и среднего  предпринимательства в городе Когалыме»</t>
  </si>
  <si>
    <t>1.1.3. Обеспечение деятельности управления экономики Администрации города Когалыма</t>
  </si>
  <si>
    <t>3.1.1. Организация мониторинга деятельности субъектов малого и среднего предпринимательства</t>
  </si>
  <si>
    <t>Мероприятия программы</t>
  </si>
  <si>
    <t>План на 2019 год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</si>
  <si>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</si>
  <si>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бюджет Ханты-Мансийского автономного округа - Югры</t>
  </si>
  <si>
    <t>в т.ч. бюджет города Когалыма в части софинансирования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</si>
  <si>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</si>
  <si>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</si>
  <si>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</si>
  <si>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3.1.Создание условий для развития субъектов малого и среднего предпринимательства (показатели 9, 10, 11, 12, 13)</t>
  </si>
  <si>
    <t>3.1.2. Организация мероприятий по информационно-консультационной поддержке, популяризации и пропаганде предпринимательской деятельности</t>
  </si>
  <si>
    <t>3.1.3.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</si>
  <si>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
</t>
  </si>
  <si>
    <t>3.2.1. Возмещение части затрат на аренду нежилых помещений</t>
  </si>
  <si>
    <t>3.2.2.Возмещение части затрат по предоставленным консалтинговым услугам</t>
  </si>
  <si>
    <t>3.2.3.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</si>
  <si>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3.2.4. 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</si>
  <si>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3.2.5.  Возмещение части затрат по приобретению оборудования (основных средств) и лицензионных программных продуктов</t>
  </si>
  <si>
    <t>3.2.6. Возмещение части затрат, связанных с прохождением курсов повышения квалификации</t>
  </si>
  <si>
    <t>3.2.7. Грантовая поддержка на развитие предпринимательства</t>
  </si>
  <si>
    <t>3.2.8. Грантовая поддержка на развитие молодежного предпринимательства</t>
  </si>
  <si>
    <t>3.3.Финансовая поддержка начинающих предпринимателей, в виде возмещения части затрат, связанных с началом предпринимательской деятельности (показатели 9, 10, 11, 12, 13)</t>
  </si>
  <si>
    <t>3.4. Развитие инновационного и молодежного предпринимательства (показатели 9, 10, 11, 12, 13)</t>
  </si>
  <si>
    <t>3.4.1. Предоставление субсидий на создание и (или) обеспечение деятельности центров молодежного инновационного творчества</t>
  </si>
  <si>
    <t>3.4.2. Организация мероприятий, направленных на вовлечение молодежи в предпринимательскую деятельность.</t>
  </si>
  <si>
    <t>Всего по муниципаьной программе</t>
  </si>
  <si>
    <t xml:space="preserve">3.5. Возмещение части затрат, связанных с оплатой жилищно-коммунальных услуг в соответствии с договорами предоставления жилищно-коммунальных услуг по нежилым помещениям, используемым в целях осуществления предпринимательской деятельности(показатели 9, 10, 11, 12, 13)        </t>
  </si>
  <si>
    <t xml:space="preserve">Задача. Повышение эффективности деятельности органов местного самоуправления, а также качества предоставления государственных и муниципальных услуг. 
</t>
  </si>
  <si>
    <t xml:space="preserve">Задача. Совершенствование системы стратегического управления социально-экономическим развитием и повышение инвестиционной привлекательности муниципального образования.
</t>
  </si>
  <si>
    <t xml:space="preserve">1.1. Реализация механизмов стратегического управления социально-экономическим развитием города Когалыма (показатели 1, 2, 6, 7, 8) </t>
  </si>
  <si>
    <t xml:space="preserve">2.1.Организация предоставления государственных и муниципальных услуг в многофункциональных центрах (показатели 3, 5) 
</t>
  </si>
  <si>
    <t>2.2. Организация и проведение процедуры определения поставщика (подрядчика, исполнителя) для заказчиков города Когалыма (показатель 6)</t>
  </si>
  <si>
    <t xml:space="preserve">Задачи.
1. Развитие малого и среднего предпринимательства в муниципальном образовании. 
2. Улучшение условий ведения предпринимательской деятельности.
</t>
  </si>
  <si>
    <t xml:space="preserve"> Муниципальная программа "Социально - экономическое развитие и инвестиции муниципального образования город Когалым", 
постановление Администрации города Коаглыма от 11.10.2013 №2919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</si>
  <si>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</si>
  <si>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</si>
  <si>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</si>
  <si>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</si>
  <si>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</si>
  <si>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факт</t>
  </si>
  <si>
    <t>отклонение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</si>
  <si>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</si>
  <si>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</si>
  <si>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Шумков Антон Андреевич
Тел. 93-712</t>
  </si>
  <si>
    <t>Абдуразакова Толгонай Маматжунусовна
Тел. 93-759</t>
  </si>
  <si>
    <t>касса</t>
  </si>
  <si>
    <t>Исполнители: 
Степаненко Н.А.  Тел.93-752</t>
  </si>
  <si>
    <t>План на 01.05.2019</t>
  </si>
  <si>
    <t>Профинансировано на 01.05.2019</t>
  </si>
  <si>
    <t>Кассовый расход на 01.05.2019</t>
  </si>
  <si>
    <t>Всего МАУ "МФЦ г. Когалыма" на 01.05.2019  было оказано 17 234 услуги, проведено 2 767 консультаций. 
Отклонение в размере 361,84  тыс. рублей в результате позднего заключения договора Администрацией города Когалыма с Департаментом экономического развития ХМАО - Югры .</t>
  </si>
  <si>
    <t>По состоянию на отчетную дату муниципальный контракт не заключен, освоение средст планируется в 3 квартале 2019 года.</t>
  </si>
  <si>
    <t>Исполняющий обязанности начальник управления экономики ____________О.П.Бондарева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</si>
</sst>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00\.00\.000"/>
    <numFmt numFmtId="191" formatCode="000"/>
    <numFmt numFmtId="192" formatCode="00\.00\.00"/>
    <numFmt numFmtId="193" formatCode="0\.00"/>
    <numFmt numFmtId="194" formatCode="000\.00\.00"/>
    <numFmt numFmtId="195" formatCode="000\.00\.000\.0"/>
    <numFmt numFmtId="196" formatCode="0000000000"/>
    <numFmt numFmtId="197" formatCode="0000"/>
    <numFmt numFmtId="198" formatCode="00\.00\.0"/>
    <numFmt numFmtId="199" formatCode="_-* #,##0.00\ _₽_-;\-* #,##0.00\ _₽_-;_-* &quot;-&quot;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2" applyNumberFormat="1" applyFont="1" applyFill="1" applyBorder="1" applyAlignment="1">
      <alignment horizontal="center"/>
    </xf>
    <xf numFmtId="176" fontId="4" fillId="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9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2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76" fontId="5" fillId="0" borderId="0" xfId="6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176" fontId="4" fillId="3" borderId="10" xfId="62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justify" wrapText="1"/>
    </xf>
    <xf numFmtId="0" fontId="5" fillId="3" borderId="10" xfId="0" applyFont="1" applyFill="1" applyBorder="1" applyAlignment="1">
      <alignment horizontal="left" wrapText="1"/>
    </xf>
    <xf numFmtId="176" fontId="4" fillId="31" borderId="10" xfId="0" applyNumberFormat="1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2" fillId="16" borderId="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justify" wrapText="1"/>
    </xf>
    <xf numFmtId="176" fontId="5" fillId="16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5" fillId="16" borderId="10" xfId="62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 applyProtection="1">
      <alignment horizontal="center"/>
      <protection/>
    </xf>
    <xf numFmtId="176" fontId="4" fillId="9" borderId="10" xfId="62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left" wrapText="1"/>
    </xf>
    <xf numFmtId="199" fontId="5" fillId="0" borderId="0" xfId="0" applyNumberFormat="1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justify" wrapText="1"/>
    </xf>
    <xf numFmtId="43" fontId="3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0" fontId="3" fillId="16" borderId="0" xfId="0" applyFont="1" applyFill="1" applyBorder="1" applyAlignment="1">
      <alignment vertical="center" wrapText="1"/>
    </xf>
    <xf numFmtId="176" fontId="4" fillId="31" borderId="10" xfId="62" applyNumberFormat="1" applyFont="1" applyFill="1" applyBorder="1" applyAlignment="1">
      <alignment horizontal="center"/>
    </xf>
    <xf numFmtId="0" fontId="2" fillId="31" borderId="0" xfId="0" applyFont="1" applyFill="1" applyAlignment="1">
      <alignment vertical="center" wrapText="1"/>
    </xf>
    <xf numFmtId="0" fontId="4" fillId="3" borderId="10" xfId="0" applyFont="1" applyFill="1" applyBorder="1" applyAlignment="1" applyProtection="1">
      <alignment wrapText="1"/>
      <protection/>
    </xf>
    <xf numFmtId="176" fontId="4" fillId="3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 applyProtection="1">
      <alignment wrapText="1"/>
      <protection/>
    </xf>
    <xf numFmtId="176" fontId="5" fillId="31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justify" wrapText="1"/>
    </xf>
    <xf numFmtId="176" fontId="5" fillId="19" borderId="10" xfId="62" applyNumberFormat="1" applyFont="1" applyFill="1" applyBorder="1" applyAlignment="1">
      <alignment horizontal="center"/>
    </xf>
    <xf numFmtId="176" fontId="2" fillId="19" borderId="0" xfId="0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176" fontId="4" fillId="19" borderId="10" xfId="62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 applyProtection="1">
      <alignment horizontal="center"/>
      <protection/>
    </xf>
    <xf numFmtId="0" fontId="4" fillId="1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31" borderId="10" xfId="0" applyNumberFormat="1" applyFont="1" applyFill="1" applyBorder="1" applyAlignment="1">
      <alignment horizontal="justify" wrapText="1"/>
    </xf>
    <xf numFmtId="0" fontId="5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73" fontId="7" fillId="0" borderId="11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 applyProtection="1">
      <alignment horizontal="left" vertical="top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4"/>
  <sheetViews>
    <sheetView showGridLines="0" tabSelected="1" view="pageBreakPreview" zoomScale="57" zoomScaleNormal="70" zoomScaleSheetLayoutView="57" zoomScalePageLayoutView="0" workbookViewId="0" topLeftCell="A1">
      <pane xSplit="7" ySplit="6" topLeftCell="Z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G1" sqref="AG1:AJ16384"/>
    </sheetView>
  </sheetViews>
  <sheetFormatPr defaultColWidth="9.140625" defaultRowHeight="12.75"/>
  <cols>
    <col min="1" max="1" width="56.140625" style="3" customWidth="1"/>
    <col min="2" max="7" width="18.8515625" style="3" customWidth="1"/>
    <col min="8" max="8" width="20.00390625" style="1" customWidth="1"/>
    <col min="9" max="9" width="21.421875" style="1" customWidth="1"/>
    <col min="10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4" customWidth="1"/>
    <col min="22" max="23" width="19.00390625" style="4" customWidth="1"/>
    <col min="24" max="25" width="18.28125" style="4" customWidth="1"/>
    <col min="26" max="27" width="19.421875" style="4" customWidth="1"/>
    <col min="28" max="29" width="17.57421875" style="4" customWidth="1"/>
    <col min="30" max="30" width="19.7109375" style="4" customWidth="1"/>
    <col min="31" max="31" width="18.7109375" style="1" customWidth="1"/>
    <col min="32" max="32" width="73.28125" style="17" customWidth="1"/>
    <col min="33" max="33" width="15.140625" style="1" hidden="1" customWidth="1"/>
    <col min="34" max="35" width="13.7109375" style="1" hidden="1" customWidth="1"/>
    <col min="36" max="36" width="14.7109375" style="1" hidden="1" customWidth="1"/>
    <col min="37" max="16384" width="9.140625" style="1" customWidth="1"/>
  </cols>
  <sheetData>
    <row r="1" spans="28:30" ht="18.75" customHeight="1">
      <c r="AB1" s="95"/>
      <c r="AC1" s="95"/>
      <c r="AD1" s="95"/>
    </row>
    <row r="2" spans="1:30" ht="51.75" customHeight="1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2" ht="30" customHeight="1">
      <c r="A3" s="13"/>
      <c r="B3" s="14"/>
      <c r="C3" s="14"/>
      <c r="D3" s="14"/>
      <c r="E3" s="14"/>
      <c r="F3" s="14"/>
      <c r="G3" s="14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  <c r="V3" s="13"/>
      <c r="W3" s="13"/>
      <c r="X3" s="13"/>
      <c r="Y3" s="13"/>
      <c r="Z3" s="13"/>
      <c r="AA3" s="13"/>
      <c r="AB3" s="92" t="s">
        <v>18</v>
      </c>
      <c r="AC3" s="92"/>
      <c r="AD3" s="92"/>
      <c r="AE3" s="92"/>
      <c r="AF3" s="92"/>
    </row>
    <row r="4" spans="1:32" s="6" customFormat="1" ht="18.75" customHeight="1">
      <c r="A4" s="97" t="s">
        <v>25</v>
      </c>
      <c r="B4" s="94" t="s">
        <v>26</v>
      </c>
      <c r="C4" s="94" t="s">
        <v>71</v>
      </c>
      <c r="D4" s="94" t="s">
        <v>72</v>
      </c>
      <c r="E4" s="94" t="s">
        <v>73</v>
      </c>
      <c r="F4" s="94" t="s">
        <v>59</v>
      </c>
      <c r="G4" s="94"/>
      <c r="H4" s="94" t="s">
        <v>0</v>
      </c>
      <c r="I4" s="94"/>
      <c r="J4" s="94" t="s">
        <v>1</v>
      </c>
      <c r="K4" s="94"/>
      <c r="L4" s="94" t="s">
        <v>2</v>
      </c>
      <c r="M4" s="94"/>
      <c r="N4" s="94" t="s">
        <v>3</v>
      </c>
      <c r="O4" s="94"/>
      <c r="P4" s="94" t="s">
        <v>4</v>
      </c>
      <c r="Q4" s="94"/>
      <c r="R4" s="94" t="s">
        <v>5</v>
      </c>
      <c r="S4" s="94"/>
      <c r="T4" s="94" t="s">
        <v>6</v>
      </c>
      <c r="U4" s="94"/>
      <c r="V4" s="94" t="s">
        <v>7</v>
      </c>
      <c r="W4" s="94"/>
      <c r="X4" s="94" t="s">
        <v>8</v>
      </c>
      <c r="Y4" s="94"/>
      <c r="Z4" s="94" t="s">
        <v>9</v>
      </c>
      <c r="AA4" s="94"/>
      <c r="AB4" s="94" t="s">
        <v>10</v>
      </c>
      <c r="AC4" s="94"/>
      <c r="AD4" s="94" t="s">
        <v>11</v>
      </c>
      <c r="AE4" s="94"/>
      <c r="AF4" s="97" t="s">
        <v>62</v>
      </c>
    </row>
    <row r="5" spans="1:36" s="8" customFormat="1" ht="81" customHeight="1">
      <c r="A5" s="97"/>
      <c r="B5" s="94"/>
      <c r="C5" s="94"/>
      <c r="D5" s="94"/>
      <c r="E5" s="94"/>
      <c r="F5" s="5" t="s">
        <v>60</v>
      </c>
      <c r="G5" s="5" t="s">
        <v>61</v>
      </c>
      <c r="H5" s="7" t="s">
        <v>12</v>
      </c>
      <c r="I5" s="7" t="s">
        <v>58</v>
      </c>
      <c r="J5" s="7" t="s">
        <v>12</v>
      </c>
      <c r="K5" s="7" t="s">
        <v>58</v>
      </c>
      <c r="L5" s="7" t="s">
        <v>12</v>
      </c>
      <c r="M5" s="7" t="s">
        <v>58</v>
      </c>
      <c r="N5" s="7" t="s">
        <v>12</v>
      </c>
      <c r="O5" s="7" t="s">
        <v>58</v>
      </c>
      <c r="P5" s="7" t="s">
        <v>12</v>
      </c>
      <c r="Q5" s="7" t="s">
        <v>58</v>
      </c>
      <c r="R5" s="7" t="s">
        <v>12</v>
      </c>
      <c r="S5" s="7" t="s">
        <v>58</v>
      </c>
      <c r="T5" s="7" t="s">
        <v>12</v>
      </c>
      <c r="U5" s="7" t="s">
        <v>58</v>
      </c>
      <c r="V5" s="7" t="s">
        <v>12</v>
      </c>
      <c r="W5" s="7" t="s">
        <v>58</v>
      </c>
      <c r="X5" s="7" t="s">
        <v>12</v>
      </c>
      <c r="Y5" s="7" t="s">
        <v>58</v>
      </c>
      <c r="Z5" s="7" t="s">
        <v>12</v>
      </c>
      <c r="AA5" s="7" t="s">
        <v>58</v>
      </c>
      <c r="AB5" s="7" t="s">
        <v>12</v>
      </c>
      <c r="AC5" s="7" t="s">
        <v>58</v>
      </c>
      <c r="AD5" s="7" t="s">
        <v>12</v>
      </c>
      <c r="AE5" s="7" t="s">
        <v>58</v>
      </c>
      <c r="AF5" s="97"/>
      <c r="AG5" s="8" t="s">
        <v>12</v>
      </c>
      <c r="AH5" s="8" t="s">
        <v>63</v>
      </c>
      <c r="AI5" s="8" t="s">
        <v>69</v>
      </c>
      <c r="AJ5" s="8" t="s">
        <v>64</v>
      </c>
    </row>
    <row r="6" spans="1:32" s="10" customFormat="1" ht="24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6" s="11" customFormat="1" ht="93.75">
      <c r="A7" s="63" t="s">
        <v>27</v>
      </c>
      <c r="B7" s="64">
        <f>B9+B10+B11+B13</f>
        <v>36510.897</v>
      </c>
      <c r="C7" s="64">
        <f>C9+C10+C11+C13</f>
        <v>16273.189999999999</v>
      </c>
      <c r="D7" s="64">
        <f>D9+D10+D11+D13</f>
        <v>13635.907</v>
      </c>
      <c r="E7" s="64">
        <f>E9+E10+E11+E13</f>
        <v>13635.907</v>
      </c>
      <c r="F7" s="34">
        <f>_xlfn.IFERROR(E7/B7*100,0)</f>
        <v>37.34749929589514</v>
      </c>
      <c r="G7" s="34">
        <f>_xlfn.IFERROR(E7/C7*100,0)</f>
        <v>83.7936937994333</v>
      </c>
      <c r="H7" s="64">
        <f aca="true" t="shared" si="0" ref="H7:AE7">H9+H10+H11+H13</f>
        <v>8094.509</v>
      </c>
      <c r="I7" s="64">
        <f t="shared" si="0"/>
        <v>5780.089</v>
      </c>
      <c r="J7" s="64">
        <f t="shared" si="0"/>
        <v>3842.2799999999997</v>
      </c>
      <c r="K7" s="64">
        <f t="shared" si="0"/>
        <v>3361.87</v>
      </c>
      <c r="L7" s="64">
        <f t="shared" si="0"/>
        <v>1300.995</v>
      </c>
      <c r="M7" s="64">
        <f t="shared" si="0"/>
        <v>1315.97</v>
      </c>
      <c r="N7" s="64">
        <f t="shared" si="0"/>
        <v>3035.406</v>
      </c>
      <c r="O7" s="64">
        <f t="shared" si="0"/>
        <v>3177.978</v>
      </c>
      <c r="P7" s="64">
        <f t="shared" si="0"/>
        <v>2750.084</v>
      </c>
      <c r="Q7" s="64">
        <f t="shared" si="0"/>
        <v>0</v>
      </c>
      <c r="R7" s="64">
        <f t="shared" si="0"/>
        <v>2478.647</v>
      </c>
      <c r="S7" s="64">
        <f t="shared" si="0"/>
        <v>0</v>
      </c>
      <c r="T7" s="64">
        <f t="shared" si="0"/>
        <v>3257.719</v>
      </c>
      <c r="U7" s="64">
        <f t="shared" si="0"/>
        <v>0</v>
      </c>
      <c r="V7" s="64">
        <f t="shared" si="0"/>
        <v>2561.885</v>
      </c>
      <c r="W7" s="64">
        <f t="shared" si="0"/>
        <v>0</v>
      </c>
      <c r="X7" s="64">
        <f t="shared" si="0"/>
        <v>2732.198</v>
      </c>
      <c r="Y7" s="64">
        <f t="shared" si="0"/>
        <v>0</v>
      </c>
      <c r="Z7" s="64">
        <f t="shared" si="0"/>
        <v>2455.139</v>
      </c>
      <c r="AA7" s="64">
        <f t="shared" si="0"/>
        <v>0</v>
      </c>
      <c r="AB7" s="64">
        <f t="shared" si="0"/>
        <v>1196.821</v>
      </c>
      <c r="AC7" s="64">
        <f t="shared" si="0"/>
        <v>0</v>
      </c>
      <c r="AD7" s="64">
        <f t="shared" si="0"/>
        <v>2805.214</v>
      </c>
      <c r="AE7" s="64">
        <f t="shared" si="0"/>
        <v>0</v>
      </c>
      <c r="AF7" s="77"/>
      <c r="AG7" s="68">
        <f>H7+J7+L7+N7+P7+R7+T7+V7+X7+Z7+AB7+AD7</f>
        <v>36510.897000000004</v>
      </c>
      <c r="AH7" s="68">
        <f>H7+J7+L7+N7</f>
        <v>16273.189999999999</v>
      </c>
      <c r="AI7" s="68">
        <f>I7+K7+M7+O7+Q7+S7+U7+W7+Y7+AA7+AC7+AE7</f>
        <v>13635.907</v>
      </c>
      <c r="AJ7" s="68">
        <f>E7-C7</f>
        <v>-2637.2829999999994</v>
      </c>
    </row>
    <row r="8" spans="1:36" s="11" customFormat="1" ht="24" customHeight="1">
      <c r="A8" s="93" t="s">
        <v>52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68">
        <f aca="true" t="shared" si="1" ref="AG8:AG71">H8+J8+L8+N8+P8+R8+T8+V8+X8+Z8+AB8+AD8</f>
        <v>0</v>
      </c>
      <c r="AH8" s="68">
        <f aca="true" t="shared" si="2" ref="AH8:AH71">H8+J8+L8+N8</f>
        <v>0</v>
      </c>
      <c r="AI8" s="68">
        <f aca="true" t="shared" si="3" ref="AI8:AI71">I8+K8+M8+O8+Q8+S8+U8+W8+Y8+AA8+AC8+AE8</f>
        <v>0</v>
      </c>
      <c r="AJ8" s="68">
        <f aca="true" t="shared" si="4" ref="AJ8:AJ71">E8-C8</f>
        <v>0</v>
      </c>
    </row>
    <row r="9" spans="1:36" s="33" customFormat="1" ht="20.25" customHeight="1">
      <c r="A9" s="35" t="s">
        <v>15</v>
      </c>
      <c r="B9" s="22">
        <v>0</v>
      </c>
      <c r="C9" s="22">
        <v>0</v>
      </c>
      <c r="D9" s="22">
        <v>0</v>
      </c>
      <c r="E9" s="22">
        <v>0</v>
      </c>
      <c r="F9" s="34">
        <f aca="true" t="shared" si="5" ref="F9:F27">_xlfn.IFERROR(E9/B9*100,0)</f>
        <v>0</v>
      </c>
      <c r="G9" s="34">
        <f aca="true" t="shared" si="6" ref="G9:G27">_xlfn.IFERROR(E9/C9*100,0)</f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77"/>
      <c r="AG9" s="68">
        <f t="shared" si="1"/>
        <v>0</v>
      </c>
      <c r="AH9" s="68">
        <f t="shared" si="2"/>
        <v>0</v>
      </c>
      <c r="AI9" s="68">
        <f t="shared" si="3"/>
        <v>0</v>
      </c>
      <c r="AJ9" s="68">
        <f t="shared" si="4"/>
        <v>0</v>
      </c>
    </row>
    <row r="10" spans="1:36" s="33" customFormat="1" ht="37.5">
      <c r="A10" s="36" t="s">
        <v>28</v>
      </c>
      <c r="B10" s="34">
        <f aca="true" t="shared" si="7" ref="B10:E13">B17</f>
        <v>0</v>
      </c>
      <c r="C10" s="34">
        <f t="shared" si="7"/>
        <v>0</v>
      </c>
      <c r="D10" s="34">
        <f t="shared" si="7"/>
        <v>0</v>
      </c>
      <c r="E10" s="34">
        <f t="shared" si="7"/>
        <v>0</v>
      </c>
      <c r="F10" s="34">
        <f>_xlfn.IFERROR(E10/B10*100,0)</f>
        <v>0</v>
      </c>
      <c r="G10" s="34">
        <f>_xlfn.IFERROR(E10/C10*100,0)</f>
        <v>0</v>
      </c>
      <c r="H10" s="34">
        <f aca="true" t="shared" si="8" ref="H10:AE10">H17</f>
        <v>0</v>
      </c>
      <c r="I10" s="34">
        <f t="shared" si="8"/>
        <v>0</v>
      </c>
      <c r="J10" s="34">
        <f t="shared" si="8"/>
        <v>0</v>
      </c>
      <c r="K10" s="34">
        <f t="shared" si="8"/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 t="shared" si="8"/>
        <v>0</v>
      </c>
      <c r="P10" s="34">
        <f t="shared" si="8"/>
        <v>0</v>
      </c>
      <c r="Q10" s="34">
        <f t="shared" si="8"/>
        <v>0</v>
      </c>
      <c r="R10" s="34">
        <f t="shared" si="8"/>
        <v>0</v>
      </c>
      <c r="S10" s="34">
        <f t="shared" si="8"/>
        <v>0</v>
      </c>
      <c r="T10" s="34">
        <f t="shared" si="8"/>
        <v>0</v>
      </c>
      <c r="U10" s="34">
        <f t="shared" si="8"/>
        <v>0</v>
      </c>
      <c r="V10" s="34">
        <f t="shared" si="8"/>
        <v>0</v>
      </c>
      <c r="W10" s="34">
        <f t="shared" si="8"/>
        <v>0</v>
      </c>
      <c r="X10" s="34">
        <f t="shared" si="8"/>
        <v>0</v>
      </c>
      <c r="Y10" s="34">
        <f t="shared" si="8"/>
        <v>0</v>
      </c>
      <c r="Z10" s="34">
        <f t="shared" si="8"/>
        <v>0</v>
      </c>
      <c r="AA10" s="34">
        <f t="shared" si="8"/>
        <v>0</v>
      </c>
      <c r="AB10" s="34">
        <f t="shared" si="8"/>
        <v>0</v>
      </c>
      <c r="AC10" s="34">
        <f t="shared" si="8"/>
        <v>0</v>
      </c>
      <c r="AD10" s="34">
        <f t="shared" si="8"/>
        <v>0</v>
      </c>
      <c r="AE10" s="34">
        <f t="shared" si="8"/>
        <v>0</v>
      </c>
      <c r="AF10" s="77"/>
      <c r="AG10" s="68">
        <f t="shared" si="1"/>
        <v>0</v>
      </c>
      <c r="AH10" s="68">
        <f t="shared" si="2"/>
        <v>0</v>
      </c>
      <c r="AI10" s="68">
        <f t="shared" si="3"/>
        <v>0</v>
      </c>
      <c r="AJ10" s="68">
        <f t="shared" si="4"/>
        <v>0</v>
      </c>
    </row>
    <row r="11" spans="1:36" s="33" customFormat="1" ht="18.75">
      <c r="A11" s="35" t="s">
        <v>14</v>
      </c>
      <c r="B11" s="34">
        <f>B18</f>
        <v>36510.897</v>
      </c>
      <c r="C11" s="34">
        <f t="shared" si="7"/>
        <v>16273.189999999999</v>
      </c>
      <c r="D11" s="34">
        <f t="shared" si="7"/>
        <v>13635.907</v>
      </c>
      <c r="E11" s="34">
        <f t="shared" si="7"/>
        <v>13635.907</v>
      </c>
      <c r="F11" s="34">
        <f>_xlfn.IFERROR(E11/B11*100,0)</f>
        <v>37.34749929589514</v>
      </c>
      <c r="G11" s="34">
        <f>_xlfn.IFERROR(E11/C11*100,0)</f>
        <v>83.7936937994333</v>
      </c>
      <c r="H11" s="34">
        <f aca="true" t="shared" si="9" ref="H11:M12">H18</f>
        <v>8094.509</v>
      </c>
      <c r="I11" s="34">
        <f t="shared" si="9"/>
        <v>5780.089</v>
      </c>
      <c r="J11" s="34">
        <f t="shared" si="9"/>
        <v>3842.2799999999997</v>
      </c>
      <c r="K11" s="34">
        <f t="shared" si="9"/>
        <v>3361.87</v>
      </c>
      <c r="L11" s="34">
        <f t="shared" si="9"/>
        <v>1300.995</v>
      </c>
      <c r="M11" s="34">
        <f t="shared" si="9"/>
        <v>1315.97</v>
      </c>
      <c r="N11" s="34">
        <f aca="true" t="shared" si="10" ref="N11:AD11">N18</f>
        <v>3035.406</v>
      </c>
      <c r="O11" s="34">
        <f>O18</f>
        <v>3177.978</v>
      </c>
      <c r="P11" s="34">
        <f t="shared" si="10"/>
        <v>2750.084</v>
      </c>
      <c r="Q11" s="34">
        <f>Q18</f>
        <v>0</v>
      </c>
      <c r="R11" s="34">
        <f t="shared" si="10"/>
        <v>2478.647</v>
      </c>
      <c r="S11" s="34">
        <f>S18</f>
        <v>0</v>
      </c>
      <c r="T11" s="34">
        <f t="shared" si="10"/>
        <v>3257.719</v>
      </c>
      <c r="U11" s="34">
        <f>U18</f>
        <v>0</v>
      </c>
      <c r="V11" s="34">
        <f t="shared" si="10"/>
        <v>2561.885</v>
      </c>
      <c r="W11" s="34">
        <f>W18</f>
        <v>0</v>
      </c>
      <c r="X11" s="34">
        <f t="shared" si="10"/>
        <v>2732.198</v>
      </c>
      <c r="Y11" s="34">
        <f>Y18</f>
        <v>0</v>
      </c>
      <c r="Z11" s="34">
        <f t="shared" si="10"/>
        <v>2455.139</v>
      </c>
      <c r="AA11" s="34">
        <f>AA18</f>
        <v>0</v>
      </c>
      <c r="AB11" s="34">
        <f t="shared" si="10"/>
        <v>1196.821</v>
      </c>
      <c r="AC11" s="34">
        <f>AC18</f>
        <v>0</v>
      </c>
      <c r="AD11" s="34">
        <f t="shared" si="10"/>
        <v>2805.214</v>
      </c>
      <c r="AE11" s="34">
        <f>AE18</f>
        <v>0</v>
      </c>
      <c r="AF11" s="77"/>
      <c r="AG11" s="68">
        <f t="shared" si="1"/>
        <v>36510.897000000004</v>
      </c>
      <c r="AH11" s="68">
        <f t="shared" si="2"/>
        <v>16273.189999999999</v>
      </c>
      <c r="AI11" s="68">
        <f t="shared" si="3"/>
        <v>13635.907</v>
      </c>
      <c r="AJ11" s="68">
        <f t="shared" si="4"/>
        <v>-2637.2829999999994</v>
      </c>
    </row>
    <row r="12" spans="1:36" s="49" customFormat="1" ht="37.5">
      <c r="A12" s="50" t="s">
        <v>29</v>
      </c>
      <c r="B12" s="48">
        <f t="shared" si="7"/>
        <v>0</v>
      </c>
      <c r="C12" s="48">
        <f t="shared" si="7"/>
        <v>0</v>
      </c>
      <c r="D12" s="48">
        <f t="shared" si="7"/>
        <v>0</v>
      </c>
      <c r="E12" s="48">
        <f t="shared" si="7"/>
        <v>0</v>
      </c>
      <c r="F12" s="48">
        <f>_xlfn.IFERROR(E12/B12*100,0)</f>
        <v>0</v>
      </c>
      <c r="G12" s="48">
        <f>_xlfn.IFERROR(E12/C12*100,0)</f>
        <v>0</v>
      </c>
      <c r="H12" s="48">
        <f t="shared" si="9"/>
        <v>0</v>
      </c>
      <c r="I12" s="48">
        <f t="shared" si="9"/>
        <v>0</v>
      </c>
      <c r="J12" s="48">
        <f t="shared" si="9"/>
        <v>0</v>
      </c>
      <c r="K12" s="48">
        <f t="shared" si="9"/>
        <v>0</v>
      </c>
      <c r="L12" s="48">
        <f t="shared" si="9"/>
        <v>0</v>
      </c>
      <c r="M12" s="48">
        <f t="shared" si="9"/>
        <v>0</v>
      </c>
      <c r="N12" s="48">
        <f>N19</f>
        <v>0</v>
      </c>
      <c r="O12" s="48">
        <f>O19</f>
        <v>0</v>
      </c>
      <c r="P12" s="48">
        <f>P19</f>
        <v>0</v>
      </c>
      <c r="Q12" s="48">
        <f>Q19</f>
        <v>0</v>
      </c>
      <c r="R12" s="48">
        <f>R19</f>
        <v>0</v>
      </c>
      <c r="S12" s="48">
        <f>S19</f>
        <v>0</v>
      </c>
      <c r="T12" s="48">
        <f>T19</f>
        <v>0</v>
      </c>
      <c r="U12" s="48">
        <f>U19</f>
        <v>0</v>
      </c>
      <c r="V12" s="48">
        <f>V19</f>
        <v>0</v>
      </c>
      <c r="W12" s="48">
        <f>W19</f>
        <v>0</v>
      </c>
      <c r="X12" s="48">
        <f>X19</f>
        <v>0</v>
      </c>
      <c r="Y12" s="48">
        <f>Y19</f>
        <v>0</v>
      </c>
      <c r="Z12" s="48">
        <f>Z19</f>
        <v>0</v>
      </c>
      <c r="AA12" s="48">
        <f>AA19</f>
        <v>0</v>
      </c>
      <c r="AB12" s="48">
        <f>AB19</f>
        <v>0</v>
      </c>
      <c r="AC12" s="48">
        <f>AC19</f>
        <v>0</v>
      </c>
      <c r="AD12" s="48">
        <f>AD19</f>
        <v>0</v>
      </c>
      <c r="AE12" s="48">
        <f>AE19</f>
        <v>0</v>
      </c>
      <c r="AF12" s="78"/>
      <c r="AG12" s="68">
        <f t="shared" si="1"/>
        <v>0</v>
      </c>
      <c r="AH12" s="68">
        <f t="shared" si="2"/>
        <v>0</v>
      </c>
      <c r="AI12" s="68">
        <f t="shared" si="3"/>
        <v>0</v>
      </c>
      <c r="AJ12" s="68">
        <f t="shared" si="4"/>
        <v>0</v>
      </c>
    </row>
    <row r="13" spans="1:36" s="33" customFormat="1" ht="18.75">
      <c r="A13" s="35" t="s">
        <v>16</v>
      </c>
      <c r="B13" s="34">
        <f t="shared" si="7"/>
        <v>0</v>
      </c>
      <c r="C13" s="34">
        <f t="shared" si="7"/>
        <v>0</v>
      </c>
      <c r="D13" s="34">
        <f t="shared" si="7"/>
        <v>0</v>
      </c>
      <c r="E13" s="34">
        <f t="shared" si="7"/>
        <v>0</v>
      </c>
      <c r="F13" s="34">
        <f t="shared" si="5"/>
        <v>0</v>
      </c>
      <c r="G13" s="34">
        <f t="shared" si="6"/>
        <v>0</v>
      </c>
      <c r="H13" s="34">
        <f aca="true" t="shared" si="11" ref="H13:AD13">H20</f>
        <v>0</v>
      </c>
      <c r="I13" s="34">
        <f t="shared" si="11"/>
        <v>0</v>
      </c>
      <c r="J13" s="34">
        <f t="shared" si="11"/>
        <v>0</v>
      </c>
      <c r="K13" s="34">
        <f>K20</f>
        <v>0</v>
      </c>
      <c r="L13" s="34">
        <f t="shared" si="11"/>
        <v>0</v>
      </c>
      <c r="M13" s="34">
        <f>M20</f>
        <v>0</v>
      </c>
      <c r="N13" s="34">
        <f t="shared" si="11"/>
        <v>0</v>
      </c>
      <c r="O13" s="34">
        <f>O20</f>
        <v>0</v>
      </c>
      <c r="P13" s="34">
        <f t="shared" si="11"/>
        <v>0</v>
      </c>
      <c r="Q13" s="34">
        <f>Q20</f>
        <v>0</v>
      </c>
      <c r="R13" s="34">
        <f t="shared" si="11"/>
        <v>0</v>
      </c>
      <c r="S13" s="34">
        <f>S20</f>
        <v>0</v>
      </c>
      <c r="T13" s="34">
        <f t="shared" si="11"/>
        <v>0</v>
      </c>
      <c r="U13" s="34">
        <f>U20</f>
        <v>0</v>
      </c>
      <c r="V13" s="34">
        <f t="shared" si="11"/>
        <v>0</v>
      </c>
      <c r="W13" s="34">
        <f>W20</f>
        <v>0</v>
      </c>
      <c r="X13" s="34">
        <f t="shared" si="11"/>
        <v>0</v>
      </c>
      <c r="Y13" s="34">
        <f>Y20</f>
        <v>0</v>
      </c>
      <c r="Z13" s="34">
        <f t="shared" si="11"/>
        <v>0</v>
      </c>
      <c r="AA13" s="34">
        <f>AA20</f>
        <v>0</v>
      </c>
      <c r="AB13" s="34">
        <f t="shared" si="11"/>
        <v>0</v>
      </c>
      <c r="AC13" s="34">
        <f>AC20</f>
        <v>0</v>
      </c>
      <c r="AD13" s="34">
        <f t="shared" si="11"/>
        <v>0</v>
      </c>
      <c r="AE13" s="34">
        <f>AE20</f>
        <v>0</v>
      </c>
      <c r="AF13" s="77"/>
      <c r="AG13" s="68">
        <f t="shared" si="1"/>
        <v>0</v>
      </c>
      <c r="AH13" s="68">
        <f t="shared" si="2"/>
        <v>0</v>
      </c>
      <c r="AI13" s="68">
        <f t="shared" si="3"/>
        <v>0</v>
      </c>
      <c r="AJ13" s="68">
        <f t="shared" si="4"/>
        <v>0</v>
      </c>
    </row>
    <row r="14" spans="1:36" s="11" customFormat="1" ht="75">
      <c r="A14" s="65" t="s">
        <v>53</v>
      </c>
      <c r="B14" s="37">
        <f>B15</f>
        <v>36510.897</v>
      </c>
      <c r="C14" s="37">
        <f>C15</f>
        <v>16273.189999999999</v>
      </c>
      <c r="D14" s="37">
        <f>D15</f>
        <v>13635.907</v>
      </c>
      <c r="E14" s="37">
        <f>E15</f>
        <v>13635.907</v>
      </c>
      <c r="F14" s="26">
        <f>_xlfn.IFERROR(E14/B14*100,0)</f>
        <v>37.34749929589514</v>
      </c>
      <c r="G14" s="26">
        <f>_xlfn.IFERROR(E14/C14*100,0)</f>
        <v>83.7936937994333</v>
      </c>
      <c r="H14" s="37">
        <f>H15</f>
        <v>8094.509</v>
      </c>
      <c r="I14" s="37">
        <f>I15</f>
        <v>5780.089</v>
      </c>
      <c r="J14" s="37">
        <f aca="true" t="shared" si="12" ref="J14:AE14">J15</f>
        <v>3842.2799999999997</v>
      </c>
      <c r="K14" s="37">
        <f t="shared" si="12"/>
        <v>3361.87</v>
      </c>
      <c r="L14" s="37">
        <f t="shared" si="12"/>
        <v>1300.995</v>
      </c>
      <c r="M14" s="37">
        <f t="shared" si="12"/>
        <v>1315.97</v>
      </c>
      <c r="N14" s="37">
        <f t="shared" si="12"/>
        <v>3035.406</v>
      </c>
      <c r="O14" s="37">
        <f t="shared" si="12"/>
        <v>3177.978</v>
      </c>
      <c r="P14" s="37">
        <f t="shared" si="12"/>
        <v>2750.084</v>
      </c>
      <c r="Q14" s="37">
        <f t="shared" si="12"/>
        <v>0</v>
      </c>
      <c r="R14" s="37">
        <f t="shared" si="12"/>
        <v>2478.647</v>
      </c>
      <c r="S14" s="37">
        <f t="shared" si="12"/>
        <v>0</v>
      </c>
      <c r="T14" s="37">
        <f t="shared" si="12"/>
        <v>3257.719</v>
      </c>
      <c r="U14" s="37">
        <f t="shared" si="12"/>
        <v>0</v>
      </c>
      <c r="V14" s="37">
        <f t="shared" si="12"/>
        <v>2561.885</v>
      </c>
      <c r="W14" s="37">
        <f t="shared" si="12"/>
        <v>0</v>
      </c>
      <c r="X14" s="37">
        <f t="shared" si="12"/>
        <v>2732.198</v>
      </c>
      <c r="Y14" s="37">
        <f t="shared" si="12"/>
        <v>0</v>
      </c>
      <c r="Z14" s="37">
        <f t="shared" si="12"/>
        <v>2455.139</v>
      </c>
      <c r="AA14" s="37">
        <f>AA15</f>
        <v>0</v>
      </c>
      <c r="AB14" s="37">
        <f t="shared" si="12"/>
        <v>1196.821</v>
      </c>
      <c r="AC14" s="37">
        <f t="shared" si="12"/>
        <v>0</v>
      </c>
      <c r="AD14" s="37">
        <f t="shared" si="12"/>
        <v>2805.214</v>
      </c>
      <c r="AE14" s="37">
        <f t="shared" si="12"/>
        <v>0</v>
      </c>
      <c r="AF14" s="79"/>
      <c r="AG14" s="68">
        <f t="shared" si="1"/>
        <v>36510.897000000004</v>
      </c>
      <c r="AH14" s="68">
        <f t="shared" si="2"/>
        <v>16273.189999999999</v>
      </c>
      <c r="AI14" s="68">
        <f t="shared" si="3"/>
        <v>13635.907</v>
      </c>
      <c r="AJ14" s="68">
        <f t="shared" si="4"/>
        <v>-2637.2829999999994</v>
      </c>
    </row>
    <row r="15" spans="1:36" s="31" customFormat="1" ht="18.75">
      <c r="A15" s="28" t="s">
        <v>17</v>
      </c>
      <c r="B15" s="25">
        <f>B16+B17+B18+B20</f>
        <v>36510.897</v>
      </c>
      <c r="C15" s="25">
        <f>C16+C17+C18+C20</f>
        <v>16273.189999999999</v>
      </c>
      <c r="D15" s="25">
        <f>D16+D17+D18+D20</f>
        <v>13635.907</v>
      </c>
      <c r="E15" s="25">
        <f>E16+E17+E18+E20</f>
        <v>13635.907</v>
      </c>
      <c r="F15" s="25">
        <f>_xlfn.IFERROR(E15/B15*100,0)</f>
        <v>37.34749929589514</v>
      </c>
      <c r="G15" s="25">
        <f>_xlfn.IFERROR(E15/C15*100,0)</f>
        <v>83.7936937994333</v>
      </c>
      <c r="H15" s="25">
        <f>H16+H17+H18+H20</f>
        <v>8094.509</v>
      </c>
      <c r="I15" s="25">
        <f>I16+I17+I18+I20</f>
        <v>5780.089</v>
      </c>
      <c r="J15" s="25">
        <f>J16+J17+J18+J20</f>
        <v>3842.2799999999997</v>
      </c>
      <c r="K15" s="25">
        <f>K16+K17+K18+K20</f>
        <v>3361.87</v>
      </c>
      <c r="L15" s="25">
        <f>L16+L17+L18+L20</f>
        <v>1300.995</v>
      </c>
      <c r="M15" s="25">
        <f aca="true" t="shared" si="13" ref="M15:V15">M16+M17+M18+M20</f>
        <v>1315.97</v>
      </c>
      <c r="N15" s="25">
        <f t="shared" si="13"/>
        <v>3035.406</v>
      </c>
      <c r="O15" s="25">
        <f t="shared" si="13"/>
        <v>3177.978</v>
      </c>
      <c r="P15" s="25">
        <f t="shared" si="13"/>
        <v>2750.084</v>
      </c>
      <c r="Q15" s="25">
        <f t="shared" si="13"/>
        <v>0</v>
      </c>
      <c r="R15" s="25">
        <f t="shared" si="13"/>
        <v>2478.647</v>
      </c>
      <c r="S15" s="25">
        <f t="shared" si="13"/>
        <v>0</v>
      </c>
      <c r="T15" s="25">
        <f t="shared" si="13"/>
        <v>3257.719</v>
      </c>
      <c r="U15" s="25">
        <f t="shared" si="13"/>
        <v>0</v>
      </c>
      <c r="V15" s="25">
        <f t="shared" si="13"/>
        <v>2561.885</v>
      </c>
      <c r="W15" s="25">
        <f aca="true" t="shared" si="14" ref="W15:AE15">W16+W17+W18+W20</f>
        <v>0</v>
      </c>
      <c r="X15" s="25">
        <f t="shared" si="14"/>
        <v>2732.198</v>
      </c>
      <c r="Y15" s="25">
        <f t="shared" si="14"/>
        <v>0</v>
      </c>
      <c r="Z15" s="25">
        <f t="shared" si="14"/>
        <v>2455.139</v>
      </c>
      <c r="AA15" s="25">
        <f>AA16+AA17+AA18+AA20</f>
        <v>0</v>
      </c>
      <c r="AB15" s="25">
        <f t="shared" si="14"/>
        <v>1196.821</v>
      </c>
      <c r="AC15" s="25">
        <f t="shared" si="14"/>
        <v>0</v>
      </c>
      <c r="AD15" s="25">
        <f t="shared" si="14"/>
        <v>2805.214</v>
      </c>
      <c r="AE15" s="25">
        <f t="shared" si="14"/>
        <v>0</v>
      </c>
      <c r="AF15" s="79"/>
      <c r="AG15" s="68">
        <f t="shared" si="1"/>
        <v>36510.897000000004</v>
      </c>
      <c r="AH15" s="68">
        <f t="shared" si="2"/>
        <v>16273.189999999999</v>
      </c>
      <c r="AI15" s="68">
        <f t="shared" si="3"/>
        <v>13635.907</v>
      </c>
      <c r="AJ15" s="68">
        <f t="shared" si="4"/>
        <v>-2637.2829999999994</v>
      </c>
    </row>
    <row r="16" spans="1:36" s="31" customFormat="1" ht="18.75">
      <c r="A16" s="29" t="s">
        <v>15</v>
      </c>
      <c r="B16" s="25">
        <v>0</v>
      </c>
      <c r="C16" s="25">
        <v>0</v>
      </c>
      <c r="D16" s="25">
        <v>0</v>
      </c>
      <c r="E16" s="25">
        <v>0</v>
      </c>
      <c r="F16" s="25">
        <f t="shared" si="5"/>
        <v>0</v>
      </c>
      <c r="G16" s="25">
        <f t="shared" si="6"/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79"/>
      <c r="AG16" s="68">
        <f t="shared" si="1"/>
        <v>0</v>
      </c>
      <c r="AH16" s="68">
        <f t="shared" si="2"/>
        <v>0</v>
      </c>
      <c r="AI16" s="68">
        <f t="shared" si="3"/>
        <v>0</v>
      </c>
      <c r="AJ16" s="68">
        <f t="shared" si="4"/>
        <v>0</v>
      </c>
    </row>
    <row r="17" spans="1:36" s="31" customFormat="1" ht="37.5">
      <c r="A17" s="38" t="s">
        <v>28</v>
      </c>
      <c r="B17" s="25">
        <v>0</v>
      </c>
      <c r="C17" s="25">
        <v>0</v>
      </c>
      <c r="D17" s="25">
        <v>0</v>
      </c>
      <c r="E17" s="25">
        <v>0</v>
      </c>
      <c r="F17" s="25">
        <f t="shared" si="5"/>
        <v>0</v>
      </c>
      <c r="G17" s="25">
        <f t="shared" si="6"/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79"/>
      <c r="AG17" s="68">
        <f t="shared" si="1"/>
        <v>0</v>
      </c>
      <c r="AH17" s="68">
        <f t="shared" si="2"/>
        <v>0</v>
      </c>
      <c r="AI17" s="68">
        <f t="shared" si="3"/>
        <v>0</v>
      </c>
      <c r="AJ17" s="68">
        <f t="shared" si="4"/>
        <v>0</v>
      </c>
    </row>
    <row r="18" spans="1:36" s="31" customFormat="1" ht="18.75">
      <c r="A18" s="29" t="s">
        <v>14</v>
      </c>
      <c r="B18" s="66">
        <f>B23+B28+B34+B40+B44</f>
        <v>36510.897</v>
      </c>
      <c r="C18" s="66">
        <f>C23+C28+C34+C40+C44</f>
        <v>16273.189999999999</v>
      </c>
      <c r="D18" s="66">
        <f>D23+D28+D34+D40+D44</f>
        <v>13635.907</v>
      </c>
      <c r="E18" s="66">
        <f>E23+E28+E34+E40+E44</f>
        <v>13635.907</v>
      </c>
      <c r="F18" s="25">
        <f t="shared" si="5"/>
        <v>37.34749929589514</v>
      </c>
      <c r="G18" s="25">
        <f t="shared" si="6"/>
        <v>83.7936937994333</v>
      </c>
      <c r="H18" s="66">
        <f>H23+H28+H34+H40+H44</f>
        <v>8094.509</v>
      </c>
      <c r="I18" s="66">
        <f>I23+I28+I34+I40+I44</f>
        <v>5780.089</v>
      </c>
      <c r="J18" s="66">
        <f>J23+J28+J34+J40+J44</f>
        <v>3842.2799999999997</v>
      </c>
      <c r="K18" s="66">
        <f>K23+K28+K34+K40+K44</f>
        <v>3361.87</v>
      </c>
      <c r="L18" s="66">
        <f>L23+L28+L34+L40+L44</f>
        <v>1300.995</v>
      </c>
      <c r="M18" s="66">
        <f aca="true" t="shared" si="15" ref="M18:V18">M23+M28+M34+M40+M44</f>
        <v>1315.97</v>
      </c>
      <c r="N18" s="66">
        <f t="shared" si="15"/>
        <v>3035.406</v>
      </c>
      <c r="O18" s="66">
        <f>O23+O28+O34+O40+O44</f>
        <v>3177.978</v>
      </c>
      <c r="P18" s="66">
        <f t="shared" si="15"/>
        <v>2750.084</v>
      </c>
      <c r="Q18" s="66">
        <f t="shared" si="15"/>
        <v>0</v>
      </c>
      <c r="R18" s="66">
        <f t="shared" si="15"/>
        <v>2478.647</v>
      </c>
      <c r="S18" s="66">
        <f t="shared" si="15"/>
        <v>0</v>
      </c>
      <c r="T18" s="66">
        <f t="shared" si="15"/>
        <v>3257.719</v>
      </c>
      <c r="U18" s="66">
        <f t="shared" si="15"/>
        <v>0</v>
      </c>
      <c r="V18" s="66">
        <f t="shared" si="15"/>
        <v>2561.885</v>
      </c>
      <c r="W18" s="66">
        <f aca="true" t="shared" si="16" ref="W18:AE18">W23+W28+W34+W40+W44</f>
        <v>0</v>
      </c>
      <c r="X18" s="66">
        <f t="shared" si="16"/>
        <v>2732.198</v>
      </c>
      <c r="Y18" s="66">
        <f t="shared" si="16"/>
        <v>0</v>
      </c>
      <c r="Z18" s="66">
        <f t="shared" si="16"/>
        <v>2455.139</v>
      </c>
      <c r="AA18" s="66">
        <f>AA23+AA28+AA34+AA40+AA44</f>
        <v>0</v>
      </c>
      <c r="AB18" s="66">
        <f t="shared" si="16"/>
        <v>1196.821</v>
      </c>
      <c r="AC18" s="66">
        <f t="shared" si="16"/>
        <v>0</v>
      </c>
      <c r="AD18" s="66">
        <f t="shared" si="16"/>
        <v>2805.214</v>
      </c>
      <c r="AE18" s="66">
        <f t="shared" si="16"/>
        <v>0</v>
      </c>
      <c r="AF18" s="79"/>
      <c r="AG18" s="68">
        <f t="shared" si="1"/>
        <v>36510.897000000004</v>
      </c>
      <c r="AH18" s="68">
        <f t="shared" si="2"/>
        <v>16273.189999999999</v>
      </c>
      <c r="AI18" s="68">
        <f t="shared" si="3"/>
        <v>13635.907</v>
      </c>
      <c r="AJ18" s="68">
        <f t="shared" si="4"/>
        <v>-2637.2829999999994</v>
      </c>
    </row>
    <row r="19" spans="1:36" s="72" customFormat="1" ht="37.5">
      <c r="A19" s="69" t="s">
        <v>29</v>
      </c>
      <c r="B19" s="75">
        <v>0</v>
      </c>
      <c r="C19" s="75">
        <v>0</v>
      </c>
      <c r="D19" s="75">
        <v>0</v>
      </c>
      <c r="E19" s="75">
        <v>0</v>
      </c>
      <c r="F19" s="74">
        <f t="shared" si="5"/>
        <v>0</v>
      </c>
      <c r="G19" s="74">
        <f t="shared" si="6"/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80"/>
      <c r="AG19" s="71">
        <f t="shared" si="1"/>
        <v>0</v>
      </c>
      <c r="AH19" s="68">
        <f t="shared" si="2"/>
        <v>0</v>
      </c>
      <c r="AI19" s="68">
        <f t="shared" si="3"/>
        <v>0</v>
      </c>
      <c r="AJ19" s="71">
        <f t="shared" si="4"/>
        <v>0</v>
      </c>
    </row>
    <row r="20" spans="1:36" s="31" customFormat="1" ht="18.75">
      <c r="A20" s="29" t="s">
        <v>16</v>
      </c>
      <c r="B20" s="66">
        <v>0</v>
      </c>
      <c r="C20" s="66">
        <v>0</v>
      </c>
      <c r="D20" s="66">
        <v>0</v>
      </c>
      <c r="E20" s="66">
        <v>0</v>
      </c>
      <c r="F20" s="25">
        <f t="shared" si="5"/>
        <v>0</v>
      </c>
      <c r="G20" s="25">
        <f t="shared" si="6"/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79"/>
      <c r="AG20" s="68">
        <f t="shared" si="1"/>
        <v>0</v>
      </c>
      <c r="AH20" s="68">
        <f t="shared" si="2"/>
        <v>0</v>
      </c>
      <c r="AI20" s="68">
        <f t="shared" si="3"/>
        <v>0</v>
      </c>
      <c r="AJ20" s="68">
        <f t="shared" si="4"/>
        <v>0</v>
      </c>
    </row>
    <row r="21" spans="1:36" s="11" customFormat="1" ht="37.5">
      <c r="A21" s="40" t="s">
        <v>19</v>
      </c>
      <c r="B21" s="19">
        <f aca="true" t="shared" si="17" ref="B21:D22">B22</f>
        <v>21.999999999999996</v>
      </c>
      <c r="C21" s="19">
        <f t="shared" si="17"/>
        <v>3.717</v>
      </c>
      <c r="D21" s="19">
        <f t="shared" si="17"/>
        <v>3.717</v>
      </c>
      <c r="E21" s="20">
        <f>E22</f>
        <v>3.717</v>
      </c>
      <c r="F21" s="20">
        <f>_xlfn.IFERROR(E21/B21*100,0)</f>
        <v>16.895454545454548</v>
      </c>
      <c r="G21" s="20">
        <f t="shared" si="6"/>
        <v>100</v>
      </c>
      <c r="H21" s="19">
        <f>H22</f>
        <v>0</v>
      </c>
      <c r="I21" s="19">
        <f>I22</f>
        <v>0</v>
      </c>
      <c r="J21" s="19">
        <f>J22</f>
        <v>0</v>
      </c>
      <c r="K21" s="19">
        <f aca="true" t="shared" si="18" ref="K21:U21">K22</f>
        <v>0</v>
      </c>
      <c r="L21" s="19">
        <f t="shared" si="18"/>
        <v>0</v>
      </c>
      <c r="M21" s="19">
        <f t="shared" si="18"/>
        <v>0</v>
      </c>
      <c r="N21" s="19">
        <f t="shared" si="18"/>
        <v>3.717</v>
      </c>
      <c r="O21" s="19">
        <f>O22</f>
        <v>3.717</v>
      </c>
      <c r="P21" s="19">
        <f t="shared" si="18"/>
        <v>1.529</v>
      </c>
      <c r="Q21" s="19">
        <f t="shared" si="18"/>
        <v>0</v>
      </c>
      <c r="R21" s="19">
        <f t="shared" si="18"/>
        <v>3.158</v>
      </c>
      <c r="S21" s="19">
        <f t="shared" si="18"/>
        <v>0</v>
      </c>
      <c r="T21" s="19">
        <f t="shared" si="18"/>
        <v>2.479</v>
      </c>
      <c r="U21" s="19">
        <f t="shared" si="18"/>
        <v>0</v>
      </c>
      <c r="V21" s="19">
        <f aca="true" t="shared" si="19" ref="V21:AE21">V22</f>
        <v>1.529</v>
      </c>
      <c r="W21" s="19">
        <f t="shared" si="19"/>
        <v>0</v>
      </c>
      <c r="X21" s="19">
        <f t="shared" si="19"/>
        <v>3.158</v>
      </c>
      <c r="Y21" s="19">
        <f t="shared" si="19"/>
        <v>0</v>
      </c>
      <c r="Z21" s="19">
        <f t="shared" si="19"/>
        <v>1.529</v>
      </c>
      <c r="AA21" s="19">
        <f t="shared" si="19"/>
        <v>0</v>
      </c>
      <c r="AB21" s="19">
        <f t="shared" si="19"/>
        <v>2.867</v>
      </c>
      <c r="AC21" s="19">
        <f t="shared" si="19"/>
        <v>0</v>
      </c>
      <c r="AD21" s="19">
        <f t="shared" si="19"/>
        <v>2.034</v>
      </c>
      <c r="AE21" s="19">
        <f t="shared" si="19"/>
        <v>0</v>
      </c>
      <c r="AF21" s="81"/>
      <c r="AG21" s="68">
        <f t="shared" si="1"/>
        <v>21.999999999999996</v>
      </c>
      <c r="AH21" s="68">
        <f t="shared" si="2"/>
        <v>3.717</v>
      </c>
      <c r="AI21" s="68">
        <f t="shared" si="3"/>
        <v>3.717</v>
      </c>
      <c r="AJ21" s="68">
        <f t="shared" si="4"/>
        <v>0</v>
      </c>
    </row>
    <row r="22" spans="1:36" s="11" customFormat="1" ht="18.75">
      <c r="A22" s="41" t="s">
        <v>17</v>
      </c>
      <c r="B22" s="20">
        <f t="shared" si="17"/>
        <v>21.999999999999996</v>
      </c>
      <c r="C22" s="20">
        <f t="shared" si="17"/>
        <v>3.717</v>
      </c>
      <c r="D22" s="20">
        <f t="shared" si="17"/>
        <v>3.717</v>
      </c>
      <c r="E22" s="20">
        <f>E23</f>
        <v>3.717</v>
      </c>
      <c r="F22" s="20">
        <f t="shared" si="5"/>
        <v>16.895454545454548</v>
      </c>
      <c r="G22" s="20">
        <f t="shared" si="6"/>
        <v>100</v>
      </c>
      <c r="H22" s="20">
        <f>H23</f>
        <v>0</v>
      </c>
      <c r="I22" s="20">
        <v>0</v>
      </c>
      <c r="J22" s="20">
        <f>J23</f>
        <v>0</v>
      </c>
      <c r="K22" s="20">
        <v>0</v>
      </c>
      <c r="L22" s="20">
        <f>L23</f>
        <v>0</v>
      </c>
      <c r="M22" s="20">
        <v>0</v>
      </c>
      <c r="N22" s="20">
        <f>N23</f>
        <v>3.717</v>
      </c>
      <c r="O22" s="20">
        <f>O23</f>
        <v>3.717</v>
      </c>
      <c r="P22" s="20">
        <f>P23</f>
        <v>1.529</v>
      </c>
      <c r="Q22" s="20">
        <v>0</v>
      </c>
      <c r="R22" s="20">
        <f>R23</f>
        <v>3.158</v>
      </c>
      <c r="S22" s="20">
        <v>0</v>
      </c>
      <c r="T22" s="20">
        <f>T23</f>
        <v>2.479</v>
      </c>
      <c r="U22" s="20">
        <v>0</v>
      </c>
      <c r="V22" s="20">
        <f>V23</f>
        <v>1.529</v>
      </c>
      <c r="W22" s="20">
        <v>0</v>
      </c>
      <c r="X22" s="20">
        <f>X23</f>
        <v>3.158</v>
      </c>
      <c r="Y22" s="20">
        <v>0</v>
      </c>
      <c r="Z22" s="20">
        <f>Z23</f>
        <v>1.529</v>
      </c>
      <c r="AA22" s="20">
        <v>0</v>
      </c>
      <c r="AB22" s="20">
        <f>AB23</f>
        <v>2.867</v>
      </c>
      <c r="AC22" s="20">
        <v>0</v>
      </c>
      <c r="AD22" s="20">
        <f>AD23</f>
        <v>2.034</v>
      </c>
      <c r="AE22" s="20">
        <v>0</v>
      </c>
      <c r="AF22" s="81"/>
      <c r="AG22" s="68">
        <f t="shared" si="1"/>
        <v>21.999999999999996</v>
      </c>
      <c r="AH22" s="68">
        <f t="shared" si="2"/>
        <v>3.717</v>
      </c>
      <c r="AI22" s="68">
        <f>I22+K22+M22+O22+Q22+S22+U22+W22+Y22+AA22+AC22+AE22</f>
        <v>3.717</v>
      </c>
      <c r="AJ22" s="68">
        <f t="shared" si="4"/>
        <v>0</v>
      </c>
    </row>
    <row r="23" spans="1:36" s="11" customFormat="1" ht="18.75">
      <c r="A23" s="2" t="s">
        <v>14</v>
      </c>
      <c r="B23" s="39">
        <f>H23+J23+L23+N23+P23+R23+T23+V23+X23+Z23+AB23+AD23</f>
        <v>21.999999999999996</v>
      </c>
      <c r="C23" s="39">
        <f>H23+J23+L23+N23</f>
        <v>3.717</v>
      </c>
      <c r="D23" s="39">
        <f>E23</f>
        <v>3.717</v>
      </c>
      <c r="E23" s="39">
        <f>I23+K23+M23+O23+Q23+S23+U23+W23+Y23+AA23+AC23+AE23</f>
        <v>3.717</v>
      </c>
      <c r="F23" s="20">
        <f>_xlfn.IFERROR(E23/B23*100,0)</f>
        <v>16.895454545454548</v>
      </c>
      <c r="G23" s="20">
        <f t="shared" si="6"/>
        <v>100</v>
      </c>
      <c r="H23" s="39">
        <v>0</v>
      </c>
      <c r="I23" s="20">
        <v>0</v>
      </c>
      <c r="J23" s="39">
        <v>0</v>
      </c>
      <c r="K23" s="20">
        <v>0</v>
      </c>
      <c r="L23" s="39">
        <v>0</v>
      </c>
      <c r="M23" s="20">
        <v>0</v>
      </c>
      <c r="N23" s="39">
        <v>3.717</v>
      </c>
      <c r="O23" s="20">
        <v>3.717</v>
      </c>
      <c r="P23" s="39">
        <v>1.529</v>
      </c>
      <c r="Q23" s="20">
        <v>0</v>
      </c>
      <c r="R23" s="39">
        <v>3.158</v>
      </c>
      <c r="S23" s="20">
        <v>0</v>
      </c>
      <c r="T23" s="39">
        <v>2.479</v>
      </c>
      <c r="U23" s="20">
        <v>0</v>
      </c>
      <c r="V23" s="39">
        <v>1.529</v>
      </c>
      <c r="W23" s="20">
        <v>0</v>
      </c>
      <c r="X23" s="39">
        <v>3.158</v>
      </c>
      <c r="Y23" s="20">
        <v>0</v>
      </c>
      <c r="Z23" s="39">
        <v>1.529</v>
      </c>
      <c r="AA23" s="20">
        <v>0</v>
      </c>
      <c r="AB23" s="39">
        <v>2.867</v>
      </c>
      <c r="AC23" s="39">
        <v>0</v>
      </c>
      <c r="AD23" s="39">
        <v>2.034</v>
      </c>
      <c r="AE23" s="39">
        <v>0</v>
      </c>
      <c r="AF23" s="81"/>
      <c r="AG23" s="68">
        <f t="shared" si="1"/>
        <v>21.999999999999996</v>
      </c>
      <c r="AH23" s="68">
        <f t="shared" si="2"/>
        <v>3.717</v>
      </c>
      <c r="AI23" s="68">
        <f t="shared" si="3"/>
        <v>3.717</v>
      </c>
      <c r="AJ23" s="68">
        <f t="shared" si="4"/>
        <v>0</v>
      </c>
    </row>
    <row r="24" spans="1:36" s="11" customFormat="1" ht="18.75" hidden="1">
      <c r="A24" s="2" t="s">
        <v>13</v>
      </c>
      <c r="B24" s="20"/>
      <c r="C24" s="20"/>
      <c r="D24" s="20"/>
      <c r="E24" s="20"/>
      <c r="F24" s="20">
        <f t="shared" si="5"/>
        <v>0</v>
      </c>
      <c r="G24" s="20">
        <f t="shared" si="6"/>
        <v>0</v>
      </c>
      <c r="H24" s="19"/>
      <c r="I24" s="19"/>
      <c r="J24" s="19"/>
      <c r="K24" s="20">
        <v>0</v>
      </c>
      <c r="L24" s="19"/>
      <c r="M24" s="19"/>
      <c r="N24" s="19"/>
      <c r="O24" s="20">
        <v>0</v>
      </c>
      <c r="P24" s="19"/>
      <c r="Q24" s="19"/>
      <c r="R24" s="19"/>
      <c r="S24" s="20">
        <v>0</v>
      </c>
      <c r="T24" s="19"/>
      <c r="U24" s="20">
        <v>0</v>
      </c>
      <c r="V24" s="19"/>
      <c r="W24" s="20">
        <v>0</v>
      </c>
      <c r="X24" s="19"/>
      <c r="Y24" s="20">
        <v>0</v>
      </c>
      <c r="Z24" s="19"/>
      <c r="AA24" s="20">
        <v>0</v>
      </c>
      <c r="AB24" s="19"/>
      <c r="AC24" s="19"/>
      <c r="AD24" s="19"/>
      <c r="AE24" s="58"/>
      <c r="AF24" s="81"/>
      <c r="AG24" s="68">
        <f t="shared" si="1"/>
        <v>0</v>
      </c>
      <c r="AH24" s="68">
        <f t="shared" si="2"/>
        <v>0</v>
      </c>
      <c r="AI24" s="68">
        <f t="shared" si="3"/>
        <v>0</v>
      </c>
      <c r="AJ24" s="68">
        <f t="shared" si="4"/>
        <v>0</v>
      </c>
    </row>
    <row r="25" spans="1:36" s="11" customFormat="1" ht="75">
      <c r="A25" s="40" t="s">
        <v>30</v>
      </c>
      <c r="B25" s="19">
        <f>B26</f>
        <v>0</v>
      </c>
      <c r="C25" s="19">
        <f>C26</f>
        <v>0</v>
      </c>
      <c r="D25" s="19">
        <f>D26</f>
        <v>0</v>
      </c>
      <c r="E25" s="19">
        <f>E26</f>
        <v>0</v>
      </c>
      <c r="F25" s="20">
        <f t="shared" si="5"/>
        <v>0</v>
      </c>
      <c r="G25" s="20">
        <f t="shared" si="6"/>
        <v>0</v>
      </c>
      <c r="H25" s="19">
        <f aca="true" t="shared" si="20" ref="H25:AE25">H26</f>
        <v>0</v>
      </c>
      <c r="I25" s="19">
        <f t="shared" si="20"/>
        <v>0</v>
      </c>
      <c r="J25" s="19">
        <f t="shared" si="20"/>
        <v>0</v>
      </c>
      <c r="K25" s="19">
        <f t="shared" si="20"/>
        <v>0</v>
      </c>
      <c r="L25" s="19">
        <f t="shared" si="20"/>
        <v>0</v>
      </c>
      <c r="M25" s="19">
        <f t="shared" si="20"/>
        <v>0</v>
      </c>
      <c r="N25" s="19">
        <f t="shared" si="20"/>
        <v>0</v>
      </c>
      <c r="O25" s="19">
        <f t="shared" si="20"/>
        <v>0</v>
      </c>
      <c r="P25" s="19">
        <f t="shared" si="20"/>
        <v>0</v>
      </c>
      <c r="Q25" s="19">
        <f t="shared" si="20"/>
        <v>0</v>
      </c>
      <c r="R25" s="19">
        <f t="shared" si="20"/>
        <v>0</v>
      </c>
      <c r="S25" s="19">
        <f t="shared" si="20"/>
        <v>0</v>
      </c>
      <c r="T25" s="19">
        <f t="shared" si="20"/>
        <v>0</v>
      </c>
      <c r="U25" s="19">
        <f t="shared" si="20"/>
        <v>0</v>
      </c>
      <c r="V25" s="19">
        <f t="shared" si="20"/>
        <v>0</v>
      </c>
      <c r="W25" s="19">
        <f t="shared" si="20"/>
        <v>0</v>
      </c>
      <c r="X25" s="19">
        <f t="shared" si="20"/>
        <v>0</v>
      </c>
      <c r="Y25" s="19">
        <f t="shared" si="20"/>
        <v>0</v>
      </c>
      <c r="Z25" s="19">
        <f t="shared" si="20"/>
        <v>0</v>
      </c>
      <c r="AA25" s="19">
        <f t="shared" si="20"/>
        <v>0</v>
      </c>
      <c r="AB25" s="19">
        <f t="shared" si="20"/>
        <v>0</v>
      </c>
      <c r="AC25" s="19">
        <f t="shared" si="20"/>
        <v>0</v>
      </c>
      <c r="AD25" s="19">
        <f t="shared" si="20"/>
        <v>0</v>
      </c>
      <c r="AE25" s="19">
        <f t="shared" si="20"/>
        <v>0</v>
      </c>
      <c r="AF25" s="81"/>
      <c r="AG25" s="68">
        <f t="shared" si="1"/>
        <v>0</v>
      </c>
      <c r="AH25" s="68">
        <f t="shared" si="2"/>
        <v>0</v>
      </c>
      <c r="AI25" s="68">
        <f t="shared" si="3"/>
        <v>0</v>
      </c>
      <c r="AJ25" s="68">
        <f t="shared" si="4"/>
        <v>0</v>
      </c>
    </row>
    <row r="26" spans="1:36" s="11" customFormat="1" ht="18.75">
      <c r="A26" s="41" t="s">
        <v>17</v>
      </c>
      <c r="B26" s="20">
        <f>B28</f>
        <v>0</v>
      </c>
      <c r="C26" s="20">
        <f>C28</f>
        <v>0</v>
      </c>
      <c r="D26" s="20">
        <f>D28</f>
        <v>0</v>
      </c>
      <c r="E26" s="20">
        <f>E28</f>
        <v>0</v>
      </c>
      <c r="F26" s="20">
        <f t="shared" si="5"/>
        <v>0</v>
      </c>
      <c r="G26" s="20">
        <f t="shared" si="6"/>
        <v>0</v>
      </c>
      <c r="H26" s="20">
        <f aca="true" t="shared" si="21" ref="H26:N26">H28</f>
        <v>0</v>
      </c>
      <c r="I26" s="20">
        <f t="shared" si="21"/>
        <v>0</v>
      </c>
      <c r="J26" s="20">
        <f t="shared" si="21"/>
        <v>0</v>
      </c>
      <c r="K26" s="20">
        <f t="shared" si="21"/>
        <v>0</v>
      </c>
      <c r="L26" s="20">
        <f t="shared" si="21"/>
        <v>0</v>
      </c>
      <c r="M26" s="20">
        <f t="shared" si="21"/>
        <v>0</v>
      </c>
      <c r="N26" s="20">
        <f t="shared" si="21"/>
        <v>0</v>
      </c>
      <c r="O26" s="20">
        <f aca="true" t="shared" si="22" ref="O26:AE26">O28</f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0</v>
      </c>
      <c r="T26" s="20">
        <f t="shared" si="22"/>
        <v>0</v>
      </c>
      <c r="U26" s="20">
        <f t="shared" si="22"/>
        <v>0</v>
      </c>
      <c r="V26" s="20">
        <f t="shared" si="22"/>
        <v>0</v>
      </c>
      <c r="W26" s="20">
        <f t="shared" si="22"/>
        <v>0</v>
      </c>
      <c r="X26" s="20">
        <f t="shared" si="22"/>
        <v>0</v>
      </c>
      <c r="Y26" s="20">
        <f t="shared" si="22"/>
        <v>0</v>
      </c>
      <c r="Z26" s="20">
        <f t="shared" si="22"/>
        <v>0</v>
      </c>
      <c r="AA26" s="20">
        <f t="shared" si="22"/>
        <v>0</v>
      </c>
      <c r="AB26" s="20">
        <f t="shared" si="22"/>
        <v>0</v>
      </c>
      <c r="AC26" s="20">
        <f t="shared" si="22"/>
        <v>0</v>
      </c>
      <c r="AD26" s="20">
        <f t="shared" si="22"/>
        <v>0</v>
      </c>
      <c r="AE26" s="20">
        <f t="shared" si="22"/>
        <v>0</v>
      </c>
      <c r="AF26" s="81"/>
      <c r="AG26" s="68">
        <f t="shared" si="1"/>
        <v>0</v>
      </c>
      <c r="AH26" s="68">
        <f t="shared" si="2"/>
        <v>0</v>
      </c>
      <c r="AI26" s="68">
        <f t="shared" si="3"/>
        <v>0</v>
      </c>
      <c r="AJ26" s="68">
        <f t="shared" si="4"/>
        <v>0</v>
      </c>
    </row>
    <row r="27" spans="1:36" s="11" customFormat="1" ht="18.75" hidden="1">
      <c r="A27" s="2" t="s">
        <v>13</v>
      </c>
      <c r="B27" s="20"/>
      <c r="C27" s="20"/>
      <c r="D27" s="20"/>
      <c r="E27" s="20"/>
      <c r="F27" s="20">
        <f t="shared" si="5"/>
        <v>0</v>
      </c>
      <c r="G27" s="20">
        <f t="shared" si="6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81"/>
      <c r="AG27" s="68">
        <f t="shared" si="1"/>
        <v>0</v>
      </c>
      <c r="AH27" s="68">
        <f t="shared" si="2"/>
        <v>0</v>
      </c>
      <c r="AI27" s="68">
        <f t="shared" si="3"/>
        <v>0</v>
      </c>
      <c r="AJ27" s="68">
        <f t="shared" si="4"/>
        <v>0</v>
      </c>
    </row>
    <row r="28" spans="1:36" s="11" customFormat="1" ht="18.75">
      <c r="A28" s="2" t="s">
        <v>14</v>
      </c>
      <c r="B28" s="39">
        <f>SUM(H28:AD28)</f>
        <v>0</v>
      </c>
      <c r="C28" s="39">
        <f>H28+J28</f>
        <v>0</v>
      </c>
      <c r="D28" s="39">
        <f>E28</f>
        <v>0</v>
      </c>
      <c r="E28" s="39">
        <f>SUM(K28:AG28)</f>
        <v>0</v>
      </c>
      <c r="F28" s="20">
        <f>_xlfn.IFERROR(E28/B28*100,0)</f>
        <v>0</v>
      </c>
      <c r="G28" s="20">
        <f>_xlfn.IFERROR(E28/C28*100,0)</f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81"/>
      <c r="AG28" s="68">
        <f t="shared" si="1"/>
        <v>0</v>
      </c>
      <c r="AH28" s="68">
        <f t="shared" si="2"/>
        <v>0</v>
      </c>
      <c r="AI28" s="68">
        <f t="shared" si="3"/>
        <v>0</v>
      </c>
      <c r="AJ28" s="68">
        <f t="shared" si="4"/>
        <v>0</v>
      </c>
    </row>
    <row r="29" spans="1:36" s="11" customFormat="1" ht="18.75" hidden="1">
      <c r="A29" s="2" t="s">
        <v>15</v>
      </c>
      <c r="B29" s="20"/>
      <c r="C29" s="39">
        <v>0</v>
      </c>
      <c r="D29" s="20"/>
      <c r="E29" s="20"/>
      <c r="F29" s="20">
        <f>_xlfn.IFERROR(D29/B29*100,0)</f>
        <v>0</v>
      </c>
      <c r="G29" s="20">
        <f>_xlfn.IFERROR(F29/B29*100,0)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58"/>
      <c r="AF29" s="81"/>
      <c r="AG29" s="68">
        <f t="shared" si="1"/>
        <v>0</v>
      </c>
      <c r="AH29" s="68">
        <f t="shared" si="2"/>
        <v>0</v>
      </c>
      <c r="AI29" s="68">
        <f t="shared" si="3"/>
        <v>0</v>
      </c>
      <c r="AJ29" s="68">
        <f t="shared" si="4"/>
        <v>0</v>
      </c>
    </row>
    <row r="30" spans="1:36" s="11" customFormat="1" ht="18.75" hidden="1">
      <c r="A30" s="2" t="s">
        <v>16</v>
      </c>
      <c r="B30" s="20"/>
      <c r="C30" s="39">
        <v>0</v>
      </c>
      <c r="D30" s="20"/>
      <c r="E30" s="20"/>
      <c r="F30" s="20">
        <f>_xlfn.IFERROR(D30/B30*100,0)</f>
        <v>0</v>
      </c>
      <c r="G30" s="20">
        <f>_xlfn.IFERROR(F30/B30*100,0)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58"/>
      <c r="AF30" s="81"/>
      <c r="AG30" s="68">
        <f t="shared" si="1"/>
        <v>0</v>
      </c>
      <c r="AH30" s="68">
        <f t="shared" si="2"/>
        <v>0</v>
      </c>
      <c r="AI30" s="68">
        <f t="shared" si="3"/>
        <v>0</v>
      </c>
      <c r="AJ30" s="68">
        <f t="shared" si="4"/>
        <v>0</v>
      </c>
    </row>
    <row r="31" spans="1:36" s="11" customFormat="1" ht="37.5">
      <c r="A31" s="40" t="s">
        <v>23</v>
      </c>
      <c r="B31" s="19">
        <f>B32</f>
        <v>20570.297000000002</v>
      </c>
      <c r="C31" s="19">
        <f>C32</f>
        <v>9013.829</v>
      </c>
      <c r="D31" s="19">
        <f>D32</f>
        <v>8447.14</v>
      </c>
      <c r="E31" s="19">
        <f>E32</f>
        <v>8447.14</v>
      </c>
      <c r="F31" s="20">
        <f>_xlfn.IFERROR(E31/B31*100,0)</f>
        <v>41.06474495725559</v>
      </c>
      <c r="G31" s="20">
        <f>_xlfn.IFERROR(E31/C31*100,0)</f>
        <v>93.71311570254993</v>
      </c>
      <c r="H31" s="19">
        <f aca="true" t="shared" si="23" ref="H31:M31">H34</f>
        <v>4363.69</v>
      </c>
      <c r="I31" s="19">
        <f t="shared" si="23"/>
        <v>3634.884</v>
      </c>
      <c r="J31" s="19">
        <f t="shared" si="23"/>
        <v>2049.73</v>
      </c>
      <c r="K31" s="19">
        <f t="shared" si="23"/>
        <v>1980.323</v>
      </c>
      <c r="L31" s="19">
        <f t="shared" si="23"/>
        <v>720.68</v>
      </c>
      <c r="M31" s="19">
        <f t="shared" si="23"/>
        <v>717.943</v>
      </c>
      <c r="N31" s="19">
        <f aca="true" t="shared" si="24" ref="N31:AE31">N34</f>
        <v>1879.729</v>
      </c>
      <c r="O31" s="19">
        <f t="shared" si="24"/>
        <v>2113.99</v>
      </c>
      <c r="P31" s="19">
        <f t="shared" si="24"/>
        <v>1782.977</v>
      </c>
      <c r="Q31" s="19">
        <f t="shared" si="24"/>
        <v>0</v>
      </c>
      <c r="R31" s="19">
        <f t="shared" si="24"/>
        <v>1497.276</v>
      </c>
      <c r="S31" s="19">
        <f t="shared" si="24"/>
        <v>0</v>
      </c>
      <c r="T31" s="19">
        <f t="shared" si="24"/>
        <v>2014.457</v>
      </c>
      <c r="U31" s="19">
        <f t="shared" si="24"/>
        <v>0</v>
      </c>
      <c r="V31" s="19">
        <f t="shared" si="24"/>
        <v>1327.012</v>
      </c>
      <c r="W31" s="19">
        <f t="shared" si="24"/>
        <v>0</v>
      </c>
      <c r="X31" s="19">
        <f t="shared" si="24"/>
        <v>706.98</v>
      </c>
      <c r="Y31" s="19">
        <f t="shared" si="24"/>
        <v>0</v>
      </c>
      <c r="Z31" s="19">
        <f t="shared" si="24"/>
        <v>1536.185</v>
      </c>
      <c r="AA31" s="19">
        <f t="shared" si="24"/>
        <v>0</v>
      </c>
      <c r="AB31" s="19">
        <f t="shared" si="24"/>
        <v>825.861</v>
      </c>
      <c r="AC31" s="19">
        <f t="shared" si="24"/>
        <v>0</v>
      </c>
      <c r="AD31" s="19">
        <f t="shared" si="24"/>
        <v>1865.72</v>
      </c>
      <c r="AE31" s="19">
        <f t="shared" si="24"/>
        <v>0</v>
      </c>
      <c r="AF31" s="99" t="s">
        <v>65</v>
      </c>
      <c r="AG31" s="68">
        <f t="shared" si="1"/>
        <v>20570.297000000002</v>
      </c>
      <c r="AH31" s="68">
        <f t="shared" si="2"/>
        <v>9013.829</v>
      </c>
      <c r="AI31" s="68">
        <f t="shared" si="3"/>
        <v>8447.14</v>
      </c>
      <c r="AJ31" s="68">
        <f t="shared" si="4"/>
        <v>-566.6890000000003</v>
      </c>
    </row>
    <row r="32" spans="1:36" s="11" customFormat="1" ht="18.75">
      <c r="A32" s="41" t="s">
        <v>17</v>
      </c>
      <c r="B32" s="23">
        <f>B34</f>
        <v>20570.297000000002</v>
      </c>
      <c r="C32" s="23">
        <f>C34</f>
        <v>9013.829</v>
      </c>
      <c r="D32" s="23">
        <f>D34</f>
        <v>8447.14</v>
      </c>
      <c r="E32" s="23">
        <f>E34</f>
        <v>8447.14</v>
      </c>
      <c r="F32" s="20">
        <f>_xlfn.IFERROR(E32/B32*100,0)</f>
        <v>41.06474495725559</v>
      </c>
      <c r="G32" s="20">
        <f>_xlfn.IFERROR(E32/C32*100,0)</f>
        <v>93.71311570254993</v>
      </c>
      <c r="H32" s="19">
        <f aca="true" t="shared" si="25" ref="H32:M32">H34</f>
        <v>4363.69</v>
      </c>
      <c r="I32" s="19">
        <f t="shared" si="25"/>
        <v>3634.884</v>
      </c>
      <c r="J32" s="19">
        <f t="shared" si="25"/>
        <v>2049.73</v>
      </c>
      <c r="K32" s="19">
        <f t="shared" si="25"/>
        <v>1980.323</v>
      </c>
      <c r="L32" s="19">
        <f t="shared" si="25"/>
        <v>720.68</v>
      </c>
      <c r="M32" s="19">
        <f t="shared" si="25"/>
        <v>717.943</v>
      </c>
      <c r="N32" s="19">
        <f aca="true" t="shared" si="26" ref="N32:AE32">N34</f>
        <v>1879.729</v>
      </c>
      <c r="O32" s="19">
        <f t="shared" si="26"/>
        <v>2113.99</v>
      </c>
      <c r="P32" s="19">
        <f t="shared" si="26"/>
        <v>1782.977</v>
      </c>
      <c r="Q32" s="19">
        <f t="shared" si="26"/>
        <v>0</v>
      </c>
      <c r="R32" s="19">
        <f t="shared" si="26"/>
        <v>1497.276</v>
      </c>
      <c r="S32" s="19">
        <f t="shared" si="26"/>
        <v>0</v>
      </c>
      <c r="T32" s="19">
        <f t="shared" si="26"/>
        <v>2014.457</v>
      </c>
      <c r="U32" s="19">
        <f t="shared" si="26"/>
        <v>0</v>
      </c>
      <c r="V32" s="19">
        <f t="shared" si="26"/>
        <v>1327.012</v>
      </c>
      <c r="W32" s="19">
        <f t="shared" si="26"/>
        <v>0</v>
      </c>
      <c r="X32" s="19">
        <f t="shared" si="26"/>
        <v>706.98</v>
      </c>
      <c r="Y32" s="19">
        <f t="shared" si="26"/>
        <v>0</v>
      </c>
      <c r="Z32" s="19">
        <f t="shared" si="26"/>
        <v>1536.185</v>
      </c>
      <c r="AA32" s="19">
        <f t="shared" si="26"/>
        <v>0</v>
      </c>
      <c r="AB32" s="19">
        <f t="shared" si="26"/>
        <v>825.861</v>
      </c>
      <c r="AC32" s="19">
        <f t="shared" si="26"/>
        <v>0</v>
      </c>
      <c r="AD32" s="19">
        <f t="shared" si="26"/>
        <v>1865.72</v>
      </c>
      <c r="AE32" s="19">
        <f t="shared" si="26"/>
        <v>0</v>
      </c>
      <c r="AF32" s="99"/>
      <c r="AG32" s="68">
        <f t="shared" si="1"/>
        <v>20570.297000000002</v>
      </c>
      <c r="AH32" s="68">
        <f t="shared" si="2"/>
        <v>9013.829</v>
      </c>
      <c r="AI32" s="68">
        <f t="shared" si="3"/>
        <v>8447.14</v>
      </c>
      <c r="AJ32" s="68">
        <f t="shared" si="4"/>
        <v>-566.6890000000003</v>
      </c>
    </row>
    <row r="33" spans="1:36" s="11" customFormat="1" ht="18.75" customHeight="1" hidden="1">
      <c r="A33" s="2" t="s">
        <v>13</v>
      </c>
      <c r="B33" s="20"/>
      <c r="C33" s="20"/>
      <c r="D33" s="20"/>
      <c r="E33" s="20"/>
      <c r="F33" s="20">
        <f>_xlfn.IFERROR(E33/B33*100,0)</f>
        <v>0</v>
      </c>
      <c r="G33" s="20">
        <f>_xlfn.IFERROR(E33/C33*100,0)</f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58"/>
      <c r="AF33" s="99"/>
      <c r="AG33" s="68">
        <f t="shared" si="1"/>
        <v>0</v>
      </c>
      <c r="AH33" s="68">
        <f t="shared" si="2"/>
        <v>0</v>
      </c>
      <c r="AI33" s="68">
        <f t="shared" si="3"/>
        <v>0</v>
      </c>
      <c r="AJ33" s="68">
        <f t="shared" si="4"/>
        <v>0</v>
      </c>
    </row>
    <row r="34" spans="1:36" s="11" customFormat="1" ht="18.75">
      <c r="A34" s="2" t="s">
        <v>14</v>
      </c>
      <c r="B34" s="21">
        <f>H34+J34+L34+N34+P34+R34+T34+V34+X34+Z34+AB34+AD34</f>
        <v>20570.297000000002</v>
      </c>
      <c r="C34" s="21">
        <f>H34+J34+L34+N34</f>
        <v>9013.829</v>
      </c>
      <c r="D34" s="21">
        <f>E34</f>
        <v>8447.14</v>
      </c>
      <c r="E34" s="21">
        <f>I34+K34+M34+O34+Q34+S34+U34+W34+Y34+AA34+AC34+AE34</f>
        <v>8447.14</v>
      </c>
      <c r="F34" s="20">
        <f>_xlfn.IFERROR(E34/B34*100,0)</f>
        <v>41.06474495725559</v>
      </c>
      <c r="G34" s="20">
        <f>_xlfn.IFERROR(E34/C34*100,0)</f>
        <v>93.71311570254993</v>
      </c>
      <c r="H34" s="39">
        <v>4363.69</v>
      </c>
      <c r="I34" s="39">
        <v>3634.884</v>
      </c>
      <c r="J34" s="39">
        <v>2049.73</v>
      </c>
      <c r="K34" s="39">
        <v>1980.323</v>
      </c>
      <c r="L34" s="39">
        <v>720.68</v>
      </c>
      <c r="M34" s="39">
        <v>717.943</v>
      </c>
      <c r="N34" s="39">
        <v>1879.729</v>
      </c>
      <c r="O34" s="39">
        <v>2113.99</v>
      </c>
      <c r="P34" s="39">
        <v>1782.977</v>
      </c>
      <c r="Q34" s="39">
        <v>0</v>
      </c>
      <c r="R34" s="39">
        <v>1497.276</v>
      </c>
      <c r="S34" s="39">
        <v>0</v>
      </c>
      <c r="T34" s="39">
        <v>2014.457</v>
      </c>
      <c r="U34" s="39">
        <v>0</v>
      </c>
      <c r="V34" s="39">
        <v>1327.012</v>
      </c>
      <c r="W34" s="39">
        <v>0</v>
      </c>
      <c r="X34" s="39">
        <v>706.98</v>
      </c>
      <c r="Y34" s="39">
        <v>0</v>
      </c>
      <c r="Z34" s="39">
        <v>1536.185</v>
      </c>
      <c r="AA34" s="39">
        <v>0</v>
      </c>
      <c r="AB34" s="39">
        <v>825.861</v>
      </c>
      <c r="AC34" s="39">
        <v>0</v>
      </c>
      <c r="AD34" s="39">
        <v>1865.72</v>
      </c>
      <c r="AE34" s="39">
        <v>0</v>
      </c>
      <c r="AF34" s="99"/>
      <c r="AG34" s="68">
        <f t="shared" si="1"/>
        <v>20570.297000000002</v>
      </c>
      <c r="AH34" s="68">
        <f t="shared" si="2"/>
        <v>9013.829</v>
      </c>
      <c r="AI34" s="68">
        <f t="shared" si="3"/>
        <v>8447.14</v>
      </c>
      <c r="AJ34" s="68">
        <f t="shared" si="4"/>
        <v>-566.6890000000003</v>
      </c>
    </row>
    <row r="35" spans="1:36" s="11" customFormat="1" ht="18.75" hidden="1">
      <c r="A35" s="2" t="s">
        <v>15</v>
      </c>
      <c r="B35" s="20"/>
      <c r="C35" s="20"/>
      <c r="D35" s="20"/>
      <c r="E35" s="20"/>
      <c r="F35" s="20">
        <f aca="true" t="shared" si="27" ref="F35:F43">_xlfn.IFERROR(E35/B35*100,0)</f>
        <v>0</v>
      </c>
      <c r="G35" s="20">
        <f aca="true" t="shared" si="28" ref="G35:G43">_xlfn.IFERROR(E35/C35*100,0)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58"/>
      <c r="AF35" s="81"/>
      <c r="AG35" s="68">
        <f t="shared" si="1"/>
        <v>0</v>
      </c>
      <c r="AH35" s="68">
        <f t="shared" si="2"/>
        <v>0</v>
      </c>
      <c r="AI35" s="68">
        <f t="shared" si="3"/>
        <v>0</v>
      </c>
      <c r="AJ35" s="68">
        <f t="shared" si="4"/>
        <v>0</v>
      </c>
    </row>
    <row r="36" spans="1:36" s="11" customFormat="1" ht="18.75" hidden="1">
      <c r="A36" s="2" t="s">
        <v>16</v>
      </c>
      <c r="B36" s="20"/>
      <c r="C36" s="20"/>
      <c r="D36" s="20"/>
      <c r="E36" s="20"/>
      <c r="F36" s="20">
        <f t="shared" si="27"/>
        <v>0</v>
      </c>
      <c r="G36" s="20">
        <f t="shared" si="28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58"/>
      <c r="AF36" s="81"/>
      <c r="AG36" s="68">
        <f t="shared" si="1"/>
        <v>0</v>
      </c>
      <c r="AH36" s="68">
        <f t="shared" si="2"/>
        <v>0</v>
      </c>
      <c r="AI36" s="68">
        <f t="shared" si="3"/>
        <v>0</v>
      </c>
      <c r="AJ36" s="68">
        <f t="shared" si="4"/>
        <v>0</v>
      </c>
    </row>
    <row r="37" spans="1:36" s="11" customFormat="1" ht="75">
      <c r="A37" s="40" t="s">
        <v>31</v>
      </c>
      <c r="B37" s="19">
        <f>B38</f>
        <v>14577.099999999999</v>
      </c>
      <c r="C37" s="19">
        <f>C38</f>
        <v>7255.643999999999</v>
      </c>
      <c r="D37" s="19">
        <f>D38</f>
        <v>5185.05</v>
      </c>
      <c r="E37" s="19">
        <f>E38</f>
        <v>5185.05</v>
      </c>
      <c r="F37" s="20">
        <f t="shared" si="27"/>
        <v>35.56983213396355</v>
      </c>
      <c r="G37" s="20">
        <f t="shared" si="28"/>
        <v>71.46229886692346</v>
      </c>
      <c r="H37" s="19">
        <f>H40</f>
        <v>3730.819</v>
      </c>
      <c r="I37" s="19">
        <f>I40</f>
        <v>2145.205</v>
      </c>
      <c r="J37" s="19">
        <f aca="true" t="shared" si="29" ref="J37:AE37">J40</f>
        <v>1792.55</v>
      </c>
      <c r="K37" s="19">
        <f t="shared" si="29"/>
        <v>1381.547</v>
      </c>
      <c r="L37" s="19">
        <f t="shared" si="29"/>
        <v>580.315</v>
      </c>
      <c r="M37" s="19">
        <f t="shared" si="29"/>
        <v>598.027</v>
      </c>
      <c r="N37" s="19">
        <f t="shared" si="29"/>
        <v>1151.96</v>
      </c>
      <c r="O37" s="19">
        <f t="shared" si="29"/>
        <v>1060.271</v>
      </c>
      <c r="P37" s="19">
        <f t="shared" si="29"/>
        <v>965.578</v>
      </c>
      <c r="Q37" s="19">
        <f t="shared" si="29"/>
        <v>0</v>
      </c>
      <c r="R37" s="19">
        <f t="shared" si="29"/>
        <v>978.213</v>
      </c>
      <c r="S37" s="19">
        <f t="shared" si="29"/>
        <v>0</v>
      </c>
      <c r="T37" s="19">
        <f t="shared" si="29"/>
        <v>1240.783</v>
      </c>
      <c r="U37" s="19">
        <f t="shared" si="29"/>
        <v>0</v>
      </c>
      <c r="V37" s="19">
        <f t="shared" si="29"/>
        <v>1233.344</v>
      </c>
      <c r="W37" s="19">
        <f t="shared" si="29"/>
        <v>0</v>
      </c>
      <c r="X37" s="19">
        <f t="shared" si="29"/>
        <v>680.56</v>
      </c>
      <c r="Y37" s="19">
        <f t="shared" si="29"/>
        <v>0</v>
      </c>
      <c r="Z37" s="19">
        <f t="shared" si="29"/>
        <v>917.425</v>
      </c>
      <c r="AA37" s="19">
        <f t="shared" si="29"/>
        <v>0</v>
      </c>
      <c r="AB37" s="19">
        <f t="shared" si="29"/>
        <v>368.093</v>
      </c>
      <c r="AC37" s="19">
        <f t="shared" si="29"/>
        <v>0</v>
      </c>
      <c r="AD37" s="19">
        <f t="shared" si="29"/>
        <v>937.46</v>
      </c>
      <c r="AE37" s="19">
        <f t="shared" si="29"/>
        <v>0</v>
      </c>
      <c r="AF37" s="99" t="s">
        <v>65</v>
      </c>
      <c r="AG37" s="68">
        <f t="shared" si="1"/>
        <v>14577.099999999999</v>
      </c>
      <c r="AH37" s="68">
        <f t="shared" si="2"/>
        <v>7255.643999999999</v>
      </c>
      <c r="AI37" s="68">
        <f t="shared" si="3"/>
        <v>5185.05</v>
      </c>
      <c r="AJ37" s="68">
        <f t="shared" si="4"/>
        <v>-2070.593999999999</v>
      </c>
    </row>
    <row r="38" spans="1:36" s="11" customFormat="1" ht="18.75">
      <c r="A38" s="41" t="s">
        <v>17</v>
      </c>
      <c r="B38" s="23">
        <f>B40</f>
        <v>14577.099999999999</v>
      </c>
      <c r="C38" s="23">
        <f>C40</f>
        <v>7255.643999999999</v>
      </c>
      <c r="D38" s="23">
        <f>D40</f>
        <v>5185.05</v>
      </c>
      <c r="E38" s="23">
        <f>E40</f>
        <v>5185.05</v>
      </c>
      <c r="F38" s="20">
        <f t="shared" si="27"/>
        <v>35.56983213396355</v>
      </c>
      <c r="G38" s="20">
        <f t="shared" si="28"/>
        <v>71.46229886692346</v>
      </c>
      <c r="H38" s="19">
        <f>H40</f>
        <v>3730.819</v>
      </c>
      <c r="I38" s="19">
        <f>I40</f>
        <v>2145.205</v>
      </c>
      <c r="J38" s="19">
        <f aca="true" t="shared" si="30" ref="J38:AE38">J40</f>
        <v>1792.55</v>
      </c>
      <c r="K38" s="19">
        <f t="shared" si="30"/>
        <v>1381.547</v>
      </c>
      <c r="L38" s="19">
        <f t="shared" si="30"/>
        <v>580.315</v>
      </c>
      <c r="M38" s="19">
        <f t="shared" si="30"/>
        <v>598.027</v>
      </c>
      <c r="N38" s="19">
        <f t="shared" si="30"/>
        <v>1151.96</v>
      </c>
      <c r="O38" s="19">
        <f t="shared" si="30"/>
        <v>1060.271</v>
      </c>
      <c r="P38" s="19">
        <f t="shared" si="30"/>
        <v>965.578</v>
      </c>
      <c r="Q38" s="19">
        <f t="shared" si="30"/>
        <v>0</v>
      </c>
      <c r="R38" s="19">
        <f t="shared" si="30"/>
        <v>978.213</v>
      </c>
      <c r="S38" s="19">
        <f t="shared" si="30"/>
        <v>0</v>
      </c>
      <c r="T38" s="19">
        <f t="shared" si="30"/>
        <v>1240.783</v>
      </c>
      <c r="U38" s="19">
        <f t="shared" si="30"/>
        <v>0</v>
      </c>
      <c r="V38" s="19">
        <f t="shared" si="30"/>
        <v>1233.344</v>
      </c>
      <c r="W38" s="19">
        <f t="shared" si="30"/>
        <v>0</v>
      </c>
      <c r="X38" s="19">
        <f t="shared" si="30"/>
        <v>680.56</v>
      </c>
      <c r="Y38" s="19">
        <f t="shared" si="30"/>
        <v>0</v>
      </c>
      <c r="Z38" s="19">
        <f t="shared" si="30"/>
        <v>917.425</v>
      </c>
      <c r="AA38" s="19">
        <f t="shared" si="30"/>
        <v>0</v>
      </c>
      <c r="AB38" s="19">
        <f t="shared" si="30"/>
        <v>368.093</v>
      </c>
      <c r="AC38" s="19">
        <f t="shared" si="30"/>
        <v>0</v>
      </c>
      <c r="AD38" s="19">
        <f t="shared" si="30"/>
        <v>937.46</v>
      </c>
      <c r="AE38" s="19">
        <f t="shared" si="30"/>
        <v>0</v>
      </c>
      <c r="AF38" s="99"/>
      <c r="AG38" s="68">
        <f t="shared" si="1"/>
        <v>14577.099999999999</v>
      </c>
      <c r="AH38" s="68">
        <f t="shared" si="2"/>
        <v>7255.643999999999</v>
      </c>
      <c r="AI38" s="68">
        <f t="shared" si="3"/>
        <v>5185.05</v>
      </c>
      <c r="AJ38" s="68">
        <f t="shared" si="4"/>
        <v>-2070.593999999999</v>
      </c>
    </row>
    <row r="39" spans="1:36" s="11" customFormat="1" ht="18.75" hidden="1">
      <c r="A39" s="2" t="s">
        <v>13</v>
      </c>
      <c r="B39" s="20"/>
      <c r="C39" s="20"/>
      <c r="D39" s="20"/>
      <c r="E39" s="20"/>
      <c r="F39" s="20">
        <f t="shared" si="27"/>
        <v>0</v>
      </c>
      <c r="G39" s="20">
        <f t="shared" si="28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58"/>
      <c r="AF39" s="99"/>
      <c r="AG39" s="68">
        <f t="shared" si="1"/>
        <v>0</v>
      </c>
      <c r="AH39" s="68">
        <f t="shared" si="2"/>
        <v>0</v>
      </c>
      <c r="AI39" s="68">
        <f t="shared" si="3"/>
        <v>0</v>
      </c>
      <c r="AJ39" s="68">
        <f t="shared" si="4"/>
        <v>0</v>
      </c>
    </row>
    <row r="40" spans="1:36" s="11" customFormat="1" ht="18.75">
      <c r="A40" s="2" t="s">
        <v>14</v>
      </c>
      <c r="B40" s="21">
        <f>H40+J40+L40+N40+P40+R40+T40+V40+X40+Z40+AB40+AD40</f>
        <v>14577.099999999999</v>
      </c>
      <c r="C40" s="21">
        <f>H40+J40+L40+N40</f>
        <v>7255.643999999999</v>
      </c>
      <c r="D40" s="21">
        <f>E40</f>
        <v>5185.05</v>
      </c>
      <c r="E40" s="21">
        <f>I40+K40+M40+O40+Q40+S40+U40+W40+Y40+AA40+AC40+AE40</f>
        <v>5185.05</v>
      </c>
      <c r="F40" s="20">
        <f t="shared" si="27"/>
        <v>35.56983213396355</v>
      </c>
      <c r="G40" s="20">
        <f t="shared" si="28"/>
        <v>71.46229886692346</v>
      </c>
      <c r="H40" s="39">
        <v>3730.819</v>
      </c>
      <c r="I40" s="39">
        <v>2145.205</v>
      </c>
      <c r="J40" s="39">
        <v>1792.55</v>
      </c>
      <c r="K40" s="39">
        <v>1381.547</v>
      </c>
      <c r="L40" s="39">
        <v>580.315</v>
      </c>
      <c r="M40" s="39">
        <v>598.027</v>
      </c>
      <c r="N40" s="39">
        <v>1151.96</v>
      </c>
      <c r="O40" s="39">
        <v>1060.271</v>
      </c>
      <c r="P40" s="39">
        <v>965.578</v>
      </c>
      <c r="Q40" s="39">
        <v>0</v>
      </c>
      <c r="R40" s="39">
        <v>978.213</v>
      </c>
      <c r="S40" s="39">
        <v>0</v>
      </c>
      <c r="T40" s="39">
        <v>1240.783</v>
      </c>
      <c r="U40" s="39">
        <v>0</v>
      </c>
      <c r="V40" s="39">
        <v>1233.344</v>
      </c>
      <c r="W40" s="39">
        <v>0</v>
      </c>
      <c r="X40" s="39">
        <v>680.56</v>
      </c>
      <c r="Y40" s="39">
        <v>0</v>
      </c>
      <c r="Z40" s="39">
        <v>917.425</v>
      </c>
      <c r="AA40" s="39">
        <v>0</v>
      </c>
      <c r="AB40" s="39">
        <v>368.093</v>
      </c>
      <c r="AC40" s="39">
        <v>0</v>
      </c>
      <c r="AD40" s="39">
        <v>937.46</v>
      </c>
      <c r="AE40" s="39">
        <v>0</v>
      </c>
      <c r="AF40" s="99"/>
      <c r="AG40" s="68">
        <f t="shared" si="1"/>
        <v>14577.099999999999</v>
      </c>
      <c r="AH40" s="68">
        <f t="shared" si="2"/>
        <v>7255.643999999999</v>
      </c>
      <c r="AI40" s="68">
        <f t="shared" si="3"/>
        <v>5185.05</v>
      </c>
      <c r="AJ40" s="68">
        <f t="shared" si="4"/>
        <v>-2070.593999999999</v>
      </c>
    </row>
    <row r="41" spans="1:36" s="11" customFormat="1" ht="56.25">
      <c r="A41" s="40" t="s">
        <v>32</v>
      </c>
      <c r="B41" s="19">
        <f>SUM(H41:AD41)</f>
        <v>1341.5</v>
      </c>
      <c r="C41" s="19">
        <f>C42</f>
        <v>0</v>
      </c>
      <c r="D41" s="19">
        <f>D42</f>
        <v>0</v>
      </c>
      <c r="E41" s="19">
        <f>E42</f>
        <v>0</v>
      </c>
      <c r="F41" s="20">
        <f t="shared" si="27"/>
        <v>0</v>
      </c>
      <c r="G41" s="20">
        <f t="shared" si="28"/>
        <v>0</v>
      </c>
      <c r="H41" s="19">
        <f>H44</f>
        <v>0</v>
      </c>
      <c r="I41" s="19">
        <f>I44</f>
        <v>0</v>
      </c>
      <c r="J41" s="19">
        <f aca="true" t="shared" si="31" ref="J41:O41">J44</f>
        <v>0</v>
      </c>
      <c r="K41" s="19">
        <f t="shared" si="31"/>
        <v>0</v>
      </c>
      <c r="L41" s="19">
        <f t="shared" si="31"/>
        <v>0</v>
      </c>
      <c r="M41" s="19">
        <f t="shared" si="31"/>
        <v>0</v>
      </c>
      <c r="N41" s="19">
        <f t="shared" si="31"/>
        <v>0</v>
      </c>
      <c r="O41" s="19">
        <f t="shared" si="31"/>
        <v>0</v>
      </c>
      <c r="P41" s="19">
        <f>P44</f>
        <v>0</v>
      </c>
      <c r="Q41" s="19">
        <f>Q44</f>
        <v>0</v>
      </c>
      <c r="R41" s="19">
        <f aca="true" t="shared" si="32" ref="R41:W41">R44</f>
        <v>0</v>
      </c>
      <c r="S41" s="19">
        <f t="shared" si="32"/>
        <v>0</v>
      </c>
      <c r="T41" s="19">
        <f t="shared" si="32"/>
        <v>0</v>
      </c>
      <c r="U41" s="19">
        <f t="shared" si="32"/>
        <v>0</v>
      </c>
      <c r="V41" s="19">
        <f t="shared" si="32"/>
        <v>0</v>
      </c>
      <c r="W41" s="19">
        <f t="shared" si="32"/>
        <v>0</v>
      </c>
      <c r="X41" s="19">
        <f>X44</f>
        <v>1341.5</v>
      </c>
      <c r="Y41" s="19">
        <f aca="true" t="shared" si="33" ref="Y41:AE41">Y44</f>
        <v>0</v>
      </c>
      <c r="Z41" s="19">
        <f t="shared" si="33"/>
        <v>0</v>
      </c>
      <c r="AA41" s="19">
        <f t="shared" si="33"/>
        <v>0</v>
      </c>
      <c r="AB41" s="19">
        <f t="shared" si="33"/>
        <v>0</v>
      </c>
      <c r="AC41" s="19">
        <f t="shared" si="33"/>
        <v>0</v>
      </c>
      <c r="AD41" s="19">
        <f t="shared" si="33"/>
        <v>0</v>
      </c>
      <c r="AE41" s="19">
        <f t="shared" si="33"/>
        <v>0</v>
      </c>
      <c r="AF41" s="81"/>
      <c r="AG41" s="68">
        <f t="shared" si="1"/>
        <v>1341.5</v>
      </c>
      <c r="AH41" s="68">
        <f t="shared" si="2"/>
        <v>0</v>
      </c>
      <c r="AI41" s="68">
        <f t="shared" si="3"/>
        <v>0</v>
      </c>
      <c r="AJ41" s="68">
        <f t="shared" si="4"/>
        <v>0</v>
      </c>
    </row>
    <row r="42" spans="1:36" s="11" customFormat="1" ht="18.75">
      <c r="A42" s="41" t="s">
        <v>17</v>
      </c>
      <c r="B42" s="23">
        <f>B44</f>
        <v>1341.5</v>
      </c>
      <c r="C42" s="23">
        <f>C44</f>
        <v>0</v>
      </c>
      <c r="D42" s="23">
        <f>D44</f>
        <v>0</v>
      </c>
      <c r="E42" s="23">
        <f>E44</f>
        <v>0</v>
      </c>
      <c r="F42" s="20">
        <f t="shared" si="27"/>
        <v>0</v>
      </c>
      <c r="G42" s="20">
        <f t="shared" si="28"/>
        <v>0</v>
      </c>
      <c r="H42" s="19">
        <f>H44</f>
        <v>0</v>
      </c>
      <c r="I42" s="19">
        <f>I44</f>
        <v>0</v>
      </c>
      <c r="J42" s="19">
        <f aca="true" t="shared" si="34" ref="J42:O42">J44</f>
        <v>0</v>
      </c>
      <c r="K42" s="19">
        <f t="shared" si="34"/>
        <v>0</v>
      </c>
      <c r="L42" s="19">
        <f t="shared" si="34"/>
        <v>0</v>
      </c>
      <c r="M42" s="19">
        <f t="shared" si="34"/>
        <v>0</v>
      </c>
      <c r="N42" s="19">
        <f t="shared" si="34"/>
        <v>0</v>
      </c>
      <c r="O42" s="19">
        <f t="shared" si="34"/>
        <v>0</v>
      </c>
      <c r="P42" s="19">
        <f>P44</f>
        <v>0</v>
      </c>
      <c r="Q42" s="19">
        <f>Q44</f>
        <v>0</v>
      </c>
      <c r="R42" s="19">
        <f aca="true" t="shared" si="35" ref="R42:W42">R44</f>
        <v>0</v>
      </c>
      <c r="S42" s="19">
        <f t="shared" si="35"/>
        <v>0</v>
      </c>
      <c r="T42" s="19">
        <f t="shared" si="35"/>
        <v>0</v>
      </c>
      <c r="U42" s="19">
        <f t="shared" si="35"/>
        <v>0</v>
      </c>
      <c r="V42" s="19">
        <f t="shared" si="35"/>
        <v>0</v>
      </c>
      <c r="W42" s="19">
        <f t="shared" si="35"/>
        <v>0</v>
      </c>
      <c r="X42" s="19">
        <f>X44</f>
        <v>1341.5</v>
      </c>
      <c r="Y42" s="19">
        <f aca="true" t="shared" si="36" ref="Y42:AE42">Y44</f>
        <v>0</v>
      </c>
      <c r="Z42" s="19">
        <f t="shared" si="36"/>
        <v>0</v>
      </c>
      <c r="AA42" s="19">
        <f t="shared" si="36"/>
        <v>0</v>
      </c>
      <c r="AB42" s="19">
        <f t="shared" si="36"/>
        <v>0</v>
      </c>
      <c r="AC42" s="19">
        <f t="shared" si="36"/>
        <v>0</v>
      </c>
      <c r="AD42" s="19">
        <f t="shared" si="36"/>
        <v>0</v>
      </c>
      <c r="AE42" s="19">
        <f t="shared" si="36"/>
        <v>0</v>
      </c>
      <c r="AF42" s="81"/>
      <c r="AG42" s="68">
        <f t="shared" si="1"/>
        <v>1341.5</v>
      </c>
      <c r="AH42" s="68">
        <f t="shared" si="2"/>
        <v>0</v>
      </c>
      <c r="AI42" s="68">
        <f t="shared" si="3"/>
        <v>0</v>
      </c>
      <c r="AJ42" s="68">
        <f t="shared" si="4"/>
        <v>0</v>
      </c>
    </row>
    <row r="43" spans="1:36" s="11" customFormat="1" ht="18.75" hidden="1">
      <c r="A43" s="2" t="s">
        <v>13</v>
      </c>
      <c r="B43" s="20"/>
      <c r="C43" s="20"/>
      <c r="D43" s="20"/>
      <c r="E43" s="20"/>
      <c r="F43" s="20">
        <f t="shared" si="27"/>
        <v>0</v>
      </c>
      <c r="G43" s="20">
        <f t="shared" si="28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58"/>
      <c r="AF43" s="81"/>
      <c r="AG43" s="68">
        <f t="shared" si="1"/>
        <v>0</v>
      </c>
      <c r="AH43" s="68">
        <f t="shared" si="2"/>
        <v>0</v>
      </c>
      <c r="AI43" s="68">
        <f t="shared" si="3"/>
        <v>0</v>
      </c>
      <c r="AJ43" s="68">
        <f t="shared" si="4"/>
        <v>0</v>
      </c>
    </row>
    <row r="44" spans="1:36" s="11" customFormat="1" ht="18.75">
      <c r="A44" s="2" t="s">
        <v>14</v>
      </c>
      <c r="B44" s="21">
        <f>H44+J44+L44+N44+P44+R44+T44+V44+X44+Z44+AB44+AD44</f>
        <v>1341.5</v>
      </c>
      <c r="C44" s="21">
        <f>H44+J44+L44+N44</f>
        <v>0</v>
      </c>
      <c r="D44" s="21">
        <f>E44</f>
        <v>0</v>
      </c>
      <c r="E44" s="21">
        <f>I44+K44+M44+O44+Q44+S44+U44+W44+Y44+AA44+AC44+AE44</f>
        <v>0</v>
      </c>
      <c r="F44" s="20">
        <f>_xlfn.IFERROR(E44/B44*100,0)</f>
        <v>0</v>
      </c>
      <c r="G44" s="20">
        <f>_xlfn.IFERROR(E44/C44*100,0)</f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1341.5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81"/>
      <c r="AG44" s="68">
        <f t="shared" si="1"/>
        <v>1341.5</v>
      </c>
      <c r="AH44" s="68">
        <f t="shared" si="2"/>
        <v>0</v>
      </c>
      <c r="AI44" s="68">
        <f t="shared" si="3"/>
        <v>0</v>
      </c>
      <c r="AJ44" s="68">
        <f t="shared" si="4"/>
        <v>0</v>
      </c>
    </row>
    <row r="45" spans="1:36" s="11" customFormat="1" ht="56.25">
      <c r="A45" s="51" t="s">
        <v>21</v>
      </c>
      <c r="B45" s="22">
        <f>B46+B47+B48+B50</f>
        <v>56003.9</v>
      </c>
      <c r="C45" s="22">
        <f>C46+C47+C48+C50</f>
        <v>20062.413</v>
      </c>
      <c r="D45" s="22">
        <f>D46+D47+D48+D50</f>
        <v>19598.7</v>
      </c>
      <c r="E45" s="22">
        <f>E46+E47+E48+E50</f>
        <v>19598.7</v>
      </c>
      <c r="F45" s="22">
        <f>_xlfn.IFERROR(E45/B45*100,0)</f>
        <v>34.99524140283087</v>
      </c>
      <c r="G45" s="22">
        <f>_xlfn.IFERROR(E45/C45*100,0)</f>
        <v>97.68864792086576</v>
      </c>
      <c r="H45" s="22">
        <f aca="true" t="shared" si="37" ref="H45:AE45">H46+H47+H48+H50</f>
        <v>3934.6719999999996</v>
      </c>
      <c r="I45" s="22">
        <f t="shared" si="37"/>
        <v>3633.894</v>
      </c>
      <c r="J45" s="22">
        <f t="shared" si="37"/>
        <v>6814.035</v>
      </c>
      <c r="K45" s="22">
        <f t="shared" si="37"/>
        <v>6554.179</v>
      </c>
      <c r="L45" s="22">
        <f t="shared" si="37"/>
        <v>4804.66</v>
      </c>
      <c r="M45" s="22">
        <f t="shared" si="37"/>
        <v>4720.102</v>
      </c>
      <c r="N45" s="22">
        <f t="shared" si="37"/>
        <v>4509.046</v>
      </c>
      <c r="O45" s="22">
        <f t="shared" si="37"/>
        <v>4690.525</v>
      </c>
      <c r="P45" s="22">
        <f t="shared" si="37"/>
        <v>5043.282</v>
      </c>
      <c r="Q45" s="22">
        <f t="shared" si="37"/>
        <v>0</v>
      </c>
      <c r="R45" s="22">
        <f t="shared" si="37"/>
        <v>5269.892</v>
      </c>
      <c r="S45" s="22">
        <f t="shared" si="37"/>
        <v>0</v>
      </c>
      <c r="T45" s="22">
        <f t="shared" si="37"/>
        <v>4903.549</v>
      </c>
      <c r="U45" s="22">
        <f t="shared" si="37"/>
        <v>0</v>
      </c>
      <c r="V45" s="22">
        <f t="shared" si="37"/>
        <v>4536.192</v>
      </c>
      <c r="W45" s="22">
        <f t="shared" si="37"/>
        <v>0</v>
      </c>
      <c r="X45" s="22">
        <f t="shared" si="37"/>
        <v>4183.8859999999995</v>
      </c>
      <c r="Y45" s="22">
        <f t="shared" si="37"/>
        <v>0</v>
      </c>
      <c r="Z45" s="22">
        <f t="shared" si="37"/>
        <v>4326.073</v>
      </c>
      <c r="AA45" s="22">
        <f t="shared" si="37"/>
        <v>0</v>
      </c>
      <c r="AB45" s="22">
        <f t="shared" si="37"/>
        <v>4003.7780000000002</v>
      </c>
      <c r="AC45" s="22">
        <f t="shared" si="37"/>
        <v>0</v>
      </c>
      <c r="AD45" s="22">
        <f t="shared" si="37"/>
        <v>3674.835</v>
      </c>
      <c r="AE45" s="22">
        <f t="shared" si="37"/>
        <v>0</v>
      </c>
      <c r="AF45" s="22"/>
      <c r="AG45" s="68">
        <f t="shared" si="1"/>
        <v>56003.899999999994</v>
      </c>
      <c r="AH45" s="68">
        <f t="shared" si="2"/>
        <v>20062.413</v>
      </c>
      <c r="AI45" s="68">
        <f t="shared" si="3"/>
        <v>19598.699999999997</v>
      </c>
      <c r="AJ45" s="68">
        <f t="shared" si="4"/>
        <v>-463.71299999999974</v>
      </c>
    </row>
    <row r="46" spans="1:36" s="11" customFormat="1" ht="21.75" customHeight="1">
      <c r="A46" s="93" t="s">
        <v>51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68">
        <f t="shared" si="1"/>
        <v>0</v>
      </c>
      <c r="AH46" s="68">
        <f t="shared" si="2"/>
        <v>0</v>
      </c>
      <c r="AI46" s="68">
        <f t="shared" si="3"/>
        <v>0</v>
      </c>
      <c r="AJ46" s="68">
        <f t="shared" si="4"/>
        <v>0</v>
      </c>
    </row>
    <row r="47" spans="1:36" s="33" customFormat="1" ht="37.5">
      <c r="A47" s="36" t="s">
        <v>28</v>
      </c>
      <c r="B47" s="34">
        <f aca="true" t="shared" si="38" ref="B47:E50">B54+B66</f>
        <v>32747.5</v>
      </c>
      <c r="C47" s="34">
        <f t="shared" si="38"/>
        <v>7982.393</v>
      </c>
      <c r="D47" s="34">
        <f t="shared" si="38"/>
        <v>7620.550000000001</v>
      </c>
      <c r="E47" s="34">
        <f t="shared" si="38"/>
        <v>7620.550000000001</v>
      </c>
      <c r="F47" s="22">
        <f>_xlfn.IFERROR(E47/B47*100,0)</f>
        <v>23.27063134590427</v>
      </c>
      <c r="G47" s="22">
        <f>_xlfn.IFERROR(E47/C47*100,0)</f>
        <v>95.4669859025984</v>
      </c>
      <c r="H47" s="34">
        <f aca="true" t="shared" si="39" ref="H47:K50">H54+H66</f>
        <v>484.089</v>
      </c>
      <c r="I47" s="34">
        <f t="shared" si="39"/>
        <v>349.125</v>
      </c>
      <c r="J47" s="34">
        <f t="shared" si="39"/>
        <v>2919.224</v>
      </c>
      <c r="K47" s="34">
        <f t="shared" si="39"/>
        <v>2537.57</v>
      </c>
      <c r="L47" s="34">
        <f aca="true" t="shared" si="40" ref="L47:AE47">L54+L66</f>
        <v>2332.977</v>
      </c>
      <c r="M47" s="34">
        <f t="shared" si="40"/>
        <v>2398.334</v>
      </c>
      <c r="N47" s="34">
        <f t="shared" si="40"/>
        <v>2246.103</v>
      </c>
      <c r="O47" s="34">
        <f t="shared" si="40"/>
        <v>2335.521</v>
      </c>
      <c r="P47" s="34">
        <f t="shared" si="40"/>
        <v>3553.785</v>
      </c>
      <c r="Q47" s="34">
        <f t="shared" si="40"/>
        <v>0</v>
      </c>
      <c r="R47" s="34">
        <f t="shared" si="40"/>
        <v>3175.76</v>
      </c>
      <c r="S47" s="34">
        <f t="shared" si="40"/>
        <v>0</v>
      </c>
      <c r="T47" s="34">
        <f t="shared" si="40"/>
        <v>2460.371</v>
      </c>
      <c r="U47" s="34">
        <f t="shared" si="40"/>
        <v>0</v>
      </c>
      <c r="V47" s="34">
        <f t="shared" si="40"/>
        <v>3154.455</v>
      </c>
      <c r="W47" s="34">
        <f t="shared" si="40"/>
        <v>0</v>
      </c>
      <c r="X47" s="34">
        <f t="shared" si="40"/>
        <v>3288.428</v>
      </c>
      <c r="Y47" s="34">
        <f t="shared" si="40"/>
        <v>0</v>
      </c>
      <c r="Z47" s="34">
        <f t="shared" si="40"/>
        <v>2998.928</v>
      </c>
      <c r="AA47" s="34">
        <f t="shared" si="40"/>
        <v>0</v>
      </c>
      <c r="AB47" s="34">
        <f t="shared" si="40"/>
        <v>2930.263</v>
      </c>
      <c r="AC47" s="34">
        <f t="shared" si="40"/>
        <v>0</v>
      </c>
      <c r="AD47" s="34">
        <f t="shared" si="40"/>
        <v>3203.117</v>
      </c>
      <c r="AE47" s="34">
        <f t="shared" si="40"/>
        <v>0</v>
      </c>
      <c r="AF47" s="77"/>
      <c r="AG47" s="68">
        <f t="shared" si="1"/>
        <v>32747.5</v>
      </c>
      <c r="AH47" s="68">
        <f t="shared" si="2"/>
        <v>7982.393</v>
      </c>
      <c r="AI47" s="68">
        <f t="shared" si="3"/>
        <v>7620.550000000001</v>
      </c>
      <c r="AJ47" s="68">
        <f t="shared" si="4"/>
        <v>-361.84299999999894</v>
      </c>
    </row>
    <row r="48" spans="1:36" s="33" customFormat="1" ht="18.75">
      <c r="A48" s="35" t="s">
        <v>14</v>
      </c>
      <c r="B48" s="34">
        <f t="shared" si="38"/>
        <v>23256.4</v>
      </c>
      <c r="C48" s="34">
        <f t="shared" si="38"/>
        <v>12080.02</v>
      </c>
      <c r="D48" s="34">
        <f t="shared" si="38"/>
        <v>11978.15</v>
      </c>
      <c r="E48" s="34">
        <f t="shared" si="38"/>
        <v>11978.15</v>
      </c>
      <c r="F48" s="22">
        <f>_xlfn.IFERROR(E48/B48*100,0)</f>
        <v>51.50474708037357</v>
      </c>
      <c r="G48" s="22">
        <f>_xlfn.IFERROR(E48/C48*100,0)</f>
        <v>99.15670669419421</v>
      </c>
      <c r="H48" s="34">
        <f t="shared" si="39"/>
        <v>3450.5829999999996</v>
      </c>
      <c r="I48" s="34">
        <f t="shared" si="39"/>
        <v>3284.769</v>
      </c>
      <c r="J48" s="34">
        <f t="shared" si="39"/>
        <v>3894.811</v>
      </c>
      <c r="K48" s="34">
        <f t="shared" si="39"/>
        <v>4016.6090000000004</v>
      </c>
      <c r="L48" s="34">
        <f aca="true" t="shared" si="41" ref="L48:AE48">L55+L67</f>
        <v>2471.683</v>
      </c>
      <c r="M48" s="34">
        <f t="shared" si="41"/>
        <v>2321.768</v>
      </c>
      <c r="N48" s="34">
        <f t="shared" si="41"/>
        <v>2262.943</v>
      </c>
      <c r="O48" s="34">
        <f t="shared" si="41"/>
        <v>2355.004</v>
      </c>
      <c r="P48" s="34">
        <f t="shared" si="41"/>
        <v>1489.497</v>
      </c>
      <c r="Q48" s="34">
        <f t="shared" si="41"/>
        <v>0</v>
      </c>
      <c r="R48" s="34">
        <f t="shared" si="41"/>
        <v>2094.132</v>
      </c>
      <c r="S48" s="34">
        <f t="shared" si="41"/>
        <v>0</v>
      </c>
      <c r="T48" s="34">
        <f t="shared" si="41"/>
        <v>2443.178</v>
      </c>
      <c r="U48" s="34">
        <f t="shared" si="41"/>
        <v>0</v>
      </c>
      <c r="V48" s="34">
        <f t="shared" si="41"/>
        <v>1381.737</v>
      </c>
      <c r="W48" s="34">
        <f t="shared" si="41"/>
        <v>0</v>
      </c>
      <c r="X48" s="34">
        <f t="shared" si="41"/>
        <v>895.458</v>
      </c>
      <c r="Y48" s="34">
        <f t="shared" si="41"/>
        <v>0</v>
      </c>
      <c r="Z48" s="34">
        <f t="shared" si="41"/>
        <v>1327.145</v>
      </c>
      <c r="AA48" s="34">
        <f t="shared" si="41"/>
        <v>0</v>
      </c>
      <c r="AB48" s="34">
        <f t="shared" si="41"/>
        <v>1073.515</v>
      </c>
      <c r="AC48" s="34">
        <f t="shared" si="41"/>
        <v>0</v>
      </c>
      <c r="AD48" s="34">
        <f t="shared" si="41"/>
        <v>471.718</v>
      </c>
      <c r="AE48" s="34">
        <f t="shared" si="41"/>
        <v>0</v>
      </c>
      <c r="AF48" s="77"/>
      <c r="AG48" s="68">
        <f t="shared" si="1"/>
        <v>23256.399999999998</v>
      </c>
      <c r="AH48" s="68">
        <f t="shared" si="2"/>
        <v>12080.02</v>
      </c>
      <c r="AI48" s="68">
        <f t="shared" si="3"/>
        <v>11978.150000000001</v>
      </c>
      <c r="AJ48" s="68">
        <f t="shared" si="4"/>
        <v>-101.8700000000008</v>
      </c>
    </row>
    <row r="49" spans="1:36" s="49" customFormat="1" ht="37.5">
      <c r="A49" s="50" t="s">
        <v>29</v>
      </c>
      <c r="B49" s="48">
        <f>B56+B68</f>
        <v>1723.5990000000002</v>
      </c>
      <c r="C49" s="48">
        <f t="shared" si="38"/>
        <v>1723.5990000000002</v>
      </c>
      <c r="D49" s="48">
        <f t="shared" si="38"/>
        <v>1723.604</v>
      </c>
      <c r="E49" s="48">
        <f t="shared" si="38"/>
        <v>1723.604</v>
      </c>
      <c r="F49" s="48">
        <f>_xlfn.IFERROR(E49/B49*100,0)</f>
        <v>100.00029009067654</v>
      </c>
      <c r="G49" s="48">
        <f>_xlfn.IFERROR(E49/C49*100,0)</f>
        <v>100.00029009067654</v>
      </c>
      <c r="H49" s="48">
        <f t="shared" si="39"/>
        <v>1250.814</v>
      </c>
      <c r="I49" s="48">
        <f t="shared" si="39"/>
        <v>1250.814</v>
      </c>
      <c r="J49" s="48">
        <f t="shared" si="39"/>
        <v>472.785</v>
      </c>
      <c r="K49" s="48">
        <f t="shared" si="39"/>
        <v>472.79</v>
      </c>
      <c r="L49" s="48">
        <f aca="true" t="shared" si="42" ref="L49:AE49">L56+L68</f>
        <v>0</v>
      </c>
      <c r="M49" s="48">
        <f t="shared" si="42"/>
        <v>0</v>
      </c>
      <c r="N49" s="48">
        <f t="shared" si="42"/>
        <v>0</v>
      </c>
      <c r="O49" s="48">
        <f t="shared" si="42"/>
        <v>0</v>
      </c>
      <c r="P49" s="48">
        <f t="shared" si="42"/>
        <v>0</v>
      </c>
      <c r="Q49" s="48">
        <f t="shared" si="42"/>
        <v>0</v>
      </c>
      <c r="R49" s="48">
        <f t="shared" si="42"/>
        <v>0</v>
      </c>
      <c r="S49" s="48">
        <f t="shared" si="42"/>
        <v>0</v>
      </c>
      <c r="T49" s="48">
        <f t="shared" si="42"/>
        <v>0</v>
      </c>
      <c r="U49" s="48">
        <f t="shared" si="42"/>
        <v>0</v>
      </c>
      <c r="V49" s="48">
        <f t="shared" si="42"/>
        <v>0</v>
      </c>
      <c r="W49" s="48">
        <f t="shared" si="42"/>
        <v>0</v>
      </c>
      <c r="X49" s="48">
        <f t="shared" si="42"/>
        <v>0</v>
      </c>
      <c r="Y49" s="48">
        <f t="shared" si="42"/>
        <v>0</v>
      </c>
      <c r="Z49" s="48">
        <f t="shared" si="42"/>
        <v>0</v>
      </c>
      <c r="AA49" s="48">
        <f t="shared" si="42"/>
        <v>0</v>
      </c>
      <c r="AB49" s="48">
        <f t="shared" si="42"/>
        <v>0</v>
      </c>
      <c r="AC49" s="48">
        <f t="shared" si="42"/>
        <v>0</v>
      </c>
      <c r="AD49" s="48">
        <f t="shared" si="42"/>
        <v>0</v>
      </c>
      <c r="AE49" s="48">
        <f t="shared" si="42"/>
        <v>0</v>
      </c>
      <c r="AF49" s="78"/>
      <c r="AG49" s="68">
        <f t="shared" si="1"/>
        <v>1723.5990000000002</v>
      </c>
      <c r="AH49" s="68">
        <f t="shared" si="2"/>
        <v>1723.5990000000002</v>
      </c>
      <c r="AI49" s="68">
        <f t="shared" si="3"/>
        <v>1723.604</v>
      </c>
      <c r="AJ49" s="68">
        <f t="shared" si="4"/>
        <v>0.004999999999881766</v>
      </c>
    </row>
    <row r="50" spans="1:36" s="33" customFormat="1" ht="18.75">
      <c r="A50" s="35" t="s">
        <v>16</v>
      </c>
      <c r="B50" s="34">
        <f t="shared" si="38"/>
        <v>0</v>
      </c>
      <c r="C50" s="34">
        <f t="shared" si="38"/>
        <v>0</v>
      </c>
      <c r="D50" s="34">
        <f t="shared" si="38"/>
        <v>0</v>
      </c>
      <c r="E50" s="34">
        <f t="shared" si="38"/>
        <v>0</v>
      </c>
      <c r="F50" s="34">
        <f>_xlfn.IFERROR(D50/B50*100,0)</f>
        <v>0</v>
      </c>
      <c r="G50" s="34">
        <f>_xlfn.IFERROR(F50/B50*100,0)</f>
        <v>0</v>
      </c>
      <c r="H50" s="34">
        <f t="shared" si="39"/>
        <v>0</v>
      </c>
      <c r="I50" s="34">
        <f t="shared" si="39"/>
        <v>0</v>
      </c>
      <c r="J50" s="34">
        <f t="shared" si="39"/>
        <v>0</v>
      </c>
      <c r="K50" s="34">
        <f t="shared" si="39"/>
        <v>0</v>
      </c>
      <c r="L50" s="34">
        <f aca="true" t="shared" si="43" ref="L50:AE50">L57+L69</f>
        <v>0</v>
      </c>
      <c r="M50" s="34">
        <f t="shared" si="43"/>
        <v>0</v>
      </c>
      <c r="N50" s="34">
        <f t="shared" si="43"/>
        <v>0</v>
      </c>
      <c r="O50" s="34">
        <f t="shared" si="43"/>
        <v>0</v>
      </c>
      <c r="P50" s="34">
        <f t="shared" si="43"/>
        <v>0</v>
      </c>
      <c r="Q50" s="34">
        <f t="shared" si="43"/>
        <v>0</v>
      </c>
      <c r="R50" s="34">
        <f t="shared" si="43"/>
        <v>0</v>
      </c>
      <c r="S50" s="34">
        <f t="shared" si="43"/>
        <v>0</v>
      </c>
      <c r="T50" s="34">
        <f t="shared" si="43"/>
        <v>0</v>
      </c>
      <c r="U50" s="34">
        <f t="shared" si="43"/>
        <v>0</v>
      </c>
      <c r="V50" s="34">
        <f t="shared" si="43"/>
        <v>0</v>
      </c>
      <c r="W50" s="34">
        <f t="shared" si="43"/>
        <v>0</v>
      </c>
      <c r="X50" s="34">
        <f t="shared" si="43"/>
        <v>0</v>
      </c>
      <c r="Y50" s="34">
        <f t="shared" si="43"/>
        <v>0</v>
      </c>
      <c r="Z50" s="34">
        <f t="shared" si="43"/>
        <v>0</v>
      </c>
      <c r="AA50" s="34">
        <f t="shared" si="43"/>
        <v>0</v>
      </c>
      <c r="AB50" s="34">
        <f t="shared" si="43"/>
        <v>0</v>
      </c>
      <c r="AC50" s="34">
        <f t="shared" si="43"/>
        <v>0</v>
      </c>
      <c r="AD50" s="34">
        <f t="shared" si="43"/>
        <v>0</v>
      </c>
      <c r="AE50" s="34">
        <f t="shared" si="43"/>
        <v>0</v>
      </c>
      <c r="AF50" s="77"/>
      <c r="AG50" s="68">
        <f t="shared" si="1"/>
        <v>0</v>
      </c>
      <c r="AH50" s="68">
        <f t="shared" si="2"/>
        <v>0</v>
      </c>
      <c r="AI50" s="68">
        <f t="shared" si="3"/>
        <v>0</v>
      </c>
      <c r="AJ50" s="68">
        <f t="shared" si="4"/>
        <v>0</v>
      </c>
    </row>
    <row r="51" spans="1:36" s="11" customFormat="1" ht="93.75">
      <c r="A51" s="67" t="s">
        <v>54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68">
        <f t="shared" si="1"/>
        <v>0</v>
      </c>
      <c r="AH51" s="68">
        <f t="shared" si="2"/>
        <v>0</v>
      </c>
      <c r="AI51" s="68">
        <f t="shared" si="3"/>
        <v>0</v>
      </c>
      <c r="AJ51" s="68">
        <f t="shared" si="4"/>
        <v>0</v>
      </c>
    </row>
    <row r="52" spans="1:36" s="31" customFormat="1" ht="18.75">
      <c r="A52" s="28" t="s">
        <v>17</v>
      </c>
      <c r="B52" s="26">
        <f>B54+B55+B57</f>
        <v>49876.2</v>
      </c>
      <c r="C52" s="26">
        <f>C54+C55+C57</f>
        <v>17142.822</v>
      </c>
      <c r="D52" s="26">
        <f>D54+D55+D57</f>
        <v>16780.977</v>
      </c>
      <c r="E52" s="26">
        <f>E54+E55+E57</f>
        <v>16780.977</v>
      </c>
      <c r="F52" s="26">
        <f aca="true" t="shared" si="44" ref="F52:F57">_xlfn.IFERROR(E52/B52*100,0)</f>
        <v>33.645259662925405</v>
      </c>
      <c r="G52" s="26">
        <f aca="true" t="shared" si="45" ref="G52:G57">_xlfn.IFERROR(E52/C52*100,0)</f>
        <v>97.889233172928</v>
      </c>
      <c r="H52" s="26">
        <f>H54+H55+H57</f>
        <v>2700.0679999999998</v>
      </c>
      <c r="I52" s="26">
        <f aca="true" t="shared" si="46" ref="I52:AE52">I54+I55+I57</f>
        <v>2565.104</v>
      </c>
      <c r="J52" s="26">
        <f t="shared" si="46"/>
        <v>6120.979</v>
      </c>
      <c r="K52" s="26">
        <f t="shared" si="46"/>
        <v>5739.325000000001</v>
      </c>
      <c r="L52" s="26">
        <f t="shared" si="46"/>
        <v>4346.449</v>
      </c>
      <c r="M52" s="26">
        <f t="shared" si="46"/>
        <v>4411.804</v>
      </c>
      <c r="N52" s="26">
        <f t="shared" si="46"/>
        <v>3975.326</v>
      </c>
      <c r="O52" s="26">
        <f t="shared" si="46"/>
        <v>4064.744</v>
      </c>
      <c r="P52" s="26">
        <f t="shared" si="46"/>
        <v>4623.313</v>
      </c>
      <c r="Q52" s="26">
        <f t="shared" si="46"/>
        <v>0</v>
      </c>
      <c r="R52" s="26">
        <f t="shared" si="46"/>
        <v>4703.3460000000005</v>
      </c>
      <c r="S52" s="26">
        <f t="shared" si="46"/>
        <v>0</v>
      </c>
      <c r="T52" s="26">
        <f t="shared" si="46"/>
        <v>4184.287</v>
      </c>
      <c r="U52" s="26">
        <f t="shared" si="46"/>
        <v>0</v>
      </c>
      <c r="V52" s="26">
        <f t="shared" si="46"/>
        <v>4133.6759999999995</v>
      </c>
      <c r="W52" s="26">
        <f t="shared" si="46"/>
        <v>0</v>
      </c>
      <c r="X52" s="26">
        <f t="shared" si="46"/>
        <v>4037.3509999999997</v>
      </c>
      <c r="Y52" s="26">
        <f t="shared" si="46"/>
        <v>0</v>
      </c>
      <c r="Z52" s="26">
        <f t="shared" si="46"/>
        <v>3882.054</v>
      </c>
      <c r="AA52" s="26">
        <f t="shared" si="46"/>
        <v>0</v>
      </c>
      <c r="AB52" s="26">
        <f t="shared" si="46"/>
        <v>3761.208</v>
      </c>
      <c r="AC52" s="26">
        <f t="shared" si="46"/>
        <v>0</v>
      </c>
      <c r="AD52" s="26">
        <f t="shared" si="46"/>
        <v>3408.143</v>
      </c>
      <c r="AE52" s="26">
        <f t="shared" si="46"/>
        <v>0</v>
      </c>
      <c r="AF52" s="26"/>
      <c r="AG52" s="68">
        <f t="shared" si="1"/>
        <v>49876.2</v>
      </c>
      <c r="AH52" s="68">
        <f t="shared" si="2"/>
        <v>17142.822</v>
      </c>
      <c r="AI52" s="68">
        <f t="shared" si="3"/>
        <v>16780.977</v>
      </c>
      <c r="AJ52" s="68">
        <f t="shared" si="4"/>
        <v>-361.84500000000116</v>
      </c>
    </row>
    <row r="53" spans="1:36" s="31" customFormat="1" ht="18.75">
      <c r="A53" s="28" t="s">
        <v>15</v>
      </c>
      <c r="B53" s="26">
        <v>0</v>
      </c>
      <c r="C53" s="26">
        <v>0</v>
      </c>
      <c r="D53" s="26">
        <v>0</v>
      </c>
      <c r="E53" s="26">
        <v>0</v>
      </c>
      <c r="F53" s="26">
        <f t="shared" si="44"/>
        <v>0</v>
      </c>
      <c r="G53" s="26">
        <f t="shared" si="45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68">
        <f t="shared" si="1"/>
        <v>0</v>
      </c>
      <c r="AH53" s="68">
        <f t="shared" si="2"/>
        <v>0</v>
      </c>
      <c r="AI53" s="68">
        <f t="shared" si="3"/>
        <v>0</v>
      </c>
      <c r="AJ53" s="68">
        <f t="shared" si="4"/>
        <v>0</v>
      </c>
    </row>
    <row r="54" spans="1:36" s="31" customFormat="1" ht="45" customHeight="1">
      <c r="A54" s="45" t="s">
        <v>28</v>
      </c>
      <c r="B54" s="26">
        <f aca="true" t="shared" si="47" ref="B54:E56">B60</f>
        <v>32747.5</v>
      </c>
      <c r="C54" s="26">
        <f t="shared" si="47"/>
        <v>7982.393</v>
      </c>
      <c r="D54" s="26">
        <f t="shared" si="47"/>
        <v>7620.550000000001</v>
      </c>
      <c r="E54" s="26">
        <f t="shared" si="47"/>
        <v>7620.550000000001</v>
      </c>
      <c r="F54" s="26">
        <f t="shared" si="44"/>
        <v>23.27063134590427</v>
      </c>
      <c r="G54" s="26">
        <f t="shared" si="45"/>
        <v>95.4669859025984</v>
      </c>
      <c r="H54" s="26">
        <f aca="true" t="shared" si="48" ref="H54:L56">H60</f>
        <v>484.089</v>
      </c>
      <c r="I54" s="26">
        <f t="shared" si="48"/>
        <v>349.125</v>
      </c>
      <c r="J54" s="26">
        <f t="shared" si="48"/>
        <v>2919.224</v>
      </c>
      <c r="K54" s="26">
        <f t="shared" si="48"/>
        <v>2537.57</v>
      </c>
      <c r="L54" s="26">
        <f t="shared" si="48"/>
        <v>2332.977</v>
      </c>
      <c r="M54" s="26">
        <f aca="true" t="shared" si="49" ref="M54:AE54">M60</f>
        <v>2398.334</v>
      </c>
      <c r="N54" s="26">
        <f t="shared" si="49"/>
        <v>2246.103</v>
      </c>
      <c r="O54" s="26">
        <f t="shared" si="49"/>
        <v>2335.521</v>
      </c>
      <c r="P54" s="26">
        <f t="shared" si="49"/>
        <v>3553.785</v>
      </c>
      <c r="Q54" s="26">
        <f t="shared" si="49"/>
        <v>0</v>
      </c>
      <c r="R54" s="26">
        <f t="shared" si="49"/>
        <v>3175.76</v>
      </c>
      <c r="S54" s="26">
        <f t="shared" si="49"/>
        <v>0</v>
      </c>
      <c r="T54" s="26">
        <f t="shared" si="49"/>
        <v>2460.371</v>
      </c>
      <c r="U54" s="26">
        <f t="shared" si="49"/>
        <v>0</v>
      </c>
      <c r="V54" s="26">
        <f t="shared" si="49"/>
        <v>3154.455</v>
      </c>
      <c r="W54" s="26">
        <f t="shared" si="49"/>
        <v>0</v>
      </c>
      <c r="X54" s="26">
        <f t="shared" si="49"/>
        <v>3288.428</v>
      </c>
      <c r="Y54" s="26">
        <f t="shared" si="49"/>
        <v>0</v>
      </c>
      <c r="Z54" s="26">
        <f t="shared" si="49"/>
        <v>2998.928</v>
      </c>
      <c r="AA54" s="26">
        <f t="shared" si="49"/>
        <v>0</v>
      </c>
      <c r="AB54" s="26">
        <f t="shared" si="49"/>
        <v>2930.263</v>
      </c>
      <c r="AC54" s="26">
        <f t="shared" si="49"/>
        <v>0</v>
      </c>
      <c r="AD54" s="26">
        <f t="shared" si="49"/>
        <v>3203.117</v>
      </c>
      <c r="AE54" s="26">
        <f t="shared" si="49"/>
        <v>0</v>
      </c>
      <c r="AF54" s="26"/>
      <c r="AG54" s="68">
        <f t="shared" si="1"/>
        <v>32747.5</v>
      </c>
      <c r="AH54" s="68">
        <f t="shared" si="2"/>
        <v>7982.393</v>
      </c>
      <c r="AI54" s="68">
        <f t="shared" si="3"/>
        <v>7620.550000000001</v>
      </c>
      <c r="AJ54" s="68">
        <f t="shared" si="4"/>
        <v>-361.84299999999894</v>
      </c>
    </row>
    <row r="55" spans="1:36" s="31" customFormat="1" ht="18.75">
      <c r="A55" s="28" t="s">
        <v>14</v>
      </c>
      <c r="B55" s="61">
        <f t="shared" si="47"/>
        <v>17128.7</v>
      </c>
      <c r="C55" s="61">
        <f t="shared" si="47"/>
        <v>9160.429</v>
      </c>
      <c r="D55" s="61">
        <f t="shared" si="47"/>
        <v>9160.427</v>
      </c>
      <c r="E55" s="61">
        <f t="shared" si="47"/>
        <v>9160.427</v>
      </c>
      <c r="F55" s="26">
        <f t="shared" si="44"/>
        <v>53.47998972484776</v>
      </c>
      <c r="G55" s="26">
        <f t="shared" si="45"/>
        <v>99.99997816696138</v>
      </c>
      <c r="H55" s="61">
        <f t="shared" si="48"/>
        <v>2215.979</v>
      </c>
      <c r="I55" s="61">
        <f t="shared" si="48"/>
        <v>2215.979</v>
      </c>
      <c r="J55" s="61">
        <f t="shared" si="48"/>
        <v>3201.755</v>
      </c>
      <c r="K55" s="61">
        <f t="shared" si="48"/>
        <v>3201.755</v>
      </c>
      <c r="L55" s="61">
        <f t="shared" si="48"/>
        <v>2013.472</v>
      </c>
      <c r="M55" s="61">
        <f aca="true" t="shared" si="50" ref="M55:AE55">M61</f>
        <v>2013.47</v>
      </c>
      <c r="N55" s="61">
        <f t="shared" si="50"/>
        <v>1729.223</v>
      </c>
      <c r="O55" s="61">
        <f t="shared" si="50"/>
        <v>1729.223</v>
      </c>
      <c r="P55" s="61">
        <f t="shared" si="50"/>
        <v>1069.528</v>
      </c>
      <c r="Q55" s="61">
        <f t="shared" si="50"/>
        <v>0</v>
      </c>
      <c r="R55" s="61">
        <f t="shared" si="50"/>
        <v>1527.586</v>
      </c>
      <c r="S55" s="61">
        <f t="shared" si="50"/>
        <v>0</v>
      </c>
      <c r="T55" s="61">
        <f t="shared" si="50"/>
        <v>1723.916</v>
      </c>
      <c r="U55" s="61">
        <f t="shared" si="50"/>
        <v>0</v>
      </c>
      <c r="V55" s="61">
        <f t="shared" si="50"/>
        <v>979.221</v>
      </c>
      <c r="W55" s="61">
        <f t="shared" si="50"/>
        <v>0</v>
      </c>
      <c r="X55" s="61">
        <f t="shared" si="50"/>
        <v>748.923</v>
      </c>
      <c r="Y55" s="61">
        <f t="shared" si="50"/>
        <v>0</v>
      </c>
      <c r="Z55" s="61">
        <f t="shared" si="50"/>
        <v>883.126</v>
      </c>
      <c r="AA55" s="61">
        <f t="shared" si="50"/>
        <v>0</v>
      </c>
      <c r="AB55" s="61">
        <f t="shared" si="50"/>
        <v>830.945</v>
      </c>
      <c r="AC55" s="61">
        <f t="shared" si="50"/>
        <v>0</v>
      </c>
      <c r="AD55" s="61">
        <f t="shared" si="50"/>
        <v>205.026</v>
      </c>
      <c r="AE55" s="61">
        <f t="shared" si="50"/>
        <v>0</v>
      </c>
      <c r="AF55" s="61"/>
      <c r="AG55" s="68">
        <f t="shared" si="1"/>
        <v>17128.7</v>
      </c>
      <c r="AH55" s="68">
        <f t="shared" si="2"/>
        <v>9160.429</v>
      </c>
      <c r="AI55" s="68">
        <f t="shared" si="3"/>
        <v>9160.427</v>
      </c>
      <c r="AJ55" s="68">
        <f t="shared" si="4"/>
        <v>-0.0020000000004074536</v>
      </c>
    </row>
    <row r="56" spans="1:36" s="72" customFormat="1" ht="37.5">
      <c r="A56" s="76" t="s">
        <v>29</v>
      </c>
      <c r="B56" s="73">
        <f t="shared" si="47"/>
        <v>1723.5990000000002</v>
      </c>
      <c r="C56" s="73">
        <f t="shared" si="47"/>
        <v>1723.5990000000002</v>
      </c>
      <c r="D56" s="73">
        <f t="shared" si="47"/>
        <v>1723.604</v>
      </c>
      <c r="E56" s="73">
        <f t="shared" si="47"/>
        <v>1723.604</v>
      </c>
      <c r="F56" s="73">
        <f t="shared" si="44"/>
        <v>100.00029009067654</v>
      </c>
      <c r="G56" s="73">
        <f t="shared" si="45"/>
        <v>100.00029009067654</v>
      </c>
      <c r="H56" s="73">
        <f t="shared" si="48"/>
        <v>1250.814</v>
      </c>
      <c r="I56" s="73">
        <f t="shared" si="48"/>
        <v>1250.814</v>
      </c>
      <c r="J56" s="73">
        <f t="shared" si="48"/>
        <v>472.785</v>
      </c>
      <c r="K56" s="73">
        <f t="shared" si="48"/>
        <v>472.79</v>
      </c>
      <c r="L56" s="73">
        <f t="shared" si="48"/>
        <v>0</v>
      </c>
      <c r="M56" s="73">
        <f aca="true" t="shared" si="51" ref="M56:AE56">M62</f>
        <v>0</v>
      </c>
      <c r="N56" s="73">
        <f t="shared" si="51"/>
        <v>0</v>
      </c>
      <c r="O56" s="73">
        <f t="shared" si="51"/>
        <v>0</v>
      </c>
      <c r="P56" s="73">
        <f t="shared" si="51"/>
        <v>0</v>
      </c>
      <c r="Q56" s="73">
        <f t="shared" si="51"/>
        <v>0</v>
      </c>
      <c r="R56" s="73">
        <f t="shared" si="51"/>
        <v>0</v>
      </c>
      <c r="S56" s="73">
        <f t="shared" si="51"/>
        <v>0</v>
      </c>
      <c r="T56" s="73">
        <f t="shared" si="51"/>
        <v>0</v>
      </c>
      <c r="U56" s="73">
        <f t="shared" si="51"/>
        <v>0</v>
      </c>
      <c r="V56" s="73">
        <f t="shared" si="51"/>
        <v>0</v>
      </c>
      <c r="W56" s="73">
        <f t="shared" si="51"/>
        <v>0</v>
      </c>
      <c r="X56" s="73">
        <f t="shared" si="51"/>
        <v>0</v>
      </c>
      <c r="Y56" s="73">
        <f t="shared" si="51"/>
        <v>0</v>
      </c>
      <c r="Z56" s="73">
        <f t="shared" si="51"/>
        <v>0</v>
      </c>
      <c r="AA56" s="73">
        <f t="shared" si="51"/>
        <v>0</v>
      </c>
      <c r="AB56" s="73">
        <f t="shared" si="51"/>
        <v>0</v>
      </c>
      <c r="AC56" s="73">
        <f t="shared" si="51"/>
        <v>0</v>
      </c>
      <c r="AD56" s="73">
        <f t="shared" si="51"/>
        <v>0</v>
      </c>
      <c r="AE56" s="73">
        <f t="shared" si="51"/>
        <v>0</v>
      </c>
      <c r="AF56" s="73"/>
      <c r="AG56" s="71">
        <f t="shared" si="1"/>
        <v>1723.5990000000002</v>
      </c>
      <c r="AH56" s="68">
        <f t="shared" si="2"/>
        <v>1723.5990000000002</v>
      </c>
      <c r="AI56" s="68">
        <f t="shared" si="3"/>
        <v>1723.604</v>
      </c>
      <c r="AJ56" s="71">
        <f t="shared" si="4"/>
        <v>0.004999999999881766</v>
      </c>
    </row>
    <row r="57" spans="1:36" s="31" customFormat="1" ht="18.75">
      <c r="A57" s="29" t="s">
        <v>16</v>
      </c>
      <c r="B57" s="61">
        <v>0</v>
      </c>
      <c r="C57" s="61">
        <v>0</v>
      </c>
      <c r="D57" s="61">
        <v>0</v>
      </c>
      <c r="E57" s="61">
        <v>0</v>
      </c>
      <c r="F57" s="26">
        <f t="shared" si="44"/>
        <v>0</v>
      </c>
      <c r="G57" s="26">
        <f t="shared" si="45"/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/>
      <c r="AG57" s="68">
        <f t="shared" si="1"/>
        <v>0</v>
      </c>
      <c r="AH57" s="68">
        <f t="shared" si="2"/>
        <v>0</v>
      </c>
      <c r="AI57" s="68">
        <f t="shared" si="3"/>
        <v>0</v>
      </c>
      <c r="AJ57" s="68">
        <f t="shared" si="4"/>
        <v>0</v>
      </c>
    </row>
    <row r="58" spans="1:36" s="11" customFormat="1" ht="93.75">
      <c r="A58" s="40" t="s">
        <v>20</v>
      </c>
      <c r="B58" s="23"/>
      <c r="C58" s="23"/>
      <c r="D58" s="23"/>
      <c r="E58" s="23"/>
      <c r="F58" s="23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8"/>
      <c r="AF58" s="81"/>
      <c r="AG58" s="68">
        <f t="shared" si="1"/>
        <v>0</v>
      </c>
      <c r="AH58" s="68">
        <f t="shared" si="2"/>
        <v>0</v>
      </c>
      <c r="AI58" s="68">
        <f t="shared" si="3"/>
        <v>0</v>
      </c>
      <c r="AJ58" s="68">
        <f t="shared" si="4"/>
        <v>0</v>
      </c>
    </row>
    <row r="59" spans="1:36" s="11" customFormat="1" ht="18.75">
      <c r="A59" s="41" t="s">
        <v>17</v>
      </c>
      <c r="B59" s="23">
        <f>B60+B61</f>
        <v>49876.2</v>
      </c>
      <c r="C59" s="23">
        <f>C60+C61</f>
        <v>17142.822</v>
      </c>
      <c r="D59" s="23">
        <f>D60+D61</f>
        <v>16780.977</v>
      </c>
      <c r="E59" s="23">
        <f>E60+E61</f>
        <v>16780.977</v>
      </c>
      <c r="F59" s="23">
        <f>_xlfn.IFERROR(E59/B59*100,0)</f>
        <v>33.645259662925405</v>
      </c>
      <c r="G59" s="23">
        <f>_xlfn.IFERROR(E59/C59*100,0)</f>
        <v>97.889233172928</v>
      </c>
      <c r="H59" s="23">
        <f aca="true" t="shared" si="52" ref="H59:AE59">H60+H61</f>
        <v>2700.0679999999998</v>
      </c>
      <c r="I59" s="23">
        <f t="shared" si="52"/>
        <v>2565.104</v>
      </c>
      <c r="J59" s="23">
        <f t="shared" si="52"/>
        <v>6120.979</v>
      </c>
      <c r="K59" s="23">
        <f t="shared" si="52"/>
        <v>5739.325000000001</v>
      </c>
      <c r="L59" s="23">
        <f t="shared" si="52"/>
        <v>4346.449</v>
      </c>
      <c r="M59" s="23">
        <f t="shared" si="52"/>
        <v>4411.804</v>
      </c>
      <c r="N59" s="23">
        <f t="shared" si="52"/>
        <v>3975.326</v>
      </c>
      <c r="O59" s="23">
        <f t="shared" si="52"/>
        <v>4064.744</v>
      </c>
      <c r="P59" s="23">
        <f t="shared" si="52"/>
        <v>4623.313</v>
      </c>
      <c r="Q59" s="23">
        <f t="shared" si="52"/>
        <v>0</v>
      </c>
      <c r="R59" s="23">
        <f t="shared" si="52"/>
        <v>4703.3460000000005</v>
      </c>
      <c r="S59" s="23">
        <f t="shared" si="52"/>
        <v>0</v>
      </c>
      <c r="T59" s="23">
        <f t="shared" si="52"/>
        <v>4184.287</v>
      </c>
      <c r="U59" s="23">
        <f t="shared" si="52"/>
        <v>0</v>
      </c>
      <c r="V59" s="23">
        <f t="shared" si="52"/>
        <v>4133.6759999999995</v>
      </c>
      <c r="W59" s="23">
        <f t="shared" si="52"/>
        <v>0</v>
      </c>
      <c r="X59" s="23">
        <f t="shared" si="52"/>
        <v>4037.3509999999997</v>
      </c>
      <c r="Y59" s="23">
        <f t="shared" si="52"/>
        <v>0</v>
      </c>
      <c r="Z59" s="23">
        <f t="shared" si="52"/>
        <v>3882.054</v>
      </c>
      <c r="AA59" s="23">
        <f t="shared" si="52"/>
        <v>0</v>
      </c>
      <c r="AB59" s="23">
        <f t="shared" si="52"/>
        <v>3761.208</v>
      </c>
      <c r="AC59" s="23">
        <f t="shared" si="52"/>
        <v>0</v>
      </c>
      <c r="AD59" s="23">
        <f t="shared" si="52"/>
        <v>3408.143</v>
      </c>
      <c r="AE59" s="23">
        <f t="shared" si="52"/>
        <v>0</v>
      </c>
      <c r="AF59" s="81"/>
      <c r="AG59" s="68">
        <f t="shared" si="1"/>
        <v>49876.2</v>
      </c>
      <c r="AH59" s="68">
        <f t="shared" si="2"/>
        <v>17142.822</v>
      </c>
      <c r="AI59" s="68">
        <f t="shared" si="3"/>
        <v>16780.977</v>
      </c>
      <c r="AJ59" s="68">
        <f t="shared" si="4"/>
        <v>-361.84500000000116</v>
      </c>
    </row>
    <row r="60" spans="1:36" s="11" customFormat="1" ht="131.25">
      <c r="A60" s="91" t="s">
        <v>28</v>
      </c>
      <c r="B60" s="21">
        <f>H60+J60+L60+N60+P60+R60+T60+V60+X60+Z60+AB60+AD60</f>
        <v>32747.5</v>
      </c>
      <c r="C60" s="21">
        <f>H60+J60+L60+N60</f>
        <v>7982.393</v>
      </c>
      <c r="D60" s="21">
        <f>E60</f>
        <v>7620.550000000001</v>
      </c>
      <c r="E60" s="21">
        <f>I60+K60+M60+O60+Q60+S60+U60+W60+Y60+AA60+AC60+AE60</f>
        <v>7620.550000000001</v>
      </c>
      <c r="F60" s="21">
        <f>_xlfn.IFERROR(E60/B60*100,0)</f>
        <v>23.27063134590427</v>
      </c>
      <c r="G60" s="21">
        <f>_xlfn.IFERROR(E60/C60*100,0)</f>
        <v>95.4669859025984</v>
      </c>
      <c r="H60" s="39">
        <v>484.089</v>
      </c>
      <c r="I60" s="39">
        <v>349.125</v>
      </c>
      <c r="J60" s="39">
        <v>2919.224</v>
      </c>
      <c r="K60" s="39">
        <v>2537.57</v>
      </c>
      <c r="L60" s="39">
        <v>2332.977</v>
      </c>
      <c r="M60" s="39">
        <v>2398.334</v>
      </c>
      <c r="N60" s="39">
        <v>2246.103</v>
      </c>
      <c r="O60" s="39">
        <v>2335.521</v>
      </c>
      <c r="P60" s="39">
        <v>3553.785</v>
      </c>
      <c r="Q60" s="39">
        <v>0</v>
      </c>
      <c r="R60" s="39">
        <v>3175.76</v>
      </c>
      <c r="S60" s="39">
        <v>0</v>
      </c>
      <c r="T60" s="39">
        <v>2460.371</v>
      </c>
      <c r="U60" s="39">
        <v>0</v>
      </c>
      <c r="V60" s="39">
        <v>3154.455</v>
      </c>
      <c r="W60" s="39">
        <v>0</v>
      </c>
      <c r="X60" s="39">
        <v>3288.428</v>
      </c>
      <c r="Y60" s="39">
        <v>0</v>
      </c>
      <c r="Z60" s="39">
        <v>2998.928</v>
      </c>
      <c r="AA60" s="39">
        <v>0</v>
      </c>
      <c r="AB60" s="39">
        <v>2930.263</v>
      </c>
      <c r="AC60" s="39">
        <v>0</v>
      </c>
      <c r="AD60" s="39">
        <v>3203.117</v>
      </c>
      <c r="AE60" s="39">
        <v>0</v>
      </c>
      <c r="AF60" s="82" t="s">
        <v>74</v>
      </c>
      <c r="AG60" s="68">
        <f t="shared" si="1"/>
        <v>32747.5</v>
      </c>
      <c r="AH60" s="68">
        <f t="shared" si="2"/>
        <v>7982.393</v>
      </c>
      <c r="AI60" s="68">
        <f t="shared" si="3"/>
        <v>7620.550000000001</v>
      </c>
      <c r="AJ60" s="68">
        <f t="shared" si="4"/>
        <v>-361.84299999999894</v>
      </c>
    </row>
    <row r="61" spans="1:36" s="11" customFormat="1" ht="18.75">
      <c r="A61" s="2" t="s">
        <v>14</v>
      </c>
      <c r="B61" s="21">
        <f>H61+J61+L61+N61+P61+R61+T61+V61+X61+Z61+AB61+AD61</f>
        <v>17128.7</v>
      </c>
      <c r="C61" s="21">
        <f>H61+J61+L61+N61</f>
        <v>9160.429</v>
      </c>
      <c r="D61" s="21">
        <f>E61</f>
        <v>9160.427</v>
      </c>
      <c r="E61" s="21">
        <f>I61+K61+M61+O61+Q61+S61+U61+W61+Y61+AA61+AC61+AE61</f>
        <v>9160.427</v>
      </c>
      <c r="F61" s="21">
        <f>_xlfn.IFERROR(E61/B61*100,0)</f>
        <v>53.47998972484776</v>
      </c>
      <c r="G61" s="21">
        <f>_xlfn.IFERROR(E61/C61*100,0)</f>
        <v>99.99997816696138</v>
      </c>
      <c r="H61" s="39">
        <v>2215.979</v>
      </c>
      <c r="I61" s="39">
        <v>2215.979</v>
      </c>
      <c r="J61" s="39">
        <v>3201.755</v>
      </c>
      <c r="K61" s="39">
        <v>3201.755</v>
      </c>
      <c r="L61" s="39">
        <v>2013.472</v>
      </c>
      <c r="M61" s="39">
        <v>2013.47</v>
      </c>
      <c r="N61" s="39">
        <v>1729.223</v>
      </c>
      <c r="O61" s="39">
        <v>1729.223</v>
      </c>
      <c r="P61" s="39">
        <v>1069.528</v>
      </c>
      <c r="Q61" s="39">
        <v>0</v>
      </c>
      <c r="R61" s="39">
        <v>1527.586</v>
      </c>
      <c r="S61" s="39">
        <v>0</v>
      </c>
      <c r="T61" s="39">
        <v>1723.916</v>
      </c>
      <c r="U61" s="39">
        <v>0</v>
      </c>
      <c r="V61" s="39">
        <v>979.221</v>
      </c>
      <c r="W61" s="39">
        <v>0</v>
      </c>
      <c r="X61" s="39">
        <v>748.923</v>
      </c>
      <c r="Y61" s="39">
        <v>0</v>
      </c>
      <c r="Z61" s="39">
        <v>883.126</v>
      </c>
      <c r="AA61" s="39">
        <v>0</v>
      </c>
      <c r="AB61" s="39">
        <v>830.945</v>
      </c>
      <c r="AC61" s="39">
        <v>0</v>
      </c>
      <c r="AD61" s="39">
        <v>205.026</v>
      </c>
      <c r="AE61" s="39">
        <v>0</v>
      </c>
      <c r="AF61" s="81"/>
      <c r="AG61" s="68">
        <f t="shared" si="1"/>
        <v>17128.7</v>
      </c>
      <c r="AH61" s="68">
        <f t="shared" si="2"/>
        <v>9160.429</v>
      </c>
      <c r="AI61" s="68">
        <f t="shared" si="3"/>
        <v>9160.427</v>
      </c>
      <c r="AJ61" s="68">
        <f t="shared" si="4"/>
        <v>-0.0020000000004074536</v>
      </c>
    </row>
    <row r="62" spans="1:36" s="42" customFormat="1" ht="37.5">
      <c r="A62" s="43" t="s">
        <v>29</v>
      </c>
      <c r="B62" s="46">
        <f>H62+J62+L62+N62+P62+R62+T62+V62+X62+Z62+AB62+AD62</f>
        <v>1723.5990000000002</v>
      </c>
      <c r="C62" s="44">
        <f>H62+J62+L62+N62</f>
        <v>1723.5990000000002</v>
      </c>
      <c r="D62" s="44">
        <f>E62</f>
        <v>1723.604</v>
      </c>
      <c r="E62" s="44">
        <f>I62+K62+M62+O62+Q62+S62+U62+W62+Y62+AA62+AC62+AE62</f>
        <v>1723.604</v>
      </c>
      <c r="F62" s="44">
        <f>_xlfn.IFERROR(E62/B62*100,0)</f>
        <v>100.00029009067654</v>
      </c>
      <c r="G62" s="44">
        <f>_xlfn.IFERROR(E62/C62*100,0)</f>
        <v>100.00029009067654</v>
      </c>
      <c r="H62" s="44">
        <v>1250.814</v>
      </c>
      <c r="I62" s="44">
        <v>1250.814</v>
      </c>
      <c r="J62" s="44">
        <v>472.785</v>
      </c>
      <c r="K62" s="44">
        <v>472.79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/>
      <c r="AG62" s="68">
        <f t="shared" si="1"/>
        <v>1723.5990000000002</v>
      </c>
      <c r="AH62" s="68">
        <f t="shared" si="2"/>
        <v>1723.5990000000002</v>
      </c>
      <c r="AI62" s="68">
        <f t="shared" si="3"/>
        <v>1723.604</v>
      </c>
      <c r="AJ62" s="68">
        <f t="shared" si="4"/>
        <v>0.004999999999881766</v>
      </c>
    </row>
    <row r="63" spans="1:36" s="11" customFormat="1" ht="109.5" customHeight="1">
      <c r="A63" s="45" t="s">
        <v>55</v>
      </c>
      <c r="B63" s="66"/>
      <c r="C63" s="66"/>
      <c r="D63" s="66"/>
      <c r="E63" s="66"/>
      <c r="F63" s="66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68">
        <f t="shared" si="1"/>
        <v>0</v>
      </c>
      <c r="AH63" s="68">
        <f t="shared" si="2"/>
        <v>0</v>
      </c>
      <c r="AI63" s="68">
        <f t="shared" si="3"/>
        <v>0</v>
      </c>
      <c r="AJ63" s="68">
        <f t="shared" si="4"/>
        <v>0</v>
      </c>
    </row>
    <row r="64" spans="1:36" s="31" customFormat="1" ht="18.75">
      <c r="A64" s="28" t="s">
        <v>17</v>
      </c>
      <c r="B64" s="26">
        <f>B67+B65+B66+B69</f>
        <v>6127.7</v>
      </c>
      <c r="C64" s="26">
        <f aca="true" t="shared" si="53" ref="C64:AE64">C67+C65+C66+C69</f>
        <v>2919.5910000000003</v>
      </c>
      <c r="D64" s="26">
        <f t="shared" si="53"/>
        <v>2817.723</v>
      </c>
      <c r="E64" s="26">
        <f t="shared" si="53"/>
        <v>2817.723</v>
      </c>
      <c r="F64" s="26">
        <f aca="true" t="shared" si="54" ref="F64:F69">_xlfn.IFERROR(E64/B64*100,0)</f>
        <v>45.98337059581898</v>
      </c>
      <c r="G64" s="26">
        <f aca="true" t="shared" si="55" ref="G64:G69">_xlfn.IFERROR(E64/C64*100,0)</f>
        <v>96.51088114739358</v>
      </c>
      <c r="H64" s="26">
        <f t="shared" si="53"/>
        <v>1234.604</v>
      </c>
      <c r="I64" s="26">
        <f t="shared" si="53"/>
        <v>1068.79</v>
      </c>
      <c r="J64" s="26">
        <f t="shared" si="53"/>
        <v>693.056</v>
      </c>
      <c r="K64" s="26">
        <f t="shared" si="53"/>
        <v>814.854</v>
      </c>
      <c r="L64" s="26">
        <f t="shared" si="53"/>
        <v>458.211</v>
      </c>
      <c r="M64" s="26">
        <f t="shared" si="53"/>
        <v>308.298</v>
      </c>
      <c r="N64" s="26">
        <f t="shared" si="53"/>
        <v>533.72</v>
      </c>
      <c r="O64" s="26">
        <f t="shared" si="53"/>
        <v>625.781</v>
      </c>
      <c r="P64" s="26">
        <f t="shared" si="53"/>
        <v>419.969</v>
      </c>
      <c r="Q64" s="26">
        <f t="shared" si="53"/>
        <v>0</v>
      </c>
      <c r="R64" s="26">
        <f t="shared" si="53"/>
        <v>566.546</v>
      </c>
      <c r="S64" s="26">
        <f t="shared" si="53"/>
        <v>0</v>
      </c>
      <c r="T64" s="26">
        <f t="shared" si="53"/>
        <v>719.262</v>
      </c>
      <c r="U64" s="26">
        <f t="shared" si="53"/>
        <v>0</v>
      </c>
      <c r="V64" s="26">
        <f t="shared" si="53"/>
        <v>402.516</v>
      </c>
      <c r="W64" s="26">
        <f t="shared" si="53"/>
        <v>0</v>
      </c>
      <c r="X64" s="26">
        <f t="shared" si="53"/>
        <v>146.535</v>
      </c>
      <c r="Y64" s="26">
        <f t="shared" si="53"/>
        <v>0</v>
      </c>
      <c r="Z64" s="26">
        <f t="shared" si="53"/>
        <v>444.019</v>
      </c>
      <c r="AA64" s="26">
        <f t="shared" si="53"/>
        <v>0</v>
      </c>
      <c r="AB64" s="26">
        <f t="shared" si="53"/>
        <v>242.57</v>
      </c>
      <c r="AC64" s="26">
        <f t="shared" si="53"/>
        <v>0</v>
      </c>
      <c r="AD64" s="26">
        <f t="shared" si="53"/>
        <v>266.692</v>
      </c>
      <c r="AE64" s="26">
        <f t="shared" si="53"/>
        <v>0</v>
      </c>
      <c r="AF64" s="26"/>
      <c r="AG64" s="68">
        <f t="shared" si="1"/>
        <v>6127.7</v>
      </c>
      <c r="AH64" s="68">
        <f t="shared" si="2"/>
        <v>2919.5910000000003</v>
      </c>
      <c r="AI64" s="68">
        <f t="shared" si="3"/>
        <v>2817.723</v>
      </c>
      <c r="AJ64" s="68">
        <f t="shared" si="4"/>
        <v>-101.8680000000004</v>
      </c>
    </row>
    <row r="65" spans="1:36" s="89" customFormat="1" ht="18.75">
      <c r="A65" s="29" t="s">
        <v>15</v>
      </c>
      <c r="B65" s="25">
        <v>0</v>
      </c>
      <c r="C65" s="25">
        <v>0</v>
      </c>
      <c r="D65" s="25">
        <v>0</v>
      </c>
      <c r="E65" s="25">
        <v>0</v>
      </c>
      <c r="F65" s="25">
        <f t="shared" si="54"/>
        <v>0</v>
      </c>
      <c r="G65" s="25">
        <f t="shared" si="55"/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/>
      <c r="AG65" s="88">
        <f t="shared" si="1"/>
        <v>0</v>
      </c>
      <c r="AH65" s="68">
        <f t="shared" si="2"/>
        <v>0</v>
      </c>
      <c r="AI65" s="68">
        <f t="shared" si="3"/>
        <v>0</v>
      </c>
      <c r="AJ65" s="88">
        <f t="shared" si="4"/>
        <v>0</v>
      </c>
    </row>
    <row r="66" spans="1:36" s="31" customFormat="1" ht="36" customHeight="1">
      <c r="A66" s="38" t="s">
        <v>28</v>
      </c>
      <c r="B66" s="25">
        <v>0</v>
      </c>
      <c r="C66" s="25">
        <v>0</v>
      </c>
      <c r="D66" s="25">
        <v>0</v>
      </c>
      <c r="E66" s="25">
        <v>0</v>
      </c>
      <c r="F66" s="25">
        <f t="shared" si="54"/>
        <v>0</v>
      </c>
      <c r="G66" s="25">
        <f t="shared" si="55"/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/>
      <c r="AG66" s="68">
        <f t="shared" si="1"/>
        <v>0</v>
      </c>
      <c r="AH66" s="68">
        <f t="shared" si="2"/>
        <v>0</v>
      </c>
      <c r="AI66" s="68">
        <f t="shared" si="3"/>
        <v>0</v>
      </c>
      <c r="AJ66" s="68">
        <f t="shared" si="4"/>
        <v>0</v>
      </c>
    </row>
    <row r="67" spans="1:36" s="31" customFormat="1" ht="56.25">
      <c r="A67" s="38" t="s">
        <v>14</v>
      </c>
      <c r="B67" s="25">
        <f>H67+J67+L67+N67+P67+R67+T67+V67+X67+Z67+AB67+AD67</f>
        <v>6127.7</v>
      </c>
      <c r="C67" s="25">
        <f>H67+J67+L67+N67</f>
        <v>2919.5910000000003</v>
      </c>
      <c r="D67" s="25">
        <f>E67</f>
        <v>2817.723</v>
      </c>
      <c r="E67" s="25">
        <f>I67+K67+M67+O67+Q67+S67+U67+W67+Y67+AA67+AC67+AE67</f>
        <v>2817.723</v>
      </c>
      <c r="F67" s="27">
        <f>_xlfn.IFERROR(E67/B67*100,0)</f>
        <v>45.98337059581898</v>
      </c>
      <c r="G67" s="27">
        <f>_xlfn.IFERROR(E67/C67*100,0)</f>
        <v>96.51088114739358</v>
      </c>
      <c r="H67" s="66">
        <v>1234.604</v>
      </c>
      <c r="I67" s="66">
        <v>1068.79</v>
      </c>
      <c r="J67" s="66">
        <v>693.056</v>
      </c>
      <c r="K67" s="66">
        <v>814.854</v>
      </c>
      <c r="L67" s="66">
        <v>458.211</v>
      </c>
      <c r="M67" s="66">
        <v>308.298</v>
      </c>
      <c r="N67" s="66">
        <v>533.72</v>
      </c>
      <c r="O67" s="66">
        <v>625.781</v>
      </c>
      <c r="P67" s="66">
        <v>419.969</v>
      </c>
      <c r="Q67" s="66">
        <v>0</v>
      </c>
      <c r="R67" s="66">
        <v>566.546</v>
      </c>
      <c r="S67" s="66">
        <v>0</v>
      </c>
      <c r="T67" s="66">
        <v>719.262</v>
      </c>
      <c r="U67" s="66">
        <v>0</v>
      </c>
      <c r="V67" s="66">
        <v>402.516</v>
      </c>
      <c r="W67" s="66">
        <v>0</v>
      </c>
      <c r="X67" s="66">
        <v>146.535</v>
      </c>
      <c r="Y67" s="66">
        <v>0</v>
      </c>
      <c r="Z67" s="66">
        <v>444.019</v>
      </c>
      <c r="AA67" s="66">
        <v>0</v>
      </c>
      <c r="AB67" s="66">
        <v>242.57</v>
      </c>
      <c r="AC67" s="66">
        <v>0</v>
      </c>
      <c r="AD67" s="66">
        <v>266.692</v>
      </c>
      <c r="AE67" s="66">
        <v>0</v>
      </c>
      <c r="AF67" s="83" t="s">
        <v>66</v>
      </c>
      <c r="AG67" s="68">
        <f t="shared" si="1"/>
        <v>6127.7</v>
      </c>
      <c r="AH67" s="68">
        <f t="shared" si="2"/>
        <v>2919.5910000000003</v>
      </c>
      <c r="AI67" s="68">
        <f t="shared" si="3"/>
        <v>2817.723</v>
      </c>
      <c r="AJ67" s="68">
        <f t="shared" si="4"/>
        <v>-101.8680000000004</v>
      </c>
    </row>
    <row r="68" spans="1:36" s="72" customFormat="1" ht="36" customHeight="1">
      <c r="A68" s="69" t="s">
        <v>29</v>
      </c>
      <c r="B68" s="74">
        <v>0</v>
      </c>
      <c r="C68" s="74">
        <v>0</v>
      </c>
      <c r="D68" s="74">
        <v>0</v>
      </c>
      <c r="E68" s="74">
        <v>0</v>
      </c>
      <c r="F68" s="74">
        <f t="shared" si="54"/>
        <v>0</v>
      </c>
      <c r="G68" s="74">
        <f t="shared" si="55"/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/>
      <c r="AG68" s="71">
        <f t="shared" si="1"/>
        <v>0</v>
      </c>
      <c r="AH68" s="68">
        <f t="shared" si="2"/>
        <v>0</v>
      </c>
      <c r="AI68" s="68">
        <f t="shared" si="3"/>
        <v>0</v>
      </c>
      <c r="AJ68" s="71">
        <f t="shared" si="4"/>
        <v>0</v>
      </c>
    </row>
    <row r="69" spans="1:36" s="11" customFormat="1" ht="24" customHeight="1">
      <c r="A69" s="29" t="s">
        <v>16</v>
      </c>
      <c r="B69" s="25">
        <v>0</v>
      </c>
      <c r="C69" s="25">
        <v>0</v>
      </c>
      <c r="D69" s="25">
        <v>0</v>
      </c>
      <c r="E69" s="25">
        <v>0</v>
      </c>
      <c r="F69" s="25">
        <f t="shared" si="54"/>
        <v>0</v>
      </c>
      <c r="G69" s="25">
        <f t="shared" si="55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/>
      <c r="AG69" s="68">
        <f t="shared" si="1"/>
        <v>0</v>
      </c>
      <c r="AH69" s="68">
        <f t="shared" si="2"/>
        <v>0</v>
      </c>
      <c r="AI69" s="68">
        <f t="shared" si="3"/>
        <v>0</v>
      </c>
      <c r="AJ69" s="68">
        <f t="shared" si="4"/>
        <v>0</v>
      </c>
    </row>
    <row r="70" spans="1:36" s="11" customFormat="1" ht="56.25">
      <c r="A70" s="51" t="s">
        <v>22</v>
      </c>
      <c r="B70" s="22">
        <f>B77+B103+B162+B169+B186</f>
        <v>8443.7</v>
      </c>
      <c r="C70" s="22">
        <f>C77+C103+C162+C169+C186</f>
        <v>33</v>
      </c>
      <c r="D70" s="22">
        <f>D77+D103+D162+D169+D186</f>
        <v>3</v>
      </c>
      <c r="E70" s="22">
        <f>E77+E103+E162+E169+E186</f>
        <v>3</v>
      </c>
      <c r="F70" s="22">
        <f>_xlfn.IFERROR(E70/B70*100,0)</f>
        <v>0.03552944799080971</v>
      </c>
      <c r="G70" s="22">
        <f>_xlfn.IFERROR(E70/C70*100,0)</f>
        <v>9.090909090909092</v>
      </c>
      <c r="H70" s="22">
        <f>H77+H103+H162+H169+H186</f>
        <v>0</v>
      </c>
      <c r="I70" s="22">
        <f aca="true" t="shared" si="56" ref="I70:AE70">I77+I103+I162+I169+I186</f>
        <v>0</v>
      </c>
      <c r="J70" s="22">
        <f t="shared" si="56"/>
        <v>3</v>
      </c>
      <c r="K70" s="22">
        <f t="shared" si="56"/>
        <v>3</v>
      </c>
      <c r="L70" s="22">
        <f t="shared" si="56"/>
        <v>0</v>
      </c>
      <c r="M70" s="22">
        <f t="shared" si="56"/>
        <v>0</v>
      </c>
      <c r="N70" s="22">
        <f t="shared" si="56"/>
        <v>30</v>
      </c>
      <c r="O70" s="22">
        <f t="shared" si="56"/>
        <v>0</v>
      </c>
      <c r="P70" s="22">
        <f t="shared" si="56"/>
        <v>1600</v>
      </c>
      <c r="Q70" s="22">
        <f t="shared" si="56"/>
        <v>0</v>
      </c>
      <c r="R70" s="22">
        <f t="shared" si="56"/>
        <v>0</v>
      </c>
      <c r="S70" s="22">
        <f t="shared" si="56"/>
        <v>0</v>
      </c>
      <c r="T70" s="22">
        <f t="shared" si="56"/>
        <v>0</v>
      </c>
      <c r="U70" s="22">
        <f t="shared" si="56"/>
        <v>0</v>
      </c>
      <c r="V70" s="22">
        <f t="shared" si="56"/>
        <v>0</v>
      </c>
      <c r="W70" s="22">
        <f t="shared" si="56"/>
        <v>0</v>
      </c>
      <c r="X70" s="22">
        <f t="shared" si="56"/>
        <v>0</v>
      </c>
      <c r="Y70" s="22">
        <f t="shared" si="56"/>
        <v>0</v>
      </c>
      <c r="Z70" s="22">
        <f t="shared" si="56"/>
        <v>2627.7</v>
      </c>
      <c r="AA70" s="22">
        <f t="shared" si="56"/>
        <v>0</v>
      </c>
      <c r="AB70" s="22">
        <f t="shared" si="56"/>
        <v>3933</v>
      </c>
      <c r="AC70" s="22">
        <f t="shared" si="56"/>
        <v>0</v>
      </c>
      <c r="AD70" s="22">
        <f t="shared" si="56"/>
        <v>250</v>
      </c>
      <c r="AE70" s="22">
        <f t="shared" si="56"/>
        <v>0</v>
      </c>
      <c r="AF70" s="22"/>
      <c r="AG70" s="68">
        <f t="shared" si="1"/>
        <v>8443.7</v>
      </c>
      <c r="AH70" s="68">
        <f t="shared" si="2"/>
        <v>33</v>
      </c>
      <c r="AI70" s="68">
        <f t="shared" si="3"/>
        <v>3</v>
      </c>
      <c r="AJ70" s="68">
        <f t="shared" si="4"/>
        <v>-30</v>
      </c>
    </row>
    <row r="71" spans="1:36" s="11" customFormat="1" ht="63" customHeight="1">
      <c r="A71" s="93" t="s">
        <v>56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68">
        <f t="shared" si="1"/>
        <v>0</v>
      </c>
      <c r="AH71" s="68">
        <f t="shared" si="2"/>
        <v>0</v>
      </c>
      <c r="AI71" s="68">
        <f t="shared" si="3"/>
        <v>0</v>
      </c>
      <c r="AJ71" s="68">
        <f t="shared" si="4"/>
        <v>0</v>
      </c>
    </row>
    <row r="72" spans="1:36" s="33" customFormat="1" ht="37.5">
      <c r="A72" s="36" t="s">
        <v>28</v>
      </c>
      <c r="B72" s="34">
        <f aca="true" t="shared" si="57" ref="B72:E74">B79+B105+B164+B171+B188</f>
        <v>4263.8</v>
      </c>
      <c r="C72" s="34">
        <f t="shared" si="57"/>
        <v>0</v>
      </c>
      <c r="D72" s="34">
        <f t="shared" si="57"/>
        <v>0</v>
      </c>
      <c r="E72" s="34">
        <f t="shared" si="57"/>
        <v>0</v>
      </c>
      <c r="F72" s="34">
        <f>_xlfn.IFERROR(E72/B72*100,0)</f>
        <v>0</v>
      </c>
      <c r="G72" s="34">
        <f>_xlfn.IFERROR(E72/C72*100,0)</f>
        <v>0</v>
      </c>
      <c r="H72" s="34">
        <f>H79+H105+H164+H171+H188</f>
        <v>0</v>
      </c>
      <c r="I72" s="34">
        <f aca="true" t="shared" si="58" ref="I72:O72">I79+I105+I164+I171+I188</f>
        <v>0</v>
      </c>
      <c r="J72" s="34">
        <f t="shared" si="58"/>
        <v>0</v>
      </c>
      <c r="K72" s="34">
        <f t="shared" si="58"/>
        <v>0</v>
      </c>
      <c r="L72" s="34">
        <f t="shared" si="58"/>
        <v>0</v>
      </c>
      <c r="M72" s="34">
        <f t="shared" si="58"/>
        <v>0</v>
      </c>
      <c r="N72" s="34">
        <f t="shared" si="58"/>
        <v>0</v>
      </c>
      <c r="O72" s="34">
        <f t="shared" si="58"/>
        <v>0</v>
      </c>
      <c r="P72" s="34">
        <f>P79+P105+P164+P171+P188</f>
        <v>0</v>
      </c>
      <c r="Q72" s="34">
        <f aca="true" t="shared" si="59" ref="Q72:Z72">Q79+Q105+Q164+Q171+Q188</f>
        <v>0</v>
      </c>
      <c r="R72" s="34">
        <f t="shared" si="59"/>
        <v>0</v>
      </c>
      <c r="S72" s="34">
        <f t="shared" si="59"/>
        <v>0</v>
      </c>
      <c r="T72" s="34">
        <f t="shared" si="59"/>
        <v>0</v>
      </c>
      <c r="U72" s="34">
        <f t="shared" si="59"/>
        <v>0</v>
      </c>
      <c r="V72" s="34">
        <f t="shared" si="59"/>
        <v>0</v>
      </c>
      <c r="W72" s="34">
        <f t="shared" si="59"/>
        <v>0</v>
      </c>
      <c r="X72" s="34">
        <f t="shared" si="59"/>
        <v>0</v>
      </c>
      <c r="Y72" s="34">
        <f t="shared" si="59"/>
        <v>0</v>
      </c>
      <c r="Z72" s="34">
        <f t="shared" si="59"/>
        <v>1940</v>
      </c>
      <c r="AA72" s="34">
        <f aca="true" t="shared" si="60" ref="AA72:AE74">AA79+AA105+AA164+AA171+AA188</f>
        <v>0</v>
      </c>
      <c r="AB72" s="34">
        <f t="shared" si="60"/>
        <v>2148.8</v>
      </c>
      <c r="AC72" s="34">
        <f t="shared" si="60"/>
        <v>0</v>
      </c>
      <c r="AD72" s="34">
        <f t="shared" si="60"/>
        <v>175</v>
      </c>
      <c r="AE72" s="34">
        <f t="shared" si="60"/>
        <v>0</v>
      </c>
      <c r="AF72" s="77"/>
      <c r="AG72" s="68">
        <f aca="true" t="shared" si="61" ref="AG72:AG135">H72+J72+L72+N72+P72+R72+T72+V72+X72+Z72+AB72+AD72</f>
        <v>4263.8</v>
      </c>
      <c r="AH72" s="68">
        <f aca="true" t="shared" si="62" ref="AH72:AH135">H72+J72+L72+N72</f>
        <v>0</v>
      </c>
      <c r="AI72" s="68">
        <f aca="true" t="shared" si="63" ref="AI72:AI135">I72+K72+M72+O72+Q72+S72+U72+W72+Y72+AA72+AC72+AE72</f>
        <v>0</v>
      </c>
      <c r="AJ72" s="68">
        <f aca="true" t="shared" si="64" ref="AJ72:AJ135">E72-C72</f>
        <v>0</v>
      </c>
    </row>
    <row r="73" spans="1:36" s="33" customFormat="1" ht="18.75">
      <c r="A73" s="35" t="s">
        <v>14</v>
      </c>
      <c r="B73" s="34">
        <f t="shared" si="57"/>
        <v>4179.9</v>
      </c>
      <c r="C73" s="34">
        <f t="shared" si="57"/>
        <v>33</v>
      </c>
      <c r="D73" s="34">
        <f t="shared" si="57"/>
        <v>3</v>
      </c>
      <c r="E73" s="34">
        <f t="shared" si="57"/>
        <v>3</v>
      </c>
      <c r="F73" s="34">
        <f>_xlfn.IFERROR(E73/B73*100,0)</f>
        <v>0.07177205196296563</v>
      </c>
      <c r="G73" s="34">
        <f>_xlfn.IFERROR(E73/C73*100,0)</f>
        <v>9.090909090909092</v>
      </c>
      <c r="H73" s="34">
        <f>H80+H106+H165+H172+H189</f>
        <v>0</v>
      </c>
      <c r="I73" s="34">
        <f aca="true" t="shared" si="65" ref="I73:P73">I80+I106+I165+I172+I189</f>
        <v>0</v>
      </c>
      <c r="J73" s="34">
        <f t="shared" si="65"/>
        <v>3</v>
      </c>
      <c r="K73" s="34">
        <f t="shared" si="65"/>
        <v>3</v>
      </c>
      <c r="L73" s="34">
        <f t="shared" si="65"/>
        <v>0</v>
      </c>
      <c r="M73" s="34">
        <f t="shared" si="65"/>
        <v>0</v>
      </c>
      <c r="N73" s="34">
        <f t="shared" si="65"/>
        <v>30</v>
      </c>
      <c r="O73" s="34">
        <f t="shared" si="65"/>
        <v>0</v>
      </c>
      <c r="P73" s="34">
        <f t="shared" si="65"/>
        <v>1600</v>
      </c>
      <c r="Q73" s="34">
        <f aca="true" t="shared" si="66" ref="Q73:Z73">Q80+Q106+Q165+Q172+Q189</f>
        <v>0</v>
      </c>
      <c r="R73" s="34">
        <f t="shared" si="66"/>
        <v>0</v>
      </c>
      <c r="S73" s="34">
        <f t="shared" si="66"/>
        <v>0</v>
      </c>
      <c r="T73" s="34">
        <f t="shared" si="66"/>
        <v>0</v>
      </c>
      <c r="U73" s="34">
        <f t="shared" si="66"/>
        <v>0</v>
      </c>
      <c r="V73" s="34">
        <f t="shared" si="66"/>
        <v>0</v>
      </c>
      <c r="W73" s="34">
        <f t="shared" si="66"/>
        <v>0</v>
      </c>
      <c r="X73" s="34">
        <f t="shared" si="66"/>
        <v>0</v>
      </c>
      <c r="Y73" s="34">
        <f t="shared" si="66"/>
        <v>0</v>
      </c>
      <c r="Z73" s="34">
        <f t="shared" si="66"/>
        <v>687.7</v>
      </c>
      <c r="AA73" s="34">
        <f t="shared" si="60"/>
        <v>0</v>
      </c>
      <c r="AB73" s="34">
        <f t="shared" si="60"/>
        <v>1784.2</v>
      </c>
      <c r="AC73" s="34">
        <f t="shared" si="60"/>
        <v>0</v>
      </c>
      <c r="AD73" s="34">
        <f t="shared" si="60"/>
        <v>75</v>
      </c>
      <c r="AE73" s="34">
        <f t="shared" si="60"/>
        <v>0</v>
      </c>
      <c r="AF73" s="77"/>
      <c r="AG73" s="68">
        <f t="shared" si="61"/>
        <v>4179.9</v>
      </c>
      <c r="AH73" s="68">
        <f t="shared" si="62"/>
        <v>33</v>
      </c>
      <c r="AI73" s="68">
        <f t="shared" si="63"/>
        <v>3</v>
      </c>
      <c r="AJ73" s="68">
        <f t="shared" si="64"/>
        <v>-30</v>
      </c>
    </row>
    <row r="74" spans="1:36" s="49" customFormat="1" ht="37.5">
      <c r="A74" s="50" t="s">
        <v>29</v>
      </c>
      <c r="B74" s="48">
        <f t="shared" si="57"/>
        <v>1065.5</v>
      </c>
      <c r="C74" s="48">
        <f t="shared" si="57"/>
        <v>0</v>
      </c>
      <c r="D74" s="48">
        <f t="shared" si="57"/>
        <v>0</v>
      </c>
      <c r="E74" s="48">
        <f t="shared" si="57"/>
        <v>0</v>
      </c>
      <c r="F74" s="48">
        <f>_xlfn.IFERROR(E74/B74*100,0)</f>
        <v>0</v>
      </c>
      <c r="G74" s="48">
        <f>_xlfn.IFERROR(E74/C74*100,0)</f>
        <v>0</v>
      </c>
      <c r="H74" s="48">
        <f>H81+H107+H166+H173+H190</f>
        <v>0</v>
      </c>
      <c r="I74" s="48">
        <f aca="true" t="shared" si="67" ref="I74:P74">I81+I107+I166+I173+I190</f>
        <v>0</v>
      </c>
      <c r="J74" s="48">
        <f t="shared" si="67"/>
        <v>0</v>
      </c>
      <c r="K74" s="48">
        <f t="shared" si="67"/>
        <v>0</v>
      </c>
      <c r="L74" s="48">
        <f t="shared" si="67"/>
        <v>0</v>
      </c>
      <c r="M74" s="48">
        <f t="shared" si="67"/>
        <v>0</v>
      </c>
      <c r="N74" s="48">
        <f t="shared" si="67"/>
        <v>0</v>
      </c>
      <c r="O74" s="48">
        <f t="shared" si="67"/>
        <v>0</v>
      </c>
      <c r="P74" s="48">
        <f t="shared" si="67"/>
        <v>0</v>
      </c>
      <c r="Q74" s="48">
        <f aca="true" t="shared" si="68" ref="Q74:Z74">Q81+Q107+Q166+Q173+Q190</f>
        <v>0</v>
      </c>
      <c r="R74" s="48">
        <f t="shared" si="68"/>
        <v>0</v>
      </c>
      <c r="S74" s="48">
        <f t="shared" si="68"/>
        <v>0</v>
      </c>
      <c r="T74" s="48">
        <f t="shared" si="68"/>
        <v>0</v>
      </c>
      <c r="U74" s="48">
        <f t="shared" si="68"/>
        <v>0</v>
      </c>
      <c r="V74" s="48">
        <f t="shared" si="68"/>
        <v>0</v>
      </c>
      <c r="W74" s="48">
        <f t="shared" si="68"/>
        <v>0</v>
      </c>
      <c r="X74" s="48">
        <f t="shared" si="68"/>
        <v>0</v>
      </c>
      <c r="Y74" s="48">
        <f t="shared" si="68"/>
        <v>0</v>
      </c>
      <c r="Z74" s="48">
        <f t="shared" si="68"/>
        <v>485</v>
      </c>
      <c r="AA74" s="48">
        <f t="shared" si="60"/>
        <v>0</v>
      </c>
      <c r="AB74" s="48">
        <f t="shared" si="60"/>
        <v>536.75</v>
      </c>
      <c r="AC74" s="48">
        <f t="shared" si="60"/>
        <v>0</v>
      </c>
      <c r="AD74" s="48">
        <f t="shared" si="60"/>
        <v>43.75</v>
      </c>
      <c r="AE74" s="48">
        <f t="shared" si="60"/>
        <v>0</v>
      </c>
      <c r="AF74" s="78"/>
      <c r="AG74" s="68">
        <f t="shared" si="61"/>
        <v>1065.5</v>
      </c>
      <c r="AH74" s="68">
        <f t="shared" si="62"/>
        <v>0</v>
      </c>
      <c r="AI74" s="68">
        <f t="shared" si="63"/>
        <v>0</v>
      </c>
      <c r="AJ74" s="68">
        <f t="shared" si="64"/>
        <v>0</v>
      </c>
    </row>
    <row r="75" spans="1:36" s="33" customFormat="1" ht="18.75">
      <c r="A75" s="35" t="s">
        <v>16</v>
      </c>
      <c r="B75" s="34">
        <f>B82+B108+B191</f>
        <v>0</v>
      </c>
      <c r="C75" s="34">
        <f>C82+C108+C191</f>
        <v>0</v>
      </c>
      <c r="D75" s="34">
        <f>D82+D108+D191</f>
        <v>0</v>
      </c>
      <c r="E75" s="34">
        <f>E82+E108+E191</f>
        <v>0</v>
      </c>
      <c r="F75" s="34">
        <f>_xlfn.IFERROR(E75/B75*100,0)</f>
        <v>0</v>
      </c>
      <c r="G75" s="34">
        <f>_xlfn.IFERROR(E75/C75*100,0)</f>
        <v>0</v>
      </c>
      <c r="H75" s="34">
        <f>H82+H108+H191</f>
        <v>0</v>
      </c>
      <c r="I75" s="34">
        <f aca="true" t="shared" si="69" ref="I75:P75">I82+I108+I191</f>
        <v>0</v>
      </c>
      <c r="J75" s="34">
        <f t="shared" si="69"/>
        <v>0</v>
      </c>
      <c r="K75" s="34">
        <f t="shared" si="69"/>
        <v>0</v>
      </c>
      <c r="L75" s="34">
        <f t="shared" si="69"/>
        <v>0</v>
      </c>
      <c r="M75" s="34">
        <f t="shared" si="69"/>
        <v>0</v>
      </c>
      <c r="N75" s="34">
        <f t="shared" si="69"/>
        <v>0</v>
      </c>
      <c r="O75" s="34">
        <f t="shared" si="69"/>
        <v>0</v>
      </c>
      <c r="P75" s="34">
        <f t="shared" si="69"/>
        <v>0</v>
      </c>
      <c r="Q75" s="34">
        <f aca="true" t="shared" si="70" ref="Q75:Z75">Q82+Q108+Q191</f>
        <v>0</v>
      </c>
      <c r="R75" s="34">
        <f t="shared" si="70"/>
        <v>0</v>
      </c>
      <c r="S75" s="34">
        <f t="shared" si="70"/>
        <v>0</v>
      </c>
      <c r="T75" s="34">
        <f t="shared" si="70"/>
        <v>0</v>
      </c>
      <c r="U75" s="34">
        <f t="shared" si="70"/>
        <v>0</v>
      </c>
      <c r="V75" s="34">
        <f t="shared" si="70"/>
        <v>0</v>
      </c>
      <c r="W75" s="34">
        <f t="shared" si="70"/>
        <v>0</v>
      </c>
      <c r="X75" s="34">
        <f t="shared" si="70"/>
        <v>0</v>
      </c>
      <c r="Y75" s="34">
        <f t="shared" si="70"/>
        <v>0</v>
      </c>
      <c r="Z75" s="34">
        <f t="shared" si="70"/>
        <v>0</v>
      </c>
      <c r="AA75" s="34">
        <f>AA82+AA108+AA191</f>
        <v>0</v>
      </c>
      <c r="AB75" s="34">
        <f>AB82+AB108+AB191</f>
        <v>0</v>
      </c>
      <c r="AC75" s="34">
        <f>AC82+AC108+AC191</f>
        <v>0</v>
      </c>
      <c r="AD75" s="34">
        <f>AD82+AD108+AD191</f>
        <v>0</v>
      </c>
      <c r="AE75" s="34">
        <f>AE82+AE108+AE191</f>
        <v>0</v>
      </c>
      <c r="AF75" s="77"/>
      <c r="AG75" s="68">
        <f t="shared" si="61"/>
        <v>0</v>
      </c>
      <c r="AH75" s="68">
        <f t="shared" si="62"/>
        <v>0</v>
      </c>
      <c r="AI75" s="68">
        <f t="shared" si="63"/>
        <v>0</v>
      </c>
      <c r="AJ75" s="68">
        <f t="shared" si="64"/>
        <v>0</v>
      </c>
    </row>
    <row r="76" spans="1:36" s="11" customFormat="1" ht="93.75" customHeight="1">
      <c r="A76" s="45" t="s">
        <v>33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79"/>
      <c r="AG76" s="68">
        <f t="shared" si="61"/>
        <v>0</v>
      </c>
      <c r="AH76" s="68">
        <f t="shared" si="62"/>
        <v>0</v>
      </c>
      <c r="AI76" s="68">
        <f t="shared" si="63"/>
        <v>0</v>
      </c>
      <c r="AJ76" s="68">
        <f t="shared" si="64"/>
        <v>0</v>
      </c>
    </row>
    <row r="77" spans="1:36" s="31" customFormat="1" ht="18.75">
      <c r="A77" s="28" t="s">
        <v>17</v>
      </c>
      <c r="B77" s="26">
        <f>B78+B79+B80+B82</f>
        <v>593.7</v>
      </c>
      <c r="C77" s="26">
        <f>C78+C79+C80+C82</f>
        <v>30</v>
      </c>
      <c r="D77" s="26">
        <f>D78+D79+D80+D82</f>
        <v>0</v>
      </c>
      <c r="E77" s="26">
        <f>E78+E79+E80+E82</f>
        <v>0</v>
      </c>
      <c r="F77" s="26">
        <f aca="true" t="shared" si="71" ref="F77:F82">_xlfn.IFERROR(E77/B77*100,0)</f>
        <v>0</v>
      </c>
      <c r="G77" s="26">
        <f aca="true" t="shared" si="72" ref="G77:G82">_xlfn.IFERROR(E77/C77*100,0)</f>
        <v>0</v>
      </c>
      <c r="H77" s="26">
        <f>H78+H79+H80+H82</f>
        <v>0</v>
      </c>
      <c r="I77" s="26">
        <f aca="true" t="shared" si="73" ref="I77:AE77">I78+I79+I80+I82</f>
        <v>0</v>
      </c>
      <c r="J77" s="26">
        <f t="shared" si="73"/>
        <v>0</v>
      </c>
      <c r="K77" s="26">
        <f t="shared" si="73"/>
        <v>0</v>
      </c>
      <c r="L77" s="26">
        <f t="shared" si="73"/>
        <v>0</v>
      </c>
      <c r="M77" s="26">
        <f t="shared" si="73"/>
        <v>0</v>
      </c>
      <c r="N77" s="26">
        <f t="shared" si="73"/>
        <v>30</v>
      </c>
      <c r="O77" s="26">
        <f t="shared" si="73"/>
        <v>0</v>
      </c>
      <c r="P77" s="26">
        <f t="shared" si="73"/>
        <v>0</v>
      </c>
      <c r="Q77" s="26">
        <f t="shared" si="73"/>
        <v>0</v>
      </c>
      <c r="R77" s="26">
        <f t="shared" si="73"/>
        <v>0</v>
      </c>
      <c r="S77" s="26">
        <f t="shared" si="73"/>
        <v>0</v>
      </c>
      <c r="T77" s="26">
        <f t="shared" si="73"/>
        <v>0</v>
      </c>
      <c r="U77" s="26">
        <f t="shared" si="73"/>
        <v>0</v>
      </c>
      <c r="V77" s="26">
        <f t="shared" si="73"/>
        <v>0</v>
      </c>
      <c r="W77" s="26">
        <f t="shared" si="73"/>
        <v>0</v>
      </c>
      <c r="X77" s="26">
        <f t="shared" si="73"/>
        <v>0</v>
      </c>
      <c r="Y77" s="26">
        <f t="shared" si="73"/>
        <v>0</v>
      </c>
      <c r="Z77" s="26">
        <f t="shared" si="73"/>
        <v>280.7</v>
      </c>
      <c r="AA77" s="26">
        <f t="shared" si="73"/>
        <v>0</v>
      </c>
      <c r="AB77" s="26">
        <f t="shared" si="73"/>
        <v>33</v>
      </c>
      <c r="AC77" s="26">
        <f t="shared" si="73"/>
        <v>0</v>
      </c>
      <c r="AD77" s="26">
        <f t="shared" si="73"/>
        <v>250</v>
      </c>
      <c r="AE77" s="26">
        <f t="shared" si="73"/>
        <v>0</v>
      </c>
      <c r="AF77" s="79"/>
      <c r="AG77" s="68">
        <f t="shared" si="61"/>
        <v>593.7</v>
      </c>
      <c r="AH77" s="68">
        <f t="shared" si="62"/>
        <v>30</v>
      </c>
      <c r="AI77" s="68">
        <f t="shared" si="63"/>
        <v>0</v>
      </c>
      <c r="AJ77" s="68">
        <f t="shared" si="64"/>
        <v>-30</v>
      </c>
    </row>
    <row r="78" spans="1:36" s="31" customFormat="1" ht="20.25" customHeight="1">
      <c r="A78" s="29" t="s">
        <v>15</v>
      </c>
      <c r="B78" s="26">
        <v>0</v>
      </c>
      <c r="C78" s="26">
        <v>0</v>
      </c>
      <c r="D78" s="26">
        <v>0</v>
      </c>
      <c r="E78" s="26">
        <v>0</v>
      </c>
      <c r="F78" s="26">
        <f t="shared" si="71"/>
        <v>0</v>
      </c>
      <c r="G78" s="26">
        <f t="shared" si="72"/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79"/>
      <c r="AG78" s="68">
        <f t="shared" si="61"/>
        <v>0</v>
      </c>
      <c r="AH78" s="68">
        <f t="shared" si="62"/>
        <v>0</v>
      </c>
      <c r="AI78" s="68">
        <f t="shared" si="63"/>
        <v>0</v>
      </c>
      <c r="AJ78" s="68">
        <f t="shared" si="64"/>
        <v>0</v>
      </c>
    </row>
    <row r="79" spans="1:36" s="31" customFormat="1" ht="37.5">
      <c r="A79" s="38" t="s">
        <v>28</v>
      </c>
      <c r="B79" s="61">
        <f>B91</f>
        <v>350</v>
      </c>
      <c r="C79" s="61">
        <f>C91</f>
        <v>0</v>
      </c>
      <c r="D79" s="61">
        <f>D91</f>
        <v>0</v>
      </c>
      <c r="E79" s="61">
        <f>E91</f>
        <v>0</v>
      </c>
      <c r="F79" s="61">
        <f t="shared" si="71"/>
        <v>0</v>
      </c>
      <c r="G79" s="61">
        <f t="shared" si="72"/>
        <v>0</v>
      </c>
      <c r="H79" s="61">
        <f>H91</f>
        <v>0</v>
      </c>
      <c r="I79" s="61">
        <f aca="true" t="shared" si="74" ref="I79:AE79">I91</f>
        <v>0</v>
      </c>
      <c r="J79" s="61">
        <f t="shared" si="74"/>
        <v>0</v>
      </c>
      <c r="K79" s="61">
        <f t="shared" si="74"/>
        <v>0</v>
      </c>
      <c r="L79" s="61">
        <f t="shared" si="74"/>
        <v>0</v>
      </c>
      <c r="M79" s="61">
        <f t="shared" si="74"/>
        <v>0</v>
      </c>
      <c r="N79" s="61">
        <f t="shared" si="74"/>
        <v>0</v>
      </c>
      <c r="O79" s="61">
        <f t="shared" si="74"/>
        <v>0</v>
      </c>
      <c r="P79" s="61">
        <f t="shared" si="74"/>
        <v>0</v>
      </c>
      <c r="Q79" s="61">
        <f t="shared" si="74"/>
        <v>0</v>
      </c>
      <c r="R79" s="61">
        <f t="shared" si="74"/>
        <v>0</v>
      </c>
      <c r="S79" s="61">
        <f t="shared" si="74"/>
        <v>0</v>
      </c>
      <c r="T79" s="61">
        <f t="shared" si="74"/>
        <v>0</v>
      </c>
      <c r="U79" s="61">
        <f t="shared" si="74"/>
        <v>0</v>
      </c>
      <c r="V79" s="61">
        <f t="shared" si="74"/>
        <v>0</v>
      </c>
      <c r="W79" s="61">
        <f t="shared" si="74"/>
        <v>0</v>
      </c>
      <c r="X79" s="61">
        <f t="shared" si="74"/>
        <v>0</v>
      </c>
      <c r="Y79" s="61">
        <f t="shared" si="74"/>
        <v>0</v>
      </c>
      <c r="Z79" s="61">
        <f t="shared" si="74"/>
        <v>175</v>
      </c>
      <c r="AA79" s="61">
        <f t="shared" si="74"/>
        <v>0</v>
      </c>
      <c r="AB79" s="61">
        <f t="shared" si="74"/>
        <v>0</v>
      </c>
      <c r="AC79" s="61">
        <f t="shared" si="74"/>
        <v>0</v>
      </c>
      <c r="AD79" s="61">
        <f t="shared" si="74"/>
        <v>175</v>
      </c>
      <c r="AE79" s="61">
        <f t="shared" si="74"/>
        <v>0</v>
      </c>
      <c r="AF79" s="79"/>
      <c r="AG79" s="68">
        <f t="shared" si="61"/>
        <v>350</v>
      </c>
      <c r="AH79" s="68">
        <f t="shared" si="62"/>
        <v>0</v>
      </c>
      <c r="AI79" s="68">
        <f t="shared" si="63"/>
        <v>0</v>
      </c>
      <c r="AJ79" s="68">
        <f t="shared" si="64"/>
        <v>0</v>
      </c>
    </row>
    <row r="80" spans="1:36" s="31" customFormat="1" ht="18.75">
      <c r="A80" s="29" t="s">
        <v>14</v>
      </c>
      <c r="B80" s="61">
        <f>B86+B92+B99</f>
        <v>243.7</v>
      </c>
      <c r="C80" s="61">
        <f>C86+C92+C99</f>
        <v>30</v>
      </c>
      <c r="D80" s="61">
        <f>D86+D92+D99</f>
        <v>0</v>
      </c>
      <c r="E80" s="61">
        <f>E86+E92+E99</f>
        <v>0</v>
      </c>
      <c r="F80" s="61">
        <f t="shared" si="71"/>
        <v>0</v>
      </c>
      <c r="G80" s="61">
        <f t="shared" si="72"/>
        <v>0</v>
      </c>
      <c r="H80" s="61">
        <f>H86+H92+H99</f>
        <v>0</v>
      </c>
      <c r="I80" s="61">
        <f aca="true" t="shared" si="75" ref="I80:AE80">I86+I92+I99</f>
        <v>0</v>
      </c>
      <c r="J80" s="61">
        <f t="shared" si="75"/>
        <v>0</v>
      </c>
      <c r="K80" s="61">
        <f t="shared" si="75"/>
        <v>0</v>
      </c>
      <c r="L80" s="61">
        <f t="shared" si="75"/>
        <v>0</v>
      </c>
      <c r="M80" s="61">
        <f t="shared" si="75"/>
        <v>0</v>
      </c>
      <c r="N80" s="61">
        <f t="shared" si="75"/>
        <v>30</v>
      </c>
      <c r="O80" s="61">
        <f t="shared" si="75"/>
        <v>0</v>
      </c>
      <c r="P80" s="61">
        <f t="shared" si="75"/>
        <v>0</v>
      </c>
      <c r="Q80" s="61">
        <f t="shared" si="75"/>
        <v>0</v>
      </c>
      <c r="R80" s="61">
        <f t="shared" si="75"/>
        <v>0</v>
      </c>
      <c r="S80" s="61">
        <f t="shared" si="75"/>
        <v>0</v>
      </c>
      <c r="T80" s="61">
        <f t="shared" si="75"/>
        <v>0</v>
      </c>
      <c r="U80" s="61">
        <f t="shared" si="75"/>
        <v>0</v>
      </c>
      <c r="V80" s="61">
        <f t="shared" si="75"/>
        <v>0</v>
      </c>
      <c r="W80" s="61">
        <f t="shared" si="75"/>
        <v>0</v>
      </c>
      <c r="X80" s="61">
        <f t="shared" si="75"/>
        <v>0</v>
      </c>
      <c r="Y80" s="61">
        <f t="shared" si="75"/>
        <v>0</v>
      </c>
      <c r="Z80" s="61">
        <f t="shared" si="75"/>
        <v>105.7</v>
      </c>
      <c r="AA80" s="61">
        <f t="shared" si="75"/>
        <v>0</v>
      </c>
      <c r="AB80" s="61">
        <f t="shared" si="75"/>
        <v>33</v>
      </c>
      <c r="AC80" s="61">
        <f t="shared" si="75"/>
        <v>0</v>
      </c>
      <c r="AD80" s="61">
        <f t="shared" si="75"/>
        <v>75</v>
      </c>
      <c r="AE80" s="61">
        <f t="shared" si="75"/>
        <v>0</v>
      </c>
      <c r="AF80" s="79"/>
      <c r="AG80" s="68">
        <f t="shared" si="61"/>
        <v>243.7</v>
      </c>
      <c r="AH80" s="68">
        <f t="shared" si="62"/>
        <v>30</v>
      </c>
      <c r="AI80" s="68">
        <f t="shared" si="63"/>
        <v>0</v>
      </c>
      <c r="AJ80" s="68">
        <f t="shared" si="64"/>
        <v>-30</v>
      </c>
    </row>
    <row r="81" spans="1:36" s="72" customFormat="1" ht="37.5">
      <c r="A81" s="69" t="s">
        <v>29</v>
      </c>
      <c r="B81" s="73">
        <f>B95</f>
        <v>87.5</v>
      </c>
      <c r="C81" s="73">
        <f>C95</f>
        <v>0</v>
      </c>
      <c r="D81" s="73">
        <f>D95</f>
        <v>0</v>
      </c>
      <c r="E81" s="73">
        <f>E95</f>
        <v>0</v>
      </c>
      <c r="F81" s="73">
        <f t="shared" si="71"/>
        <v>0</v>
      </c>
      <c r="G81" s="73">
        <f t="shared" si="72"/>
        <v>0</v>
      </c>
      <c r="H81" s="73">
        <f>H95</f>
        <v>0</v>
      </c>
      <c r="I81" s="73">
        <f aca="true" t="shared" si="76" ref="I81:AE81">I95</f>
        <v>0</v>
      </c>
      <c r="J81" s="73">
        <f t="shared" si="76"/>
        <v>0</v>
      </c>
      <c r="K81" s="73">
        <f t="shared" si="76"/>
        <v>0</v>
      </c>
      <c r="L81" s="73">
        <f t="shared" si="76"/>
        <v>0</v>
      </c>
      <c r="M81" s="73">
        <f t="shared" si="76"/>
        <v>0</v>
      </c>
      <c r="N81" s="73">
        <f t="shared" si="76"/>
        <v>0</v>
      </c>
      <c r="O81" s="73">
        <f t="shared" si="76"/>
        <v>0</v>
      </c>
      <c r="P81" s="73">
        <f t="shared" si="76"/>
        <v>0</v>
      </c>
      <c r="Q81" s="73">
        <f t="shared" si="76"/>
        <v>0</v>
      </c>
      <c r="R81" s="73">
        <f t="shared" si="76"/>
        <v>0</v>
      </c>
      <c r="S81" s="73">
        <f t="shared" si="76"/>
        <v>0</v>
      </c>
      <c r="T81" s="73">
        <f t="shared" si="76"/>
        <v>0</v>
      </c>
      <c r="U81" s="73">
        <f t="shared" si="76"/>
        <v>0</v>
      </c>
      <c r="V81" s="73">
        <f t="shared" si="76"/>
        <v>0</v>
      </c>
      <c r="W81" s="73">
        <f t="shared" si="76"/>
        <v>0</v>
      </c>
      <c r="X81" s="73">
        <f t="shared" si="76"/>
        <v>0</v>
      </c>
      <c r="Y81" s="73">
        <f t="shared" si="76"/>
        <v>0</v>
      </c>
      <c r="Z81" s="73">
        <f t="shared" si="76"/>
        <v>43.75</v>
      </c>
      <c r="AA81" s="73">
        <f t="shared" si="76"/>
        <v>0</v>
      </c>
      <c r="AB81" s="73">
        <f t="shared" si="76"/>
        <v>0</v>
      </c>
      <c r="AC81" s="73">
        <f t="shared" si="76"/>
        <v>0</v>
      </c>
      <c r="AD81" s="73">
        <f t="shared" si="76"/>
        <v>43.75</v>
      </c>
      <c r="AE81" s="73">
        <f t="shared" si="76"/>
        <v>0</v>
      </c>
      <c r="AF81" s="80"/>
      <c r="AG81" s="71">
        <f t="shared" si="61"/>
        <v>87.5</v>
      </c>
      <c r="AH81" s="68">
        <f t="shared" si="62"/>
        <v>0</v>
      </c>
      <c r="AI81" s="68">
        <f t="shared" si="63"/>
        <v>0</v>
      </c>
      <c r="AJ81" s="71">
        <f t="shared" si="64"/>
        <v>0</v>
      </c>
    </row>
    <row r="82" spans="1:36" s="31" customFormat="1" ht="18.75">
      <c r="A82" s="29" t="s">
        <v>16</v>
      </c>
      <c r="B82" s="61">
        <v>0</v>
      </c>
      <c r="C82" s="61">
        <v>0</v>
      </c>
      <c r="D82" s="61">
        <v>0</v>
      </c>
      <c r="E82" s="61">
        <v>0</v>
      </c>
      <c r="F82" s="61">
        <f t="shared" si="71"/>
        <v>0</v>
      </c>
      <c r="G82" s="61">
        <f t="shared" si="72"/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79"/>
      <c r="AG82" s="68">
        <f t="shared" si="61"/>
        <v>0</v>
      </c>
      <c r="AH82" s="68">
        <f t="shared" si="62"/>
        <v>0</v>
      </c>
      <c r="AI82" s="68">
        <f t="shared" si="63"/>
        <v>0</v>
      </c>
      <c r="AJ82" s="68">
        <f t="shared" si="64"/>
        <v>0</v>
      </c>
    </row>
    <row r="83" spans="1:36" s="11" customFormat="1" ht="56.25">
      <c r="A83" s="40" t="s">
        <v>24</v>
      </c>
      <c r="B83" s="23"/>
      <c r="C83" s="23"/>
      <c r="D83" s="23"/>
      <c r="E83" s="23"/>
      <c r="F83" s="23"/>
      <c r="G83" s="2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58"/>
      <c r="AF83" s="81"/>
      <c r="AG83" s="68">
        <f t="shared" si="61"/>
        <v>0</v>
      </c>
      <c r="AH83" s="68">
        <f t="shared" si="62"/>
        <v>0</v>
      </c>
      <c r="AI83" s="68">
        <f t="shared" si="63"/>
        <v>0</v>
      </c>
      <c r="AJ83" s="68">
        <f t="shared" si="64"/>
        <v>0</v>
      </c>
    </row>
    <row r="84" spans="1:36" ht="18.75">
      <c r="A84" s="41" t="s">
        <v>17</v>
      </c>
      <c r="B84" s="23">
        <f>B86</f>
        <v>0</v>
      </c>
      <c r="C84" s="23">
        <f>C86</f>
        <v>0</v>
      </c>
      <c r="D84" s="23">
        <f>D86</f>
        <v>0</v>
      </c>
      <c r="E84" s="23">
        <f>E86</f>
        <v>0</v>
      </c>
      <c r="F84" s="23">
        <f>_xlfn.IFERROR(E84/B84*100,0)</f>
        <v>0</v>
      </c>
      <c r="G84" s="23">
        <f>_xlfn.IFERROR(E84/C84*100,0)</f>
        <v>0</v>
      </c>
      <c r="H84" s="23">
        <f>H86</f>
        <v>0</v>
      </c>
      <c r="I84" s="23">
        <f>I86</f>
        <v>0</v>
      </c>
      <c r="J84" s="23">
        <f aca="true" t="shared" si="77" ref="J84:AE84">J86</f>
        <v>0</v>
      </c>
      <c r="K84" s="23">
        <f t="shared" si="77"/>
        <v>0</v>
      </c>
      <c r="L84" s="23">
        <f t="shared" si="77"/>
        <v>0</v>
      </c>
      <c r="M84" s="23">
        <f t="shared" si="77"/>
        <v>0</v>
      </c>
      <c r="N84" s="23">
        <f t="shared" si="77"/>
        <v>0</v>
      </c>
      <c r="O84" s="23">
        <f t="shared" si="77"/>
        <v>0</v>
      </c>
      <c r="P84" s="23">
        <f t="shared" si="77"/>
        <v>0</v>
      </c>
      <c r="Q84" s="23">
        <f t="shared" si="77"/>
        <v>0</v>
      </c>
      <c r="R84" s="23">
        <f t="shared" si="77"/>
        <v>0</v>
      </c>
      <c r="S84" s="23">
        <f t="shared" si="77"/>
        <v>0</v>
      </c>
      <c r="T84" s="23">
        <f t="shared" si="77"/>
        <v>0</v>
      </c>
      <c r="U84" s="23">
        <f t="shared" si="77"/>
        <v>0</v>
      </c>
      <c r="V84" s="23">
        <f t="shared" si="77"/>
        <v>0</v>
      </c>
      <c r="W84" s="23">
        <f t="shared" si="77"/>
        <v>0</v>
      </c>
      <c r="X84" s="23">
        <f t="shared" si="77"/>
        <v>0</v>
      </c>
      <c r="Y84" s="23">
        <f t="shared" si="77"/>
        <v>0</v>
      </c>
      <c r="Z84" s="23">
        <f t="shared" si="77"/>
        <v>0</v>
      </c>
      <c r="AA84" s="23">
        <f t="shared" si="77"/>
        <v>0</v>
      </c>
      <c r="AB84" s="23">
        <f t="shared" si="77"/>
        <v>0</v>
      </c>
      <c r="AC84" s="23">
        <f t="shared" si="77"/>
        <v>0</v>
      </c>
      <c r="AD84" s="23">
        <f t="shared" si="77"/>
        <v>0</v>
      </c>
      <c r="AE84" s="23">
        <f t="shared" si="77"/>
        <v>0</v>
      </c>
      <c r="AF84" s="82"/>
      <c r="AG84" s="68">
        <f t="shared" si="61"/>
        <v>0</v>
      </c>
      <c r="AH84" s="68">
        <f t="shared" si="62"/>
        <v>0</v>
      </c>
      <c r="AI84" s="68">
        <f t="shared" si="63"/>
        <v>0</v>
      </c>
      <c r="AJ84" s="68">
        <f t="shared" si="64"/>
        <v>0</v>
      </c>
    </row>
    <row r="85" spans="1:36" s="11" customFormat="1" ht="18.75" hidden="1">
      <c r="A85" s="2" t="s">
        <v>13</v>
      </c>
      <c r="B85" s="20"/>
      <c r="C85" s="20"/>
      <c r="D85" s="20"/>
      <c r="E85" s="20"/>
      <c r="F85" s="20">
        <f>_xlfn.IFERROR(E85/B85*100,0)</f>
        <v>0</v>
      </c>
      <c r="G85" s="20">
        <f>_xlfn.IFERROR(E85/C85*100,0)</f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81"/>
      <c r="AG85" s="68">
        <f t="shared" si="61"/>
        <v>0</v>
      </c>
      <c r="AH85" s="68">
        <f t="shared" si="62"/>
        <v>0</v>
      </c>
      <c r="AI85" s="68">
        <f t="shared" si="63"/>
        <v>0</v>
      </c>
      <c r="AJ85" s="68">
        <f t="shared" si="64"/>
        <v>0</v>
      </c>
    </row>
    <row r="86" spans="1:36" s="11" customFormat="1" ht="18.75">
      <c r="A86" s="2" t="s">
        <v>14</v>
      </c>
      <c r="B86" s="21">
        <f>H86+J86+L86+N86+P86+R86+T86+V86+X86+Z86+AB86+AD86</f>
        <v>0</v>
      </c>
      <c r="C86" s="21">
        <f>H86+J86+L86</f>
        <v>0</v>
      </c>
      <c r="D86" s="21">
        <f>E86</f>
        <v>0</v>
      </c>
      <c r="E86" s="21">
        <f>I86+K86+M86+O86+Q86+S86+U86+W86+Y86+AA86+AC86+AE86</f>
        <v>0</v>
      </c>
      <c r="F86" s="21">
        <f>_xlfn.IFERROR(E86/B86*100,0)</f>
        <v>0</v>
      </c>
      <c r="G86" s="21">
        <f>_xlfn.IFERROR(E86/C86*100,0)</f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81"/>
      <c r="AG86" s="68">
        <f t="shared" si="61"/>
        <v>0</v>
      </c>
      <c r="AH86" s="68">
        <f t="shared" si="62"/>
        <v>0</v>
      </c>
      <c r="AI86" s="68">
        <f t="shared" si="63"/>
        <v>0</v>
      </c>
      <c r="AJ86" s="68">
        <f t="shared" si="64"/>
        <v>0</v>
      </c>
    </row>
    <row r="87" spans="1:36" s="11" customFormat="1" ht="18.75" hidden="1">
      <c r="A87" s="2" t="s">
        <v>15</v>
      </c>
      <c r="B87" s="20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58"/>
      <c r="AF87" s="81"/>
      <c r="AG87" s="68">
        <f t="shared" si="61"/>
        <v>0</v>
      </c>
      <c r="AH87" s="68">
        <f t="shared" si="62"/>
        <v>0</v>
      </c>
      <c r="AI87" s="68">
        <f t="shared" si="63"/>
        <v>0</v>
      </c>
      <c r="AJ87" s="68">
        <f t="shared" si="64"/>
        <v>0</v>
      </c>
    </row>
    <row r="88" spans="1:36" s="11" customFormat="1" ht="18.75" hidden="1">
      <c r="A88" s="2" t="s">
        <v>16</v>
      </c>
      <c r="B88" s="20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58"/>
      <c r="AF88" s="81"/>
      <c r="AG88" s="68">
        <f t="shared" si="61"/>
        <v>0</v>
      </c>
      <c r="AH88" s="68">
        <f t="shared" si="62"/>
        <v>0</v>
      </c>
      <c r="AI88" s="68">
        <f t="shared" si="63"/>
        <v>0</v>
      </c>
      <c r="AJ88" s="68">
        <f t="shared" si="64"/>
        <v>0</v>
      </c>
    </row>
    <row r="89" spans="1:36" s="11" customFormat="1" ht="75">
      <c r="A89" s="40" t="s">
        <v>34</v>
      </c>
      <c r="B89" s="20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58"/>
      <c r="AF89" s="81"/>
      <c r="AG89" s="68">
        <f t="shared" si="61"/>
        <v>0</v>
      </c>
      <c r="AH89" s="68">
        <f t="shared" si="62"/>
        <v>0</v>
      </c>
      <c r="AI89" s="68">
        <f t="shared" si="63"/>
        <v>0</v>
      </c>
      <c r="AJ89" s="68">
        <f t="shared" si="64"/>
        <v>0</v>
      </c>
    </row>
    <row r="90" spans="1:36" ht="18.75">
      <c r="A90" s="41" t="s">
        <v>17</v>
      </c>
      <c r="B90" s="23">
        <f>B92+B91</f>
        <v>500</v>
      </c>
      <c r="C90" s="23">
        <f>C92+C91</f>
        <v>0</v>
      </c>
      <c r="D90" s="23">
        <f>D92+D91</f>
        <v>0</v>
      </c>
      <c r="E90" s="23">
        <f>E92+E91</f>
        <v>0</v>
      </c>
      <c r="F90" s="23">
        <f aca="true" t="shared" si="78" ref="F90:F95">_xlfn.IFERROR(E90/B90*100,0)</f>
        <v>0</v>
      </c>
      <c r="G90" s="23">
        <f aca="true" t="shared" si="79" ref="G90:G95">_xlfn.IFERROR(E90/C90*100,0)</f>
        <v>0</v>
      </c>
      <c r="H90" s="23">
        <f>H92+H91</f>
        <v>0</v>
      </c>
      <c r="I90" s="23">
        <f aca="true" t="shared" si="80" ref="I90:Y90">I92+I91</f>
        <v>0</v>
      </c>
      <c r="J90" s="23">
        <f t="shared" si="80"/>
        <v>0</v>
      </c>
      <c r="K90" s="23">
        <f t="shared" si="80"/>
        <v>0</v>
      </c>
      <c r="L90" s="23">
        <f t="shared" si="80"/>
        <v>0</v>
      </c>
      <c r="M90" s="23">
        <f t="shared" si="80"/>
        <v>0</v>
      </c>
      <c r="N90" s="23">
        <f t="shared" si="80"/>
        <v>0</v>
      </c>
      <c r="O90" s="23">
        <f t="shared" si="80"/>
        <v>0</v>
      </c>
      <c r="P90" s="23">
        <f t="shared" si="80"/>
        <v>0</v>
      </c>
      <c r="Q90" s="23">
        <f t="shared" si="80"/>
        <v>0</v>
      </c>
      <c r="R90" s="23">
        <f t="shared" si="80"/>
        <v>0</v>
      </c>
      <c r="S90" s="23">
        <f t="shared" si="80"/>
        <v>0</v>
      </c>
      <c r="T90" s="23">
        <f t="shared" si="80"/>
        <v>0</v>
      </c>
      <c r="U90" s="23">
        <f t="shared" si="80"/>
        <v>0</v>
      </c>
      <c r="V90" s="23">
        <f t="shared" si="80"/>
        <v>0</v>
      </c>
      <c r="W90" s="23">
        <f t="shared" si="80"/>
        <v>0</v>
      </c>
      <c r="X90" s="23">
        <f t="shared" si="80"/>
        <v>0</v>
      </c>
      <c r="Y90" s="23">
        <f t="shared" si="80"/>
        <v>0</v>
      </c>
      <c r="Z90" s="23">
        <f aca="true" t="shared" si="81" ref="Z90:AE90">Z92+Z91</f>
        <v>250</v>
      </c>
      <c r="AA90" s="23">
        <f>AA92+AA91</f>
        <v>0</v>
      </c>
      <c r="AB90" s="23">
        <f t="shared" si="81"/>
        <v>0</v>
      </c>
      <c r="AC90" s="23">
        <f>AC92+AC91</f>
        <v>0</v>
      </c>
      <c r="AD90" s="23">
        <f t="shared" si="81"/>
        <v>250</v>
      </c>
      <c r="AE90" s="23">
        <f t="shared" si="81"/>
        <v>0</v>
      </c>
      <c r="AF90" s="82"/>
      <c r="AG90" s="68">
        <f t="shared" si="61"/>
        <v>500</v>
      </c>
      <c r="AH90" s="68">
        <f t="shared" si="62"/>
        <v>0</v>
      </c>
      <c r="AI90" s="68">
        <f t="shared" si="63"/>
        <v>0</v>
      </c>
      <c r="AJ90" s="68">
        <f t="shared" si="64"/>
        <v>0</v>
      </c>
    </row>
    <row r="91" spans="1:36" s="11" customFormat="1" ht="46.5" customHeight="1">
      <c r="A91" s="40" t="s">
        <v>28</v>
      </c>
      <c r="B91" s="20">
        <f>H91+J91+L91+N91+P91+R91+T91+V91+X91+Z91+AB91+AD91</f>
        <v>350</v>
      </c>
      <c r="C91" s="20">
        <f>H91+J91+L91+N91</f>
        <v>0</v>
      </c>
      <c r="D91" s="20">
        <f>E91</f>
        <v>0</v>
      </c>
      <c r="E91" s="20">
        <f>I91+K91+M91+O91+Q91+S91+U91+W91+Y91+AA91+AC91+AE91</f>
        <v>0</v>
      </c>
      <c r="F91" s="20">
        <f t="shared" si="78"/>
        <v>0</v>
      </c>
      <c r="G91" s="20">
        <f t="shared" si="79"/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19">
        <v>175</v>
      </c>
      <c r="AA91" s="19">
        <v>0</v>
      </c>
      <c r="AB91" s="19">
        <v>0</v>
      </c>
      <c r="AC91" s="19">
        <v>0</v>
      </c>
      <c r="AD91" s="19">
        <v>175</v>
      </c>
      <c r="AE91" s="19">
        <v>0</v>
      </c>
      <c r="AF91" s="81"/>
      <c r="AG91" s="68">
        <f t="shared" si="61"/>
        <v>350</v>
      </c>
      <c r="AH91" s="68">
        <f t="shared" si="62"/>
        <v>0</v>
      </c>
      <c r="AI91" s="68">
        <f t="shared" si="63"/>
        <v>0</v>
      </c>
      <c r="AJ91" s="68">
        <f t="shared" si="64"/>
        <v>0</v>
      </c>
    </row>
    <row r="92" spans="1:36" s="11" customFormat="1" ht="18.75">
      <c r="A92" s="2" t="s">
        <v>14</v>
      </c>
      <c r="B92" s="21">
        <f>H92+J92+L92+N92+P92+R92+T92+V92+X92+Z92+AB92+AD92</f>
        <v>150</v>
      </c>
      <c r="C92" s="20">
        <f>H92+J92+L92+N92</f>
        <v>0</v>
      </c>
      <c r="D92" s="20">
        <f>E92</f>
        <v>0</v>
      </c>
      <c r="E92" s="20">
        <f>I92+K92+M92+O92+Q92+S92+U92+W92+Y92+AA92+AC92+AE92</f>
        <v>0</v>
      </c>
      <c r="F92" s="20">
        <f t="shared" si="78"/>
        <v>0</v>
      </c>
      <c r="G92" s="20">
        <f t="shared" si="79"/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75</v>
      </c>
      <c r="AA92" s="39">
        <v>0</v>
      </c>
      <c r="AB92" s="39">
        <v>0</v>
      </c>
      <c r="AC92" s="39">
        <v>0</v>
      </c>
      <c r="AD92" s="39">
        <v>75</v>
      </c>
      <c r="AE92" s="39">
        <v>0</v>
      </c>
      <c r="AF92" s="81"/>
      <c r="AG92" s="68">
        <f t="shared" si="61"/>
        <v>150</v>
      </c>
      <c r="AH92" s="68">
        <f t="shared" si="62"/>
        <v>0</v>
      </c>
      <c r="AI92" s="68">
        <f t="shared" si="63"/>
        <v>0</v>
      </c>
      <c r="AJ92" s="68">
        <f t="shared" si="64"/>
        <v>0</v>
      </c>
    </row>
    <row r="93" spans="1:36" s="11" customFormat="1" ht="18.75" hidden="1">
      <c r="A93" s="2" t="s">
        <v>15</v>
      </c>
      <c r="B93" s="21">
        <f>H93+J93+L93+N93+P93+R93+T93+V93+X93+Z93+AB93+AD93</f>
        <v>0</v>
      </c>
      <c r="C93" s="20">
        <f>H93+J93+L93</f>
        <v>0</v>
      </c>
      <c r="D93" s="21"/>
      <c r="E93" s="20">
        <f>I93+K93+M93+O93+Q93+S93+U93+W93+Y93+AA93+AC93+AE93</f>
        <v>0</v>
      </c>
      <c r="F93" s="20">
        <f t="shared" si="78"/>
        <v>0</v>
      </c>
      <c r="G93" s="20">
        <f t="shared" si="79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58"/>
      <c r="AF93" s="81"/>
      <c r="AG93" s="68">
        <f t="shared" si="61"/>
        <v>0</v>
      </c>
      <c r="AH93" s="68">
        <f t="shared" si="62"/>
        <v>0</v>
      </c>
      <c r="AI93" s="68">
        <f t="shared" si="63"/>
        <v>0</v>
      </c>
      <c r="AJ93" s="68">
        <f t="shared" si="64"/>
        <v>0</v>
      </c>
    </row>
    <row r="94" spans="1:36" s="11" customFormat="1" ht="18.75" hidden="1">
      <c r="A94" s="2" t="s">
        <v>16</v>
      </c>
      <c r="B94" s="21">
        <f>H94+J94+L94+N94+P94+R94+T94+V94+X94+Z94+AB94+AD94</f>
        <v>0</v>
      </c>
      <c r="C94" s="20">
        <f>H94+J94+L94</f>
        <v>0</v>
      </c>
      <c r="D94" s="21"/>
      <c r="E94" s="20">
        <f>I94+K94+M94+O94+Q94+S94+U94+W94+Y94+AA94+AC94+AE94</f>
        <v>0</v>
      </c>
      <c r="F94" s="20">
        <f t="shared" si="78"/>
        <v>0</v>
      </c>
      <c r="G94" s="20">
        <f t="shared" si="79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58"/>
      <c r="AF94" s="81"/>
      <c r="AG94" s="68">
        <f t="shared" si="61"/>
        <v>0</v>
      </c>
      <c r="AH94" s="68">
        <f t="shared" si="62"/>
        <v>0</v>
      </c>
      <c r="AI94" s="68">
        <f t="shared" si="63"/>
        <v>0</v>
      </c>
      <c r="AJ94" s="68">
        <f t="shared" si="64"/>
        <v>0</v>
      </c>
    </row>
    <row r="95" spans="1:36" s="60" customFormat="1" ht="37.5">
      <c r="A95" s="43" t="s">
        <v>29</v>
      </c>
      <c r="B95" s="46">
        <f>H95+J95+L95+N95+P95+R95+T95+V95+X95+Z95+AB95+AD95</f>
        <v>87.5</v>
      </c>
      <c r="C95" s="46">
        <f>H95+J95+L95+N95</f>
        <v>0</v>
      </c>
      <c r="D95" s="46">
        <f>E95</f>
        <v>0</v>
      </c>
      <c r="E95" s="46">
        <f>I95+K95+M95+O95+Q95+S95+U95+W95+Y95+AA95+AC95+AE95</f>
        <v>0</v>
      </c>
      <c r="F95" s="46">
        <f t="shared" si="78"/>
        <v>0</v>
      </c>
      <c r="G95" s="46">
        <f t="shared" si="79"/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43.75</v>
      </c>
      <c r="AA95" s="44">
        <v>0</v>
      </c>
      <c r="AB95" s="44">
        <v>0</v>
      </c>
      <c r="AC95" s="44">
        <v>0</v>
      </c>
      <c r="AD95" s="44">
        <v>43.75</v>
      </c>
      <c r="AE95" s="44">
        <v>0</v>
      </c>
      <c r="AF95" s="84"/>
      <c r="AG95" s="68">
        <f t="shared" si="61"/>
        <v>87.5</v>
      </c>
      <c r="AH95" s="68">
        <f t="shared" si="62"/>
        <v>0</v>
      </c>
      <c r="AI95" s="68">
        <f t="shared" si="63"/>
        <v>0</v>
      </c>
      <c r="AJ95" s="68">
        <f t="shared" si="64"/>
        <v>0</v>
      </c>
    </row>
    <row r="96" spans="1:36" s="11" customFormat="1" ht="265.5" customHeight="1">
      <c r="A96" s="40" t="s">
        <v>35</v>
      </c>
      <c r="B96" s="20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58"/>
      <c r="AF96" s="82" t="s">
        <v>75</v>
      </c>
      <c r="AG96" s="68">
        <f t="shared" si="61"/>
        <v>0</v>
      </c>
      <c r="AH96" s="68">
        <f t="shared" si="62"/>
        <v>0</v>
      </c>
      <c r="AI96" s="68">
        <f t="shared" si="63"/>
        <v>0</v>
      </c>
      <c r="AJ96" s="68">
        <f t="shared" si="64"/>
        <v>0</v>
      </c>
    </row>
    <row r="97" spans="1:36" ht="18.75">
      <c r="A97" s="41" t="s">
        <v>17</v>
      </c>
      <c r="B97" s="23">
        <f>B99</f>
        <v>93.7</v>
      </c>
      <c r="C97" s="23">
        <f>C99</f>
        <v>30</v>
      </c>
      <c r="D97" s="23">
        <f>D99</f>
        <v>0</v>
      </c>
      <c r="E97" s="23">
        <f>E99</f>
        <v>0</v>
      </c>
      <c r="F97" s="23">
        <f>_xlfn.IFERROR(E97/B97*100,0)</f>
        <v>0</v>
      </c>
      <c r="G97" s="23">
        <f>_xlfn.IFERROR(E97/C97*100,0)</f>
        <v>0</v>
      </c>
      <c r="H97" s="23">
        <f>H99</f>
        <v>0</v>
      </c>
      <c r="I97" s="23">
        <f>I99</f>
        <v>0</v>
      </c>
      <c r="J97" s="23">
        <f aca="true" t="shared" si="82" ref="J97:Y97">J99</f>
        <v>0</v>
      </c>
      <c r="K97" s="23">
        <f t="shared" si="82"/>
        <v>0</v>
      </c>
      <c r="L97" s="23">
        <f t="shared" si="82"/>
        <v>0</v>
      </c>
      <c r="M97" s="23">
        <f t="shared" si="82"/>
        <v>0</v>
      </c>
      <c r="N97" s="23">
        <f t="shared" si="82"/>
        <v>30</v>
      </c>
      <c r="O97" s="23">
        <f t="shared" si="82"/>
        <v>0</v>
      </c>
      <c r="P97" s="23">
        <f t="shared" si="82"/>
        <v>0</v>
      </c>
      <c r="Q97" s="23">
        <f t="shared" si="82"/>
        <v>0</v>
      </c>
      <c r="R97" s="23">
        <f t="shared" si="82"/>
        <v>0</v>
      </c>
      <c r="S97" s="23">
        <f t="shared" si="82"/>
        <v>0</v>
      </c>
      <c r="T97" s="23">
        <f t="shared" si="82"/>
        <v>0</v>
      </c>
      <c r="U97" s="23">
        <f t="shared" si="82"/>
        <v>0</v>
      </c>
      <c r="V97" s="23">
        <f t="shared" si="82"/>
        <v>0</v>
      </c>
      <c r="W97" s="23">
        <f t="shared" si="82"/>
        <v>0</v>
      </c>
      <c r="X97" s="23">
        <f t="shared" si="82"/>
        <v>0</v>
      </c>
      <c r="Y97" s="23">
        <f t="shared" si="82"/>
        <v>0</v>
      </c>
      <c r="Z97" s="23">
        <f aca="true" t="shared" si="83" ref="Z97:AE97">Z99</f>
        <v>30.7</v>
      </c>
      <c r="AA97" s="23">
        <f t="shared" si="83"/>
        <v>0</v>
      </c>
      <c r="AB97" s="23">
        <f t="shared" si="83"/>
        <v>33</v>
      </c>
      <c r="AC97" s="23">
        <f t="shared" si="83"/>
        <v>0</v>
      </c>
      <c r="AD97" s="23">
        <f t="shared" si="83"/>
        <v>0</v>
      </c>
      <c r="AE97" s="23">
        <f t="shared" si="83"/>
        <v>0</v>
      </c>
      <c r="AF97" s="82"/>
      <c r="AG97" s="68">
        <f t="shared" si="61"/>
        <v>93.7</v>
      </c>
      <c r="AH97" s="68">
        <f t="shared" si="62"/>
        <v>30</v>
      </c>
      <c r="AI97" s="68">
        <f t="shared" si="63"/>
        <v>0</v>
      </c>
      <c r="AJ97" s="68">
        <f t="shared" si="64"/>
        <v>-30</v>
      </c>
    </row>
    <row r="98" spans="1:36" s="11" customFormat="1" ht="18.75" hidden="1">
      <c r="A98" s="2" t="s">
        <v>13</v>
      </c>
      <c r="B98" s="20"/>
      <c r="C98" s="20"/>
      <c r="D98" s="20"/>
      <c r="E98" s="20"/>
      <c r="F98" s="20">
        <f>_xlfn.IFERROR(E98/B98*100,0)</f>
        <v>0</v>
      </c>
      <c r="G98" s="20">
        <f>_xlfn.IFERROR(E98/C98*100,0)</f>
        <v>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81"/>
      <c r="AG98" s="68">
        <f t="shared" si="61"/>
        <v>0</v>
      </c>
      <c r="AH98" s="68">
        <f t="shared" si="62"/>
        <v>0</v>
      </c>
      <c r="AI98" s="68">
        <f t="shared" si="63"/>
        <v>0</v>
      </c>
      <c r="AJ98" s="68">
        <f t="shared" si="64"/>
        <v>0</v>
      </c>
    </row>
    <row r="99" spans="1:36" s="11" customFormat="1" ht="18.75">
      <c r="A99" s="2" t="s">
        <v>14</v>
      </c>
      <c r="B99" s="21">
        <f>H99+J99+L99+N99+P99+R99+T99+V99+X99+Z99+AB99+AD99</f>
        <v>93.7</v>
      </c>
      <c r="C99" s="21">
        <f>H99+J99+L99+N99</f>
        <v>30</v>
      </c>
      <c r="D99" s="21">
        <f>E99</f>
        <v>0</v>
      </c>
      <c r="E99" s="21">
        <f>I99+K99+M99+O99+Q99+S99+U99+W99+Y99+AA99+AC99+AE99</f>
        <v>0</v>
      </c>
      <c r="F99" s="21">
        <f>_xlfn.IFERROR(E99/B99*100,0)</f>
        <v>0</v>
      </c>
      <c r="G99" s="21">
        <f>_xlfn.IFERROR(E99/C99*100,0)</f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30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30.7</v>
      </c>
      <c r="AA99" s="39">
        <v>0</v>
      </c>
      <c r="AB99" s="39">
        <v>33</v>
      </c>
      <c r="AC99" s="39">
        <v>0</v>
      </c>
      <c r="AD99" s="39">
        <v>0</v>
      </c>
      <c r="AE99" s="39">
        <v>0</v>
      </c>
      <c r="AF99" s="81"/>
      <c r="AG99" s="68">
        <f t="shared" si="61"/>
        <v>93.7</v>
      </c>
      <c r="AH99" s="68">
        <f t="shared" si="62"/>
        <v>30</v>
      </c>
      <c r="AI99" s="68">
        <f t="shared" si="63"/>
        <v>0</v>
      </c>
      <c r="AJ99" s="68">
        <f t="shared" si="64"/>
        <v>-30</v>
      </c>
    </row>
    <row r="100" spans="1:36" s="11" customFormat="1" ht="18.75" hidden="1">
      <c r="A100" s="29" t="s">
        <v>15</v>
      </c>
      <c r="B100" s="20"/>
      <c r="C100" s="20"/>
      <c r="D100" s="20"/>
      <c r="E100" s="20"/>
      <c r="F100" s="20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58"/>
      <c r="AF100" s="81"/>
      <c r="AG100" s="68">
        <f t="shared" si="61"/>
        <v>0</v>
      </c>
      <c r="AH100" s="68">
        <f t="shared" si="62"/>
        <v>0</v>
      </c>
      <c r="AI100" s="68">
        <f t="shared" si="63"/>
        <v>0</v>
      </c>
      <c r="AJ100" s="68">
        <f t="shared" si="64"/>
        <v>0</v>
      </c>
    </row>
    <row r="101" spans="1:36" s="11" customFormat="1" ht="3.75" customHeight="1" hidden="1">
      <c r="A101" s="29" t="s">
        <v>16</v>
      </c>
      <c r="B101" s="20"/>
      <c r="C101" s="20"/>
      <c r="D101" s="20"/>
      <c r="E101" s="20"/>
      <c r="F101" s="20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58"/>
      <c r="AF101" s="81"/>
      <c r="AG101" s="68">
        <f t="shared" si="61"/>
        <v>0</v>
      </c>
      <c r="AH101" s="68">
        <f t="shared" si="62"/>
        <v>0</v>
      </c>
      <c r="AI101" s="68">
        <f t="shared" si="63"/>
        <v>0</v>
      </c>
      <c r="AJ101" s="68">
        <f t="shared" si="64"/>
        <v>0</v>
      </c>
    </row>
    <row r="102" spans="1:36" s="11" customFormat="1" ht="150">
      <c r="A102" s="45" t="s">
        <v>36</v>
      </c>
      <c r="B102" s="25"/>
      <c r="C102" s="25"/>
      <c r="D102" s="25"/>
      <c r="E102" s="25"/>
      <c r="F102" s="25"/>
      <c r="G102" s="25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68">
        <f t="shared" si="61"/>
        <v>0</v>
      </c>
      <c r="AH102" s="68">
        <f t="shared" si="62"/>
        <v>0</v>
      </c>
      <c r="AI102" s="68">
        <f t="shared" si="63"/>
        <v>0</v>
      </c>
      <c r="AJ102" s="68">
        <f t="shared" si="64"/>
        <v>0</v>
      </c>
    </row>
    <row r="103" spans="1:36" s="62" customFormat="1" ht="18.75">
      <c r="A103" s="28" t="s">
        <v>17</v>
      </c>
      <c r="B103" s="26">
        <f>B104+B105+B106+B108</f>
        <v>5950</v>
      </c>
      <c r="C103" s="26">
        <f>C104+C105+C106+C108</f>
        <v>0</v>
      </c>
      <c r="D103" s="26">
        <f>D104+D105+D106+D108</f>
        <v>0</v>
      </c>
      <c r="E103" s="26">
        <f>E104+E105+E106+E108</f>
        <v>0</v>
      </c>
      <c r="F103" s="26">
        <f aca="true" t="shared" si="84" ref="F103:F108">_xlfn.IFERROR(E103/B103*100,0)</f>
        <v>0</v>
      </c>
      <c r="G103" s="26">
        <f aca="true" t="shared" si="85" ref="G103:G108">_xlfn.IFERROR(E103/C103*100,0)</f>
        <v>0</v>
      </c>
      <c r="H103" s="26">
        <f>H104+H105+H106+H108</f>
        <v>0</v>
      </c>
      <c r="I103" s="26">
        <f aca="true" t="shared" si="86" ref="I103:AE103">I104+I105+I106+I108</f>
        <v>0</v>
      </c>
      <c r="J103" s="26">
        <f t="shared" si="86"/>
        <v>0</v>
      </c>
      <c r="K103" s="26">
        <f t="shared" si="86"/>
        <v>0</v>
      </c>
      <c r="L103" s="26">
        <f t="shared" si="86"/>
        <v>0</v>
      </c>
      <c r="M103" s="26">
        <f t="shared" si="86"/>
        <v>0</v>
      </c>
      <c r="N103" s="26">
        <f t="shared" si="86"/>
        <v>0</v>
      </c>
      <c r="O103" s="26">
        <f t="shared" si="86"/>
        <v>0</v>
      </c>
      <c r="P103" s="26">
        <f t="shared" si="86"/>
        <v>1600</v>
      </c>
      <c r="Q103" s="26">
        <f t="shared" si="86"/>
        <v>0</v>
      </c>
      <c r="R103" s="26">
        <f t="shared" si="86"/>
        <v>0</v>
      </c>
      <c r="S103" s="26">
        <f t="shared" si="86"/>
        <v>0</v>
      </c>
      <c r="T103" s="26">
        <f t="shared" si="86"/>
        <v>0</v>
      </c>
      <c r="U103" s="26">
        <f t="shared" si="86"/>
        <v>0</v>
      </c>
      <c r="V103" s="26">
        <f t="shared" si="86"/>
        <v>0</v>
      </c>
      <c r="W103" s="26">
        <f t="shared" si="86"/>
        <v>0</v>
      </c>
      <c r="X103" s="26">
        <f t="shared" si="86"/>
        <v>0</v>
      </c>
      <c r="Y103" s="26">
        <f t="shared" si="86"/>
        <v>0</v>
      </c>
      <c r="Z103" s="26">
        <f t="shared" si="86"/>
        <v>950</v>
      </c>
      <c r="AA103" s="26">
        <f t="shared" si="86"/>
        <v>0</v>
      </c>
      <c r="AB103" s="26">
        <f t="shared" si="86"/>
        <v>3400</v>
      </c>
      <c r="AC103" s="26">
        <f t="shared" si="86"/>
        <v>0</v>
      </c>
      <c r="AD103" s="26">
        <f t="shared" si="86"/>
        <v>0</v>
      </c>
      <c r="AE103" s="26">
        <f t="shared" si="86"/>
        <v>0</v>
      </c>
      <c r="AF103" s="26"/>
      <c r="AG103" s="68">
        <f t="shared" si="61"/>
        <v>5950</v>
      </c>
      <c r="AH103" s="68">
        <f t="shared" si="62"/>
        <v>0</v>
      </c>
      <c r="AI103" s="68">
        <f t="shared" si="63"/>
        <v>0</v>
      </c>
      <c r="AJ103" s="68">
        <f t="shared" si="64"/>
        <v>0</v>
      </c>
    </row>
    <row r="104" spans="1:36" s="31" customFormat="1" ht="21" customHeight="1">
      <c r="A104" s="29" t="s">
        <v>15</v>
      </c>
      <c r="B104" s="25">
        <v>0</v>
      </c>
      <c r="C104" s="25">
        <v>0</v>
      </c>
      <c r="D104" s="25">
        <v>0</v>
      </c>
      <c r="E104" s="25">
        <v>0</v>
      </c>
      <c r="F104" s="25">
        <f t="shared" si="84"/>
        <v>0</v>
      </c>
      <c r="G104" s="25">
        <f t="shared" si="85"/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/>
      <c r="AG104" s="68">
        <f t="shared" si="61"/>
        <v>0</v>
      </c>
      <c r="AH104" s="68">
        <f t="shared" si="62"/>
        <v>0</v>
      </c>
      <c r="AI104" s="68">
        <f t="shared" si="63"/>
        <v>0</v>
      </c>
      <c r="AJ104" s="68">
        <f t="shared" si="64"/>
        <v>0</v>
      </c>
    </row>
    <row r="105" spans="1:36" s="31" customFormat="1" ht="37.5">
      <c r="A105" s="38" t="s">
        <v>28</v>
      </c>
      <c r="B105" s="27">
        <f>B111+B118+B125+B132+B139+B146</f>
        <v>2813.8</v>
      </c>
      <c r="C105" s="27">
        <f>C111+C118+C125+C132+C139+C146</f>
        <v>0</v>
      </c>
      <c r="D105" s="27">
        <f>D111+D118+D125+D132+D139+D146</f>
        <v>0</v>
      </c>
      <c r="E105" s="27">
        <f>E111+E118+E125+E132+E139+E146</f>
        <v>0</v>
      </c>
      <c r="F105" s="27">
        <f t="shared" si="84"/>
        <v>0</v>
      </c>
      <c r="G105" s="27">
        <f t="shared" si="85"/>
        <v>0</v>
      </c>
      <c r="H105" s="27">
        <f>H111+H118+H125+H132+H139+H146</f>
        <v>0</v>
      </c>
      <c r="I105" s="27">
        <f aca="true" t="shared" si="87" ref="I105:Q105">I111+I118+I125+I132+I139+I146</f>
        <v>0</v>
      </c>
      <c r="J105" s="27">
        <f t="shared" si="87"/>
        <v>0</v>
      </c>
      <c r="K105" s="27">
        <f t="shared" si="87"/>
        <v>0</v>
      </c>
      <c r="L105" s="27">
        <f t="shared" si="87"/>
        <v>0</v>
      </c>
      <c r="M105" s="27">
        <f t="shared" si="87"/>
        <v>0</v>
      </c>
      <c r="N105" s="27">
        <f t="shared" si="87"/>
        <v>0</v>
      </c>
      <c r="O105" s="27">
        <f t="shared" si="87"/>
        <v>0</v>
      </c>
      <c r="P105" s="27">
        <f t="shared" si="87"/>
        <v>0</v>
      </c>
      <c r="Q105" s="27">
        <f t="shared" si="87"/>
        <v>0</v>
      </c>
      <c r="R105" s="27">
        <f aca="true" t="shared" si="88" ref="R105:AE105">R111+R118+R125+R132+R139+R146</f>
        <v>0</v>
      </c>
      <c r="S105" s="27">
        <f t="shared" si="88"/>
        <v>0</v>
      </c>
      <c r="T105" s="27">
        <f t="shared" si="88"/>
        <v>0</v>
      </c>
      <c r="U105" s="27">
        <f t="shared" si="88"/>
        <v>0</v>
      </c>
      <c r="V105" s="27">
        <f t="shared" si="88"/>
        <v>0</v>
      </c>
      <c r="W105" s="27">
        <f t="shared" si="88"/>
        <v>0</v>
      </c>
      <c r="X105" s="27">
        <f t="shared" si="88"/>
        <v>0</v>
      </c>
      <c r="Y105" s="27">
        <f t="shared" si="88"/>
        <v>0</v>
      </c>
      <c r="Z105" s="27">
        <f t="shared" si="88"/>
        <v>665</v>
      </c>
      <c r="AA105" s="27">
        <f t="shared" si="88"/>
        <v>0</v>
      </c>
      <c r="AB105" s="27">
        <f t="shared" si="88"/>
        <v>2148.8</v>
      </c>
      <c r="AC105" s="27">
        <f t="shared" si="88"/>
        <v>0</v>
      </c>
      <c r="AD105" s="27">
        <f t="shared" si="88"/>
        <v>0</v>
      </c>
      <c r="AE105" s="27">
        <f t="shared" si="88"/>
        <v>0</v>
      </c>
      <c r="AF105" s="27"/>
      <c r="AG105" s="68">
        <f t="shared" si="61"/>
        <v>2813.8</v>
      </c>
      <c r="AH105" s="68">
        <f t="shared" si="62"/>
        <v>0</v>
      </c>
      <c r="AI105" s="68">
        <f t="shared" si="63"/>
        <v>0</v>
      </c>
      <c r="AJ105" s="68">
        <f t="shared" si="64"/>
        <v>0</v>
      </c>
    </row>
    <row r="106" spans="1:36" s="31" customFormat="1" ht="18.75">
      <c r="A106" s="29" t="s">
        <v>14</v>
      </c>
      <c r="B106" s="27">
        <f>B112+B119+B126+B133+B140+B147+B154+B158</f>
        <v>3136.2</v>
      </c>
      <c r="C106" s="27">
        <f>C112+C119+C126+C133+C140+C147+C154+C158</f>
        <v>0</v>
      </c>
      <c r="D106" s="27">
        <f>D112+D119+D126+D133+D140+D147+D154+D158</f>
        <v>0</v>
      </c>
      <c r="E106" s="27">
        <f>E112+E119+E126+E133+E140+E147+E154+E158</f>
        <v>0</v>
      </c>
      <c r="F106" s="27">
        <f t="shared" si="84"/>
        <v>0</v>
      </c>
      <c r="G106" s="27">
        <f t="shared" si="85"/>
        <v>0</v>
      </c>
      <c r="H106" s="27">
        <f>H112+H119+H126+H133+H140+H147+H154+H158</f>
        <v>0</v>
      </c>
      <c r="I106" s="27">
        <f aca="true" t="shared" si="89" ref="I106:Q106">I112+I119+I126+I133+I140+I147+I154+I158</f>
        <v>0</v>
      </c>
      <c r="J106" s="27">
        <f t="shared" si="89"/>
        <v>0</v>
      </c>
      <c r="K106" s="27">
        <f t="shared" si="89"/>
        <v>0</v>
      </c>
      <c r="L106" s="27">
        <f t="shared" si="89"/>
        <v>0</v>
      </c>
      <c r="M106" s="27">
        <f t="shared" si="89"/>
        <v>0</v>
      </c>
      <c r="N106" s="27">
        <f t="shared" si="89"/>
        <v>0</v>
      </c>
      <c r="O106" s="27">
        <f t="shared" si="89"/>
        <v>0</v>
      </c>
      <c r="P106" s="27">
        <f t="shared" si="89"/>
        <v>1600</v>
      </c>
      <c r="Q106" s="27">
        <f t="shared" si="89"/>
        <v>0</v>
      </c>
      <c r="R106" s="27">
        <f aca="true" t="shared" si="90" ref="R106:AE106">R112+R119+R126+R133+R140+R147+R154+R158</f>
        <v>0</v>
      </c>
      <c r="S106" s="27">
        <f t="shared" si="90"/>
        <v>0</v>
      </c>
      <c r="T106" s="27">
        <f t="shared" si="90"/>
        <v>0</v>
      </c>
      <c r="U106" s="27">
        <f t="shared" si="90"/>
        <v>0</v>
      </c>
      <c r="V106" s="27">
        <f t="shared" si="90"/>
        <v>0</v>
      </c>
      <c r="W106" s="27">
        <f t="shared" si="90"/>
        <v>0</v>
      </c>
      <c r="X106" s="27">
        <f t="shared" si="90"/>
        <v>0</v>
      </c>
      <c r="Y106" s="27">
        <f t="shared" si="90"/>
        <v>0</v>
      </c>
      <c r="Z106" s="27">
        <f t="shared" si="90"/>
        <v>285</v>
      </c>
      <c r="AA106" s="27">
        <f t="shared" si="90"/>
        <v>0</v>
      </c>
      <c r="AB106" s="27">
        <f t="shared" si="90"/>
        <v>1251.2</v>
      </c>
      <c r="AC106" s="27">
        <f t="shared" si="90"/>
        <v>0</v>
      </c>
      <c r="AD106" s="27">
        <f t="shared" si="90"/>
        <v>0</v>
      </c>
      <c r="AE106" s="27">
        <f t="shared" si="90"/>
        <v>0</v>
      </c>
      <c r="AF106" s="27"/>
      <c r="AG106" s="68">
        <f t="shared" si="61"/>
        <v>3136.2</v>
      </c>
      <c r="AH106" s="68">
        <f t="shared" si="62"/>
        <v>0</v>
      </c>
      <c r="AI106" s="68">
        <f t="shared" si="63"/>
        <v>0</v>
      </c>
      <c r="AJ106" s="68">
        <f t="shared" si="64"/>
        <v>0</v>
      </c>
    </row>
    <row r="107" spans="1:36" s="72" customFormat="1" ht="37.5">
      <c r="A107" s="69" t="s">
        <v>29</v>
      </c>
      <c r="B107" s="70">
        <f>B115+B122+B129+B136+B143+B150</f>
        <v>703</v>
      </c>
      <c r="C107" s="70">
        <f>C115+C122+C129+C136+C143+C150</f>
        <v>0</v>
      </c>
      <c r="D107" s="70">
        <f>D115+D122+D129+D136+D143+D150</f>
        <v>0</v>
      </c>
      <c r="E107" s="70">
        <f>E115+E122+E129+E136+E143+E150</f>
        <v>0</v>
      </c>
      <c r="F107" s="70">
        <f t="shared" si="84"/>
        <v>0</v>
      </c>
      <c r="G107" s="70">
        <f t="shared" si="85"/>
        <v>0</v>
      </c>
      <c r="H107" s="70">
        <f>H115+H122+H129+H136+H143+H150</f>
        <v>0</v>
      </c>
      <c r="I107" s="70">
        <f aca="true" t="shared" si="91" ref="I107:Q107">I115+I122+I129+I136+I143+I150</f>
        <v>0</v>
      </c>
      <c r="J107" s="70">
        <f t="shared" si="91"/>
        <v>0</v>
      </c>
      <c r="K107" s="70">
        <f t="shared" si="91"/>
        <v>0</v>
      </c>
      <c r="L107" s="70">
        <f t="shared" si="91"/>
        <v>0</v>
      </c>
      <c r="M107" s="70">
        <f t="shared" si="91"/>
        <v>0</v>
      </c>
      <c r="N107" s="70">
        <f t="shared" si="91"/>
        <v>0</v>
      </c>
      <c r="O107" s="70">
        <f t="shared" si="91"/>
        <v>0</v>
      </c>
      <c r="P107" s="70">
        <f t="shared" si="91"/>
        <v>0</v>
      </c>
      <c r="Q107" s="70">
        <f t="shared" si="91"/>
        <v>0</v>
      </c>
      <c r="R107" s="70">
        <f aca="true" t="shared" si="92" ref="R107:AE107">R115+R122+R129+R136+R143+R150</f>
        <v>0</v>
      </c>
      <c r="S107" s="70">
        <f t="shared" si="92"/>
        <v>0</v>
      </c>
      <c r="T107" s="70">
        <f t="shared" si="92"/>
        <v>0</v>
      </c>
      <c r="U107" s="70">
        <f t="shared" si="92"/>
        <v>0</v>
      </c>
      <c r="V107" s="70">
        <f t="shared" si="92"/>
        <v>0</v>
      </c>
      <c r="W107" s="70">
        <f t="shared" si="92"/>
        <v>0</v>
      </c>
      <c r="X107" s="70">
        <f t="shared" si="92"/>
        <v>0</v>
      </c>
      <c r="Y107" s="70">
        <f t="shared" si="92"/>
        <v>0</v>
      </c>
      <c r="Z107" s="70">
        <f t="shared" si="92"/>
        <v>166.25</v>
      </c>
      <c r="AA107" s="70">
        <f t="shared" si="92"/>
        <v>0</v>
      </c>
      <c r="AB107" s="70">
        <f t="shared" si="92"/>
        <v>536.75</v>
      </c>
      <c r="AC107" s="70">
        <f t="shared" si="92"/>
        <v>0</v>
      </c>
      <c r="AD107" s="70">
        <f t="shared" si="92"/>
        <v>0</v>
      </c>
      <c r="AE107" s="70">
        <f t="shared" si="92"/>
        <v>0</v>
      </c>
      <c r="AF107" s="70"/>
      <c r="AG107" s="71">
        <f t="shared" si="61"/>
        <v>703</v>
      </c>
      <c r="AH107" s="68">
        <f t="shared" si="62"/>
        <v>0</v>
      </c>
      <c r="AI107" s="68">
        <f t="shared" si="63"/>
        <v>0</v>
      </c>
      <c r="AJ107" s="71">
        <f t="shared" si="64"/>
        <v>0</v>
      </c>
    </row>
    <row r="108" spans="1:36" s="31" customFormat="1" ht="18.75">
      <c r="A108" s="29" t="s">
        <v>16</v>
      </c>
      <c r="B108" s="27">
        <v>0</v>
      </c>
      <c r="C108" s="27">
        <v>0</v>
      </c>
      <c r="D108" s="27">
        <v>0</v>
      </c>
      <c r="E108" s="27">
        <v>0</v>
      </c>
      <c r="F108" s="27">
        <f t="shared" si="84"/>
        <v>0</v>
      </c>
      <c r="G108" s="27">
        <f t="shared" si="85"/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/>
      <c r="AG108" s="68">
        <f t="shared" si="61"/>
        <v>0</v>
      </c>
      <c r="AH108" s="68">
        <f t="shared" si="62"/>
        <v>0</v>
      </c>
      <c r="AI108" s="68">
        <f t="shared" si="63"/>
        <v>0</v>
      </c>
      <c r="AJ108" s="68">
        <f t="shared" si="64"/>
        <v>0</v>
      </c>
    </row>
    <row r="109" spans="1:36" s="11" customFormat="1" ht="210.75" customHeight="1">
      <c r="A109" s="40" t="s">
        <v>37</v>
      </c>
      <c r="B109" s="20"/>
      <c r="C109" s="20"/>
      <c r="D109" s="20"/>
      <c r="E109" s="20"/>
      <c r="F109" s="20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58"/>
      <c r="AF109" s="81"/>
      <c r="AG109" s="68">
        <f t="shared" si="61"/>
        <v>0</v>
      </c>
      <c r="AH109" s="68">
        <f t="shared" si="62"/>
        <v>0</v>
      </c>
      <c r="AI109" s="68">
        <f t="shared" si="63"/>
        <v>0</v>
      </c>
      <c r="AJ109" s="68">
        <f t="shared" si="64"/>
        <v>0</v>
      </c>
    </row>
    <row r="110" spans="1:36" ht="18.75">
      <c r="A110" s="41" t="s">
        <v>17</v>
      </c>
      <c r="B110" s="23">
        <f>B112+B111</f>
        <v>1400</v>
      </c>
      <c r="C110" s="23">
        <f>C112+C111</f>
        <v>0</v>
      </c>
      <c r="D110" s="23">
        <f>D112+D111</f>
        <v>0</v>
      </c>
      <c r="E110" s="23">
        <f>E112+E111</f>
        <v>0</v>
      </c>
      <c r="F110" s="23">
        <f aca="true" t="shared" si="93" ref="F110:F115">_xlfn.IFERROR(E110/B110*100,0)</f>
        <v>0</v>
      </c>
      <c r="G110" s="23">
        <f aca="true" t="shared" si="94" ref="G110:G115">_xlfn.IFERROR(E110/C110*100,0)</f>
        <v>0</v>
      </c>
      <c r="H110" s="23">
        <f>H112+H111</f>
        <v>0</v>
      </c>
      <c r="I110" s="23">
        <f>I112+I111</f>
        <v>0</v>
      </c>
      <c r="J110" s="23">
        <f>J112+J111</f>
        <v>0</v>
      </c>
      <c r="K110" s="23">
        <f aca="true" t="shared" si="95" ref="K110:AE110">K112+K111</f>
        <v>0</v>
      </c>
      <c r="L110" s="23">
        <f t="shared" si="95"/>
        <v>0</v>
      </c>
      <c r="M110" s="23">
        <f t="shared" si="95"/>
        <v>0</v>
      </c>
      <c r="N110" s="23">
        <f t="shared" si="95"/>
        <v>0</v>
      </c>
      <c r="O110" s="23">
        <f t="shared" si="95"/>
        <v>0</v>
      </c>
      <c r="P110" s="23">
        <f t="shared" si="95"/>
        <v>0</v>
      </c>
      <c r="Q110" s="23">
        <f t="shared" si="95"/>
        <v>0</v>
      </c>
      <c r="R110" s="23">
        <f t="shared" si="95"/>
        <v>0</v>
      </c>
      <c r="S110" s="23">
        <f t="shared" si="95"/>
        <v>0</v>
      </c>
      <c r="T110" s="23">
        <f t="shared" si="95"/>
        <v>0</v>
      </c>
      <c r="U110" s="23">
        <f t="shared" si="95"/>
        <v>0</v>
      </c>
      <c r="V110" s="23">
        <f t="shared" si="95"/>
        <v>0</v>
      </c>
      <c r="W110" s="23">
        <f t="shared" si="95"/>
        <v>0</v>
      </c>
      <c r="X110" s="23">
        <f t="shared" si="95"/>
        <v>0</v>
      </c>
      <c r="Y110" s="23">
        <f t="shared" si="95"/>
        <v>0</v>
      </c>
      <c r="Z110" s="23">
        <f t="shared" si="95"/>
        <v>0</v>
      </c>
      <c r="AA110" s="23">
        <f t="shared" si="95"/>
        <v>0</v>
      </c>
      <c r="AB110" s="23">
        <f t="shared" si="95"/>
        <v>1400</v>
      </c>
      <c r="AC110" s="23">
        <f t="shared" si="95"/>
        <v>0</v>
      </c>
      <c r="AD110" s="23">
        <f t="shared" si="95"/>
        <v>0</v>
      </c>
      <c r="AE110" s="23">
        <f t="shared" si="95"/>
        <v>0</v>
      </c>
      <c r="AF110" s="82"/>
      <c r="AG110" s="68">
        <f t="shared" si="61"/>
        <v>1400</v>
      </c>
      <c r="AH110" s="68">
        <f t="shared" si="62"/>
        <v>0</v>
      </c>
      <c r="AI110" s="68">
        <f t="shared" si="63"/>
        <v>0</v>
      </c>
      <c r="AJ110" s="68">
        <f t="shared" si="64"/>
        <v>0</v>
      </c>
    </row>
    <row r="111" spans="1:36" s="57" customFormat="1" ht="47.25" customHeight="1">
      <c r="A111" s="40" t="s">
        <v>28</v>
      </c>
      <c r="B111" s="21">
        <f>H111+J111+L111+N111+P111+R111+T111+V111+X111+Z111+AB111+AD111</f>
        <v>875</v>
      </c>
      <c r="C111" s="21">
        <f>H111+J111+L111+N111</f>
        <v>0</v>
      </c>
      <c r="D111" s="21">
        <f>E111</f>
        <v>0</v>
      </c>
      <c r="E111" s="21">
        <f>I111+K111+M111+O111+Q111+S111+U111+W111+Y111++AA111+AC111+AE111</f>
        <v>0</v>
      </c>
      <c r="F111" s="21">
        <f t="shared" si="93"/>
        <v>0</v>
      </c>
      <c r="G111" s="21">
        <f t="shared" si="94"/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875</v>
      </c>
      <c r="AC111" s="39">
        <v>0</v>
      </c>
      <c r="AD111" s="39">
        <v>0</v>
      </c>
      <c r="AE111" s="39">
        <v>0</v>
      </c>
      <c r="AF111" s="82"/>
      <c r="AG111" s="68">
        <f t="shared" si="61"/>
        <v>875</v>
      </c>
      <c r="AH111" s="68">
        <f t="shared" si="62"/>
        <v>0</v>
      </c>
      <c r="AI111" s="68">
        <f t="shared" si="63"/>
        <v>0</v>
      </c>
      <c r="AJ111" s="68">
        <f t="shared" si="64"/>
        <v>0</v>
      </c>
    </row>
    <row r="112" spans="1:36" s="11" customFormat="1" ht="18.75">
      <c r="A112" s="2" t="s">
        <v>14</v>
      </c>
      <c r="B112" s="21">
        <f>H112+J112+L112+N112+P112+R112+T112+V112+X112+Z112+AB112+AD112</f>
        <v>525</v>
      </c>
      <c r="C112" s="21">
        <f>H112+J112+L112+N112</f>
        <v>0</v>
      </c>
      <c r="D112" s="21">
        <f>E112</f>
        <v>0</v>
      </c>
      <c r="E112" s="21">
        <f>I112+K112+M112+O112+Q112+S112+U112+W112+Y112++AA112+AC112+AE112</f>
        <v>0</v>
      </c>
      <c r="F112" s="21">
        <f t="shared" si="93"/>
        <v>0</v>
      </c>
      <c r="G112" s="21">
        <f t="shared" si="94"/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525</v>
      </c>
      <c r="AC112" s="39">
        <v>0</v>
      </c>
      <c r="AD112" s="39">
        <v>0</v>
      </c>
      <c r="AE112" s="39">
        <v>0</v>
      </c>
      <c r="AF112" s="81"/>
      <c r="AG112" s="68">
        <f t="shared" si="61"/>
        <v>525</v>
      </c>
      <c r="AH112" s="68">
        <f t="shared" si="62"/>
        <v>0</v>
      </c>
      <c r="AI112" s="68">
        <f t="shared" si="63"/>
        <v>0</v>
      </c>
      <c r="AJ112" s="68">
        <f t="shared" si="64"/>
        <v>0</v>
      </c>
    </row>
    <row r="113" spans="1:36" s="11" customFormat="1" ht="18.75" hidden="1">
      <c r="A113" s="2" t="s">
        <v>15</v>
      </c>
      <c r="B113" s="21">
        <f>H113+J113+L113+N113+P113+R113+T113+V113+X113+Z113+AB113+AD113</f>
        <v>0</v>
      </c>
      <c r="C113" s="21">
        <f>H113+J113+L113+N113</f>
        <v>0</v>
      </c>
      <c r="D113" s="21">
        <f>E113</f>
        <v>0</v>
      </c>
      <c r="E113" s="21">
        <f>I113+K113+M113+O113+Q113+S113+U113+W113+Y113++AA113+AC113+AE113</f>
        <v>0</v>
      </c>
      <c r="F113" s="21">
        <f t="shared" si="93"/>
        <v>0</v>
      </c>
      <c r="G113" s="21">
        <f t="shared" si="94"/>
        <v>0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81"/>
      <c r="AG113" s="68">
        <f t="shared" si="61"/>
        <v>0</v>
      </c>
      <c r="AH113" s="68">
        <f t="shared" si="62"/>
        <v>0</v>
      </c>
      <c r="AI113" s="68">
        <f t="shared" si="63"/>
        <v>0</v>
      </c>
      <c r="AJ113" s="68">
        <f t="shared" si="64"/>
        <v>0</v>
      </c>
    </row>
    <row r="114" spans="1:36" s="11" customFormat="1" ht="18.75" hidden="1">
      <c r="A114" s="2" t="s">
        <v>16</v>
      </c>
      <c r="B114" s="21">
        <f>H114+J114+L114+N114+P114+R114+T114+V114+X114+Z114+AB114+AD114</f>
        <v>0</v>
      </c>
      <c r="C114" s="21">
        <f>H114+J114+L114+N114</f>
        <v>0</v>
      </c>
      <c r="D114" s="21">
        <f>E114</f>
        <v>0</v>
      </c>
      <c r="E114" s="21">
        <f>I114+K114+M114+O114+Q114+S114+U114+W114+Y114++AA114+AC114+AE114</f>
        <v>0</v>
      </c>
      <c r="F114" s="21">
        <f t="shared" si="93"/>
        <v>0</v>
      </c>
      <c r="G114" s="21">
        <f t="shared" si="94"/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81"/>
      <c r="AG114" s="68">
        <f t="shared" si="61"/>
        <v>0</v>
      </c>
      <c r="AH114" s="68">
        <f t="shared" si="62"/>
        <v>0</v>
      </c>
      <c r="AI114" s="68">
        <f t="shared" si="63"/>
        <v>0</v>
      </c>
      <c r="AJ114" s="68">
        <f t="shared" si="64"/>
        <v>0</v>
      </c>
    </row>
    <row r="115" spans="1:36" s="42" customFormat="1" ht="37.5">
      <c r="A115" s="43" t="s">
        <v>29</v>
      </c>
      <c r="B115" s="46">
        <f>H115+J115+L115+N115+P115+R115+T115+V115+X115+Z115+AB115+AD115</f>
        <v>218.75</v>
      </c>
      <c r="C115" s="46">
        <f>H115+J115+L115+N115</f>
        <v>0</v>
      </c>
      <c r="D115" s="46">
        <f>E115</f>
        <v>0</v>
      </c>
      <c r="E115" s="46">
        <f>I115+K115+M115+O115+Q115+S115+U115+W115+Y115++AA115+AC115+AE115</f>
        <v>0</v>
      </c>
      <c r="F115" s="46">
        <f t="shared" si="93"/>
        <v>0</v>
      </c>
      <c r="G115" s="46">
        <f t="shared" si="94"/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218.75</v>
      </c>
      <c r="AC115" s="47">
        <v>0</v>
      </c>
      <c r="AD115" s="47">
        <v>0</v>
      </c>
      <c r="AE115" s="47">
        <v>0</v>
      </c>
      <c r="AF115" s="85"/>
      <c r="AG115" s="68">
        <f t="shared" si="61"/>
        <v>218.75</v>
      </c>
      <c r="AH115" s="68">
        <f t="shared" si="62"/>
        <v>0</v>
      </c>
      <c r="AI115" s="68">
        <f t="shared" si="63"/>
        <v>0</v>
      </c>
      <c r="AJ115" s="68">
        <f t="shared" si="64"/>
        <v>0</v>
      </c>
    </row>
    <row r="116" spans="1:36" s="11" customFormat="1" ht="119.25" customHeight="1">
      <c r="A116" s="40" t="s">
        <v>38</v>
      </c>
      <c r="B116" s="20"/>
      <c r="C116" s="20"/>
      <c r="D116" s="20"/>
      <c r="E116" s="20"/>
      <c r="F116" s="20"/>
      <c r="G116" s="2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58"/>
      <c r="AF116" s="81"/>
      <c r="AG116" s="68">
        <f t="shared" si="61"/>
        <v>0</v>
      </c>
      <c r="AH116" s="68">
        <f t="shared" si="62"/>
        <v>0</v>
      </c>
      <c r="AI116" s="68">
        <f t="shared" si="63"/>
        <v>0</v>
      </c>
      <c r="AJ116" s="68">
        <f t="shared" si="64"/>
        <v>0</v>
      </c>
    </row>
    <row r="117" spans="1:36" s="56" customFormat="1" ht="18.75">
      <c r="A117" s="41" t="s">
        <v>17</v>
      </c>
      <c r="B117" s="23">
        <f>B119+B118</f>
        <v>300</v>
      </c>
      <c r="C117" s="23">
        <f>C119+C118</f>
        <v>0</v>
      </c>
      <c r="D117" s="23">
        <f>D119+D118</f>
        <v>0</v>
      </c>
      <c r="E117" s="23">
        <f>E119+E118</f>
        <v>0</v>
      </c>
      <c r="F117" s="23">
        <f aca="true" t="shared" si="96" ref="F117:F122">_xlfn.IFERROR(E117/B117*100,0)</f>
        <v>0</v>
      </c>
      <c r="G117" s="23">
        <f aca="true" t="shared" si="97" ref="G117:G122">_xlfn.IFERROR(E117/C117*100,0)</f>
        <v>0</v>
      </c>
      <c r="H117" s="23">
        <f aca="true" t="shared" si="98" ref="H117:AE117">H119+H118</f>
        <v>0</v>
      </c>
      <c r="I117" s="23">
        <f t="shared" si="98"/>
        <v>0</v>
      </c>
      <c r="J117" s="23">
        <f t="shared" si="98"/>
        <v>0</v>
      </c>
      <c r="K117" s="23">
        <f t="shared" si="98"/>
        <v>0</v>
      </c>
      <c r="L117" s="23">
        <f t="shared" si="98"/>
        <v>0</v>
      </c>
      <c r="M117" s="23">
        <f t="shared" si="98"/>
        <v>0</v>
      </c>
      <c r="N117" s="23">
        <f t="shared" si="98"/>
        <v>0</v>
      </c>
      <c r="O117" s="23">
        <f t="shared" si="98"/>
        <v>0</v>
      </c>
      <c r="P117" s="23">
        <f t="shared" si="98"/>
        <v>0</v>
      </c>
      <c r="Q117" s="23">
        <f t="shared" si="98"/>
        <v>0</v>
      </c>
      <c r="R117" s="23">
        <f t="shared" si="98"/>
        <v>0</v>
      </c>
      <c r="S117" s="23">
        <f t="shared" si="98"/>
        <v>0</v>
      </c>
      <c r="T117" s="23">
        <f t="shared" si="98"/>
        <v>0</v>
      </c>
      <c r="U117" s="23">
        <f t="shared" si="98"/>
        <v>0</v>
      </c>
      <c r="V117" s="23">
        <f t="shared" si="98"/>
        <v>0</v>
      </c>
      <c r="W117" s="23">
        <f t="shared" si="98"/>
        <v>0</v>
      </c>
      <c r="X117" s="23">
        <f t="shared" si="98"/>
        <v>0</v>
      </c>
      <c r="Y117" s="23">
        <f t="shared" si="98"/>
        <v>0</v>
      </c>
      <c r="Z117" s="23">
        <f t="shared" si="98"/>
        <v>300</v>
      </c>
      <c r="AA117" s="23">
        <f t="shared" si="98"/>
        <v>0</v>
      </c>
      <c r="AB117" s="23">
        <f t="shared" si="98"/>
        <v>0</v>
      </c>
      <c r="AC117" s="23">
        <f t="shared" si="98"/>
        <v>0</v>
      </c>
      <c r="AD117" s="23">
        <f t="shared" si="98"/>
        <v>0</v>
      </c>
      <c r="AE117" s="23">
        <f t="shared" si="98"/>
        <v>0</v>
      </c>
      <c r="AF117" s="81"/>
      <c r="AG117" s="68">
        <f t="shared" si="61"/>
        <v>300</v>
      </c>
      <c r="AH117" s="68">
        <f t="shared" si="62"/>
        <v>0</v>
      </c>
      <c r="AI117" s="68">
        <f t="shared" si="63"/>
        <v>0</v>
      </c>
      <c r="AJ117" s="68">
        <f t="shared" si="64"/>
        <v>0</v>
      </c>
    </row>
    <row r="118" spans="1:36" s="57" customFormat="1" ht="43.5" customHeight="1">
      <c r="A118" s="40" t="s">
        <v>28</v>
      </c>
      <c r="B118" s="21">
        <f>H118+J118+L118+N118+P118+R118+T118+V118+X118+Z118+AB118+AD118</f>
        <v>210</v>
      </c>
      <c r="C118" s="21">
        <f>H118+J118+L118+N118</f>
        <v>0</v>
      </c>
      <c r="D118" s="21">
        <f>E118</f>
        <v>0</v>
      </c>
      <c r="E118" s="21">
        <f>I118+K118+M118+O118+Q118+S118+U118+W118+Y118+AA118+AC118+AE118</f>
        <v>0</v>
      </c>
      <c r="F118" s="21">
        <f t="shared" si="96"/>
        <v>0</v>
      </c>
      <c r="G118" s="21">
        <f t="shared" si="97"/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210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82"/>
      <c r="AG118" s="68">
        <f t="shared" si="61"/>
        <v>210</v>
      </c>
      <c r="AH118" s="68">
        <f t="shared" si="62"/>
        <v>0</v>
      </c>
      <c r="AI118" s="68">
        <f t="shared" si="63"/>
        <v>0</v>
      </c>
      <c r="AJ118" s="68">
        <f t="shared" si="64"/>
        <v>0</v>
      </c>
    </row>
    <row r="119" spans="1:36" s="57" customFormat="1" ht="18.75">
      <c r="A119" s="2" t="s">
        <v>14</v>
      </c>
      <c r="B119" s="21">
        <f>H119+J119+L119+N119+P119+R119+T119+V119+X119+Z119+AB119+AD119</f>
        <v>90</v>
      </c>
      <c r="C119" s="21">
        <f>H119+J119+L119+N119</f>
        <v>0</v>
      </c>
      <c r="D119" s="21">
        <f>E119</f>
        <v>0</v>
      </c>
      <c r="E119" s="21">
        <f>I119+K119+M119+O119+Q119+S119+U119+W119+Y119+AA119+AC119+AE119</f>
        <v>0</v>
      </c>
      <c r="F119" s="21">
        <f t="shared" si="96"/>
        <v>0</v>
      </c>
      <c r="G119" s="21">
        <f t="shared" si="97"/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90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82"/>
      <c r="AG119" s="68">
        <f t="shared" si="61"/>
        <v>90</v>
      </c>
      <c r="AH119" s="68">
        <f t="shared" si="62"/>
        <v>0</v>
      </c>
      <c r="AI119" s="68">
        <f t="shared" si="63"/>
        <v>0</v>
      </c>
      <c r="AJ119" s="68">
        <f t="shared" si="64"/>
        <v>0</v>
      </c>
    </row>
    <row r="120" spans="1:36" s="57" customFormat="1" ht="18.75" hidden="1">
      <c r="A120" s="2" t="s">
        <v>15</v>
      </c>
      <c r="B120" s="21">
        <f>H120+J120+L120+N120+P120+R120+T120+V120+X120+Z120+AB120+AD120</f>
        <v>0</v>
      </c>
      <c r="C120" s="21">
        <f>H120+J120+L120+N120</f>
        <v>0</v>
      </c>
      <c r="D120" s="21">
        <f>E120</f>
        <v>0</v>
      </c>
      <c r="E120" s="21">
        <f>I120+K120+M120+O120+Q120+S120+U120+W120+Y120+AA120+AC120+AE120</f>
        <v>0</v>
      </c>
      <c r="F120" s="21">
        <f t="shared" si="96"/>
        <v>0</v>
      </c>
      <c r="G120" s="21">
        <f t="shared" si="97"/>
        <v>0</v>
      </c>
      <c r="H120" s="39">
        <v>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82"/>
      <c r="AG120" s="68">
        <f t="shared" si="61"/>
        <v>0</v>
      </c>
      <c r="AH120" s="68">
        <f t="shared" si="62"/>
        <v>0</v>
      </c>
      <c r="AI120" s="68">
        <f t="shared" si="63"/>
        <v>0</v>
      </c>
      <c r="AJ120" s="68">
        <f t="shared" si="64"/>
        <v>0</v>
      </c>
    </row>
    <row r="121" spans="1:36" s="57" customFormat="1" ht="18.75" hidden="1">
      <c r="A121" s="2" t="s">
        <v>16</v>
      </c>
      <c r="B121" s="21">
        <f>H121+J121+L121+N121+P121+R121+T121+V121+X121+Z121+AB121+AD121</f>
        <v>0</v>
      </c>
      <c r="C121" s="21">
        <f>H121+J121+L121+N121</f>
        <v>0</v>
      </c>
      <c r="D121" s="21">
        <f>E121</f>
        <v>0</v>
      </c>
      <c r="E121" s="21">
        <f>I121+K121+M121+O121+Q121+S121+U121+W121+Y121+AA121+AC121+AE121</f>
        <v>0</v>
      </c>
      <c r="F121" s="21">
        <f t="shared" si="96"/>
        <v>0</v>
      </c>
      <c r="G121" s="21">
        <f t="shared" si="97"/>
        <v>0</v>
      </c>
      <c r="H121" s="39">
        <v>0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82"/>
      <c r="AG121" s="68">
        <f t="shared" si="61"/>
        <v>0</v>
      </c>
      <c r="AH121" s="68">
        <f t="shared" si="62"/>
        <v>0</v>
      </c>
      <c r="AI121" s="68">
        <f t="shared" si="63"/>
        <v>0</v>
      </c>
      <c r="AJ121" s="68">
        <f t="shared" si="64"/>
        <v>0</v>
      </c>
    </row>
    <row r="122" spans="1:36" s="60" customFormat="1" ht="37.5">
      <c r="A122" s="43" t="s">
        <v>29</v>
      </c>
      <c r="B122" s="46">
        <f>H122+J122+L122+N122+P122+R122+T122+V122+X122+Z122+AB122+AD122</f>
        <v>52.5</v>
      </c>
      <c r="C122" s="46">
        <f>H122+J122+L122+N122</f>
        <v>0</v>
      </c>
      <c r="D122" s="46">
        <f>E122</f>
        <v>0</v>
      </c>
      <c r="E122" s="46">
        <f>I122+K122+M122+O122+Q122+S122+U122+W122+Y122+AA122+AC122+AE122</f>
        <v>0</v>
      </c>
      <c r="F122" s="46">
        <f t="shared" si="96"/>
        <v>0</v>
      </c>
      <c r="G122" s="46">
        <f t="shared" si="97"/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52.5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84"/>
      <c r="AG122" s="68">
        <f t="shared" si="61"/>
        <v>52.5</v>
      </c>
      <c r="AH122" s="68">
        <f t="shared" si="62"/>
        <v>0</v>
      </c>
      <c r="AI122" s="68">
        <f t="shared" si="63"/>
        <v>0</v>
      </c>
      <c r="AJ122" s="68">
        <f t="shared" si="64"/>
        <v>0</v>
      </c>
    </row>
    <row r="123" spans="1:36" s="57" customFormat="1" ht="158.25" customHeight="1">
      <c r="A123" s="40" t="s">
        <v>39</v>
      </c>
      <c r="B123" s="20"/>
      <c r="C123" s="20"/>
      <c r="D123" s="20"/>
      <c r="E123" s="20"/>
      <c r="F123" s="20"/>
      <c r="G123" s="20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59"/>
      <c r="AF123" s="82"/>
      <c r="AG123" s="68">
        <f t="shared" si="61"/>
        <v>0</v>
      </c>
      <c r="AH123" s="68">
        <f t="shared" si="62"/>
        <v>0</v>
      </c>
      <c r="AI123" s="68">
        <f t="shared" si="63"/>
        <v>0</v>
      </c>
      <c r="AJ123" s="68">
        <f t="shared" si="64"/>
        <v>0</v>
      </c>
    </row>
    <row r="124" spans="1:36" s="56" customFormat="1" ht="18.75">
      <c r="A124" s="41" t="s">
        <v>17</v>
      </c>
      <c r="B124" s="23">
        <f>B126+B125</f>
        <v>1000</v>
      </c>
      <c r="C124" s="23">
        <f>C126+C125</f>
        <v>0</v>
      </c>
      <c r="D124" s="23">
        <f>D126+D125</f>
        <v>0</v>
      </c>
      <c r="E124" s="23">
        <f>E126+E125</f>
        <v>0</v>
      </c>
      <c r="F124" s="23">
        <f aca="true" t="shared" si="99" ref="F124:F129">_xlfn.IFERROR(E124/B124*100,0)</f>
        <v>0</v>
      </c>
      <c r="G124" s="23">
        <f aca="true" t="shared" si="100" ref="G124:G129">_xlfn.IFERROR(E124/C124*100,0)</f>
        <v>0</v>
      </c>
      <c r="H124" s="23">
        <f aca="true" t="shared" si="101" ref="H124:AE124">H126+H125</f>
        <v>0</v>
      </c>
      <c r="I124" s="23">
        <f t="shared" si="101"/>
        <v>0</v>
      </c>
      <c r="J124" s="23">
        <f t="shared" si="101"/>
        <v>0</v>
      </c>
      <c r="K124" s="23">
        <f t="shared" si="101"/>
        <v>0</v>
      </c>
      <c r="L124" s="23">
        <f t="shared" si="101"/>
        <v>0</v>
      </c>
      <c r="M124" s="23">
        <f t="shared" si="101"/>
        <v>0</v>
      </c>
      <c r="N124" s="23">
        <f t="shared" si="101"/>
        <v>0</v>
      </c>
      <c r="O124" s="23">
        <f t="shared" si="101"/>
        <v>0</v>
      </c>
      <c r="P124" s="23">
        <f t="shared" si="101"/>
        <v>0</v>
      </c>
      <c r="Q124" s="23">
        <f t="shared" si="101"/>
        <v>0</v>
      </c>
      <c r="R124" s="23">
        <f t="shared" si="101"/>
        <v>0</v>
      </c>
      <c r="S124" s="23">
        <f t="shared" si="101"/>
        <v>0</v>
      </c>
      <c r="T124" s="23">
        <f t="shared" si="101"/>
        <v>0</v>
      </c>
      <c r="U124" s="23">
        <f t="shared" si="101"/>
        <v>0</v>
      </c>
      <c r="V124" s="23">
        <f t="shared" si="101"/>
        <v>0</v>
      </c>
      <c r="W124" s="23">
        <f t="shared" si="101"/>
        <v>0</v>
      </c>
      <c r="X124" s="23">
        <f t="shared" si="101"/>
        <v>0</v>
      </c>
      <c r="Y124" s="23">
        <f t="shared" si="101"/>
        <v>0</v>
      </c>
      <c r="Z124" s="23">
        <f t="shared" si="101"/>
        <v>0</v>
      </c>
      <c r="AA124" s="23">
        <f t="shared" si="101"/>
        <v>0</v>
      </c>
      <c r="AB124" s="23">
        <f t="shared" si="101"/>
        <v>1000</v>
      </c>
      <c r="AC124" s="23">
        <f t="shared" si="101"/>
        <v>0</v>
      </c>
      <c r="AD124" s="23">
        <f t="shared" si="101"/>
        <v>0</v>
      </c>
      <c r="AE124" s="23">
        <f t="shared" si="101"/>
        <v>0</v>
      </c>
      <c r="AF124" s="81"/>
      <c r="AG124" s="68">
        <f t="shared" si="61"/>
        <v>1000</v>
      </c>
      <c r="AH124" s="68">
        <f t="shared" si="62"/>
        <v>0</v>
      </c>
      <c r="AI124" s="68">
        <f t="shared" si="63"/>
        <v>0</v>
      </c>
      <c r="AJ124" s="68">
        <f t="shared" si="64"/>
        <v>0</v>
      </c>
    </row>
    <row r="125" spans="1:36" s="57" customFormat="1" ht="48.75" customHeight="1">
      <c r="A125" s="40" t="s">
        <v>28</v>
      </c>
      <c r="B125" s="21">
        <f>H125+J125+L125+N125+P125+R125+T125+V125+X125+Z125+AB125+AD125</f>
        <v>700</v>
      </c>
      <c r="C125" s="21">
        <f>H125+J125+L125+N125</f>
        <v>0</v>
      </c>
      <c r="D125" s="21">
        <f>E125</f>
        <v>0</v>
      </c>
      <c r="E125" s="21">
        <f>I125+K125+M125+O125+Q125+S125+U125+W125+Y125+AA125+AC125+AE125</f>
        <v>0</v>
      </c>
      <c r="F125" s="21">
        <f t="shared" si="99"/>
        <v>0</v>
      </c>
      <c r="G125" s="21">
        <f t="shared" si="100"/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700</v>
      </c>
      <c r="AC125" s="39">
        <v>0</v>
      </c>
      <c r="AD125" s="39">
        <v>0</v>
      </c>
      <c r="AE125" s="39">
        <v>0</v>
      </c>
      <c r="AF125" s="82"/>
      <c r="AG125" s="68">
        <f t="shared" si="61"/>
        <v>700</v>
      </c>
      <c r="AH125" s="68">
        <f t="shared" si="62"/>
        <v>0</v>
      </c>
      <c r="AI125" s="68">
        <f t="shared" si="63"/>
        <v>0</v>
      </c>
      <c r="AJ125" s="68">
        <f t="shared" si="64"/>
        <v>0</v>
      </c>
    </row>
    <row r="126" spans="1:36" s="57" customFormat="1" ht="18.75">
      <c r="A126" s="2" t="s">
        <v>14</v>
      </c>
      <c r="B126" s="21">
        <f>H126+J126+L126+N126+P126+R126+T126+V126+X126+Z126+AB126+AD126</f>
        <v>300</v>
      </c>
      <c r="C126" s="21">
        <f>H126+J126+L126+N126</f>
        <v>0</v>
      </c>
      <c r="D126" s="21">
        <f>E126</f>
        <v>0</v>
      </c>
      <c r="E126" s="21">
        <f>I126+K126+M126+O126+Q126+S126+U126+W126+Y126+AA126+AC126+AE126</f>
        <v>0</v>
      </c>
      <c r="F126" s="21">
        <f t="shared" si="99"/>
        <v>0</v>
      </c>
      <c r="G126" s="21">
        <f t="shared" si="100"/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300</v>
      </c>
      <c r="AC126" s="39">
        <v>0</v>
      </c>
      <c r="AD126" s="39">
        <v>0</v>
      </c>
      <c r="AE126" s="39">
        <v>0</v>
      </c>
      <c r="AF126" s="82"/>
      <c r="AG126" s="68">
        <f t="shared" si="61"/>
        <v>300</v>
      </c>
      <c r="AH126" s="68">
        <f t="shared" si="62"/>
        <v>0</v>
      </c>
      <c r="AI126" s="68">
        <f t="shared" si="63"/>
        <v>0</v>
      </c>
      <c r="AJ126" s="68">
        <f t="shared" si="64"/>
        <v>0</v>
      </c>
    </row>
    <row r="127" spans="1:36" s="57" customFormat="1" ht="18.75" hidden="1">
      <c r="A127" s="2" t="s">
        <v>15</v>
      </c>
      <c r="B127" s="21">
        <f>H127+J127+L127+N127+P127+R127+T127+V127+X127+Z127+AB127+AD127</f>
        <v>0</v>
      </c>
      <c r="C127" s="21">
        <f>H127+J127+L127+N127</f>
        <v>0</v>
      </c>
      <c r="D127" s="21">
        <f>E127</f>
        <v>0</v>
      </c>
      <c r="E127" s="21">
        <f>I127+K127+M127+O127+Q127+S127+U127+W127+Y127+AA127+AC127+AE127</f>
        <v>0</v>
      </c>
      <c r="F127" s="21">
        <f t="shared" si="99"/>
        <v>0</v>
      </c>
      <c r="G127" s="21">
        <f t="shared" si="100"/>
        <v>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82"/>
      <c r="AG127" s="68">
        <f t="shared" si="61"/>
        <v>0</v>
      </c>
      <c r="AH127" s="68">
        <f t="shared" si="62"/>
        <v>0</v>
      </c>
      <c r="AI127" s="68">
        <f t="shared" si="63"/>
        <v>0</v>
      </c>
      <c r="AJ127" s="68">
        <f t="shared" si="64"/>
        <v>0</v>
      </c>
    </row>
    <row r="128" spans="1:36" s="57" customFormat="1" ht="18.75" hidden="1">
      <c r="A128" s="2" t="s">
        <v>16</v>
      </c>
      <c r="B128" s="21">
        <f>H128+J128+L128+N128+P128+R128+T128+V128+X128+Z128+AB128+AD128</f>
        <v>0</v>
      </c>
      <c r="C128" s="21">
        <f>H128+J128+L128+N128</f>
        <v>0</v>
      </c>
      <c r="D128" s="21">
        <f>E128</f>
        <v>0</v>
      </c>
      <c r="E128" s="21">
        <f>I128+K128+M128+O128+Q128+S128+U128+W128+Y128+AA128+AC128+AE128</f>
        <v>0</v>
      </c>
      <c r="F128" s="21">
        <f t="shared" si="99"/>
        <v>0</v>
      </c>
      <c r="G128" s="21">
        <f t="shared" si="100"/>
        <v>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82"/>
      <c r="AG128" s="68">
        <f t="shared" si="61"/>
        <v>0</v>
      </c>
      <c r="AH128" s="68">
        <f t="shared" si="62"/>
        <v>0</v>
      </c>
      <c r="AI128" s="68">
        <f t="shared" si="63"/>
        <v>0</v>
      </c>
      <c r="AJ128" s="68">
        <f t="shared" si="64"/>
        <v>0</v>
      </c>
    </row>
    <row r="129" spans="1:36" s="57" customFormat="1" ht="37.5">
      <c r="A129" s="43" t="s">
        <v>29</v>
      </c>
      <c r="B129" s="46">
        <f>H129+J129+L129+N129+P129+R129+T129+V129+X129+Z129+AB129+AD129</f>
        <v>175</v>
      </c>
      <c r="C129" s="46">
        <f>H129+J129+L129+N129</f>
        <v>0</v>
      </c>
      <c r="D129" s="46">
        <f>E129</f>
        <v>0</v>
      </c>
      <c r="E129" s="46">
        <f>I129+K129+M129+O129+Q129+S129+U129+W129+Y129+AA129+AC129+AE129</f>
        <v>0</v>
      </c>
      <c r="F129" s="46">
        <f t="shared" si="99"/>
        <v>0</v>
      </c>
      <c r="G129" s="46">
        <f t="shared" si="100"/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175</v>
      </c>
      <c r="AC129" s="44">
        <v>0</v>
      </c>
      <c r="AD129" s="44">
        <v>0</v>
      </c>
      <c r="AE129" s="44">
        <v>0</v>
      </c>
      <c r="AF129" s="44"/>
      <c r="AG129" s="68">
        <f t="shared" si="61"/>
        <v>175</v>
      </c>
      <c r="AH129" s="68">
        <f t="shared" si="62"/>
        <v>0</v>
      </c>
      <c r="AI129" s="68">
        <f t="shared" si="63"/>
        <v>0</v>
      </c>
      <c r="AJ129" s="68">
        <f t="shared" si="64"/>
        <v>0</v>
      </c>
    </row>
    <row r="130" spans="1:36" s="11" customFormat="1" ht="178.5" customHeight="1">
      <c r="A130" s="40" t="s">
        <v>40</v>
      </c>
      <c r="B130" s="20"/>
      <c r="C130" s="20"/>
      <c r="D130" s="20"/>
      <c r="E130" s="20"/>
      <c r="F130" s="20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58"/>
      <c r="AF130" s="81"/>
      <c r="AG130" s="68">
        <f t="shared" si="61"/>
        <v>0</v>
      </c>
      <c r="AH130" s="68">
        <f t="shared" si="62"/>
        <v>0</v>
      </c>
      <c r="AI130" s="68">
        <f t="shared" si="63"/>
        <v>0</v>
      </c>
      <c r="AJ130" s="68">
        <f t="shared" si="64"/>
        <v>0</v>
      </c>
    </row>
    <row r="131" spans="1:36" s="56" customFormat="1" ht="18.75">
      <c r="A131" s="41" t="s">
        <v>17</v>
      </c>
      <c r="B131" s="23">
        <f>B133+B132</f>
        <v>600</v>
      </c>
      <c r="C131" s="23">
        <f>C133+C132</f>
        <v>0</v>
      </c>
      <c r="D131" s="23">
        <f>D133+D132</f>
        <v>0</v>
      </c>
      <c r="E131" s="23">
        <f>E133+E132</f>
        <v>0</v>
      </c>
      <c r="F131" s="23">
        <f aca="true" t="shared" si="102" ref="F131:F136">_xlfn.IFERROR(E131/B131*100,0)</f>
        <v>0</v>
      </c>
      <c r="G131" s="23">
        <f aca="true" t="shared" si="103" ref="G131:G136">_xlfn.IFERROR(E131/C131*100,0)</f>
        <v>0</v>
      </c>
      <c r="H131" s="23">
        <f aca="true" t="shared" si="104" ref="H131:AE131">H133+H132</f>
        <v>0</v>
      </c>
      <c r="I131" s="23">
        <f t="shared" si="104"/>
        <v>0</v>
      </c>
      <c r="J131" s="23">
        <f t="shared" si="104"/>
        <v>0</v>
      </c>
      <c r="K131" s="23">
        <f t="shared" si="104"/>
        <v>0</v>
      </c>
      <c r="L131" s="23">
        <f t="shared" si="104"/>
        <v>0</v>
      </c>
      <c r="M131" s="23">
        <f t="shared" si="104"/>
        <v>0</v>
      </c>
      <c r="N131" s="23">
        <f t="shared" si="104"/>
        <v>0</v>
      </c>
      <c r="O131" s="23">
        <f t="shared" si="104"/>
        <v>0</v>
      </c>
      <c r="P131" s="23">
        <f t="shared" si="104"/>
        <v>0</v>
      </c>
      <c r="Q131" s="23">
        <f t="shared" si="104"/>
        <v>0</v>
      </c>
      <c r="R131" s="23">
        <f t="shared" si="104"/>
        <v>0</v>
      </c>
      <c r="S131" s="23">
        <f t="shared" si="104"/>
        <v>0</v>
      </c>
      <c r="T131" s="23">
        <f t="shared" si="104"/>
        <v>0</v>
      </c>
      <c r="U131" s="23">
        <f t="shared" si="104"/>
        <v>0</v>
      </c>
      <c r="V131" s="23">
        <f t="shared" si="104"/>
        <v>0</v>
      </c>
      <c r="W131" s="23">
        <f t="shared" si="104"/>
        <v>0</v>
      </c>
      <c r="X131" s="23">
        <f t="shared" si="104"/>
        <v>0</v>
      </c>
      <c r="Y131" s="23">
        <f t="shared" si="104"/>
        <v>0</v>
      </c>
      <c r="Z131" s="23">
        <f t="shared" si="104"/>
        <v>600</v>
      </c>
      <c r="AA131" s="23">
        <f t="shared" si="104"/>
        <v>0</v>
      </c>
      <c r="AB131" s="23">
        <f t="shared" si="104"/>
        <v>0</v>
      </c>
      <c r="AC131" s="23">
        <f t="shared" si="104"/>
        <v>0</v>
      </c>
      <c r="AD131" s="23">
        <f t="shared" si="104"/>
        <v>0</v>
      </c>
      <c r="AE131" s="23">
        <f t="shared" si="104"/>
        <v>0</v>
      </c>
      <c r="AF131" s="81"/>
      <c r="AG131" s="68">
        <f t="shared" si="61"/>
        <v>600</v>
      </c>
      <c r="AH131" s="68">
        <f t="shared" si="62"/>
        <v>0</v>
      </c>
      <c r="AI131" s="68">
        <f t="shared" si="63"/>
        <v>0</v>
      </c>
      <c r="AJ131" s="68">
        <f t="shared" si="64"/>
        <v>0</v>
      </c>
    </row>
    <row r="132" spans="1:36" s="57" customFormat="1" ht="46.5" customHeight="1">
      <c r="A132" s="40" t="s">
        <v>28</v>
      </c>
      <c r="B132" s="21">
        <f>H132+J132+L132+N132+P132+R132+T132+V132+X132+Z132+AB132+AD132</f>
        <v>420</v>
      </c>
      <c r="C132" s="21">
        <f>H132+J132+L132+N132</f>
        <v>0</v>
      </c>
      <c r="D132" s="21">
        <f>E132</f>
        <v>0</v>
      </c>
      <c r="E132" s="21">
        <f>I132+K132+M132+O132+Q132+S132+U132+W132+Y132+AA132+AC132+AE132</f>
        <v>0</v>
      </c>
      <c r="F132" s="21">
        <f t="shared" si="102"/>
        <v>0</v>
      </c>
      <c r="G132" s="21">
        <f t="shared" si="103"/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420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82"/>
      <c r="AG132" s="68">
        <f t="shared" si="61"/>
        <v>420</v>
      </c>
      <c r="AH132" s="68">
        <f t="shared" si="62"/>
        <v>0</v>
      </c>
      <c r="AI132" s="68">
        <f t="shared" si="63"/>
        <v>0</v>
      </c>
      <c r="AJ132" s="68">
        <f t="shared" si="64"/>
        <v>0</v>
      </c>
    </row>
    <row r="133" spans="1:36" s="57" customFormat="1" ht="18.75">
      <c r="A133" s="2" t="s">
        <v>14</v>
      </c>
      <c r="B133" s="21">
        <f>H133+J133+L133+N133+P133+R133+T133+V133+X133+Z133+AB133+AD133</f>
        <v>180</v>
      </c>
      <c r="C133" s="21">
        <f>H133+J133+L133+N133</f>
        <v>0</v>
      </c>
      <c r="D133" s="21">
        <f>E133</f>
        <v>0</v>
      </c>
      <c r="E133" s="21">
        <f>I133+K133+M133+O133+Q133+S133+U133+W133+Y133+AA133+AC133+AE133</f>
        <v>0</v>
      </c>
      <c r="F133" s="21">
        <f t="shared" si="102"/>
        <v>0</v>
      </c>
      <c r="G133" s="21">
        <f t="shared" si="103"/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180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82"/>
      <c r="AG133" s="68">
        <f t="shared" si="61"/>
        <v>180</v>
      </c>
      <c r="AH133" s="68">
        <f t="shared" si="62"/>
        <v>0</v>
      </c>
      <c r="AI133" s="68">
        <f t="shared" si="63"/>
        <v>0</v>
      </c>
      <c r="AJ133" s="68">
        <f t="shared" si="64"/>
        <v>0</v>
      </c>
    </row>
    <row r="134" spans="1:36" s="57" customFormat="1" ht="18.75" hidden="1">
      <c r="A134" s="2" t="s">
        <v>15</v>
      </c>
      <c r="B134" s="21">
        <f>H134+J134+L134+N134+P134+R134+T134+V134+X134+Z134+AB134+AD134</f>
        <v>0</v>
      </c>
      <c r="C134" s="21">
        <f>H134+J134+L134+N134</f>
        <v>0</v>
      </c>
      <c r="D134" s="21">
        <f>E134</f>
        <v>0</v>
      </c>
      <c r="E134" s="21">
        <f>I134+K134+M134+O134+Q134+S134+U134+W134+Y134+AA134+AC134+AE134</f>
        <v>0</v>
      </c>
      <c r="F134" s="21">
        <f t="shared" si="102"/>
        <v>0</v>
      </c>
      <c r="G134" s="21">
        <f t="shared" si="103"/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/>
      <c r="AA134" s="39"/>
      <c r="AB134" s="39"/>
      <c r="AC134" s="39"/>
      <c r="AD134" s="39"/>
      <c r="AE134" s="39"/>
      <c r="AF134" s="82"/>
      <c r="AG134" s="68">
        <f t="shared" si="61"/>
        <v>0</v>
      </c>
      <c r="AH134" s="68">
        <f t="shared" si="62"/>
        <v>0</v>
      </c>
      <c r="AI134" s="68">
        <f t="shared" si="63"/>
        <v>0</v>
      </c>
      <c r="AJ134" s="68">
        <f t="shared" si="64"/>
        <v>0</v>
      </c>
    </row>
    <row r="135" spans="1:36" s="57" customFormat="1" ht="18.75" hidden="1">
      <c r="A135" s="2" t="s">
        <v>16</v>
      </c>
      <c r="B135" s="21">
        <f>H135+J135+L135+N135+P135+R135+T135+V135+X135+Z135+AB135+AD135</f>
        <v>0</v>
      </c>
      <c r="C135" s="21">
        <f>H135+J135+L135+N135</f>
        <v>0</v>
      </c>
      <c r="D135" s="21">
        <f>E135</f>
        <v>0</v>
      </c>
      <c r="E135" s="21">
        <f>I135+K135+M135+O135+Q135+S135+U135+W135+Y135+AA135+AC135+AE135</f>
        <v>0</v>
      </c>
      <c r="F135" s="21">
        <f t="shared" si="102"/>
        <v>0</v>
      </c>
      <c r="G135" s="21">
        <f t="shared" si="103"/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/>
      <c r="AA135" s="39"/>
      <c r="AB135" s="39"/>
      <c r="AC135" s="39"/>
      <c r="AD135" s="39"/>
      <c r="AE135" s="39"/>
      <c r="AF135" s="82"/>
      <c r="AG135" s="68">
        <f t="shared" si="61"/>
        <v>0</v>
      </c>
      <c r="AH135" s="68">
        <f t="shared" si="62"/>
        <v>0</v>
      </c>
      <c r="AI135" s="68">
        <f t="shared" si="63"/>
        <v>0</v>
      </c>
      <c r="AJ135" s="68">
        <f t="shared" si="64"/>
        <v>0</v>
      </c>
    </row>
    <row r="136" spans="1:36" s="57" customFormat="1" ht="37.5">
      <c r="A136" s="43" t="s">
        <v>29</v>
      </c>
      <c r="B136" s="46">
        <f>H136+J136+L136+N136+P136+R136+T136+V136+X136+Z136+AB136+AD136</f>
        <v>105</v>
      </c>
      <c r="C136" s="46">
        <f>H136+J136+L136+N136</f>
        <v>0</v>
      </c>
      <c r="D136" s="46">
        <f>E136</f>
        <v>0</v>
      </c>
      <c r="E136" s="46">
        <f>I136+K136+M136+O136+Q136+S136+U136+W136+Y136+AA136+AC136+AE136</f>
        <v>0</v>
      </c>
      <c r="F136" s="46">
        <f t="shared" si="102"/>
        <v>0</v>
      </c>
      <c r="G136" s="46">
        <f t="shared" si="103"/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105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/>
      <c r="AG136" s="68">
        <f aca="true" t="shared" si="105" ref="AG136:AG197">H136+J136+L136+N136+P136+R136+T136+V136+X136+Z136+AB136+AD136</f>
        <v>105</v>
      </c>
      <c r="AH136" s="68">
        <f aca="true" t="shared" si="106" ref="AH136:AH197">H136+J136+L136+N136</f>
        <v>0</v>
      </c>
      <c r="AI136" s="68">
        <f aca="true" t="shared" si="107" ref="AI136:AI197">I136+K136+M136+O136+Q136+S136+U136+W136+Y136+AA136+AC136+AE136</f>
        <v>0</v>
      </c>
      <c r="AJ136" s="68">
        <f aca="true" t="shared" si="108" ref="AJ136:AJ197">E136-C136</f>
        <v>0</v>
      </c>
    </row>
    <row r="137" spans="1:36" s="57" customFormat="1" ht="77.25" customHeight="1">
      <c r="A137" s="40" t="s">
        <v>41</v>
      </c>
      <c r="B137" s="20"/>
      <c r="C137" s="20"/>
      <c r="D137" s="20"/>
      <c r="E137" s="20"/>
      <c r="F137" s="20"/>
      <c r="G137" s="20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59"/>
      <c r="AF137" s="82"/>
      <c r="AG137" s="68">
        <f t="shared" si="105"/>
        <v>0</v>
      </c>
      <c r="AH137" s="68">
        <f t="shared" si="106"/>
        <v>0</v>
      </c>
      <c r="AI137" s="68">
        <f t="shared" si="107"/>
        <v>0</v>
      </c>
      <c r="AJ137" s="68">
        <f t="shared" si="108"/>
        <v>0</v>
      </c>
    </row>
    <row r="138" spans="1:36" s="56" customFormat="1" ht="18.75">
      <c r="A138" s="41" t="s">
        <v>17</v>
      </c>
      <c r="B138" s="23">
        <f>B140+B139</f>
        <v>1000</v>
      </c>
      <c r="C138" s="23">
        <f>C140+C139</f>
        <v>0</v>
      </c>
      <c r="D138" s="23">
        <f>D140+D139</f>
        <v>0</v>
      </c>
      <c r="E138" s="23">
        <f>E140+E139</f>
        <v>0</v>
      </c>
      <c r="F138" s="23">
        <f aca="true" t="shared" si="109" ref="F138:F143">_xlfn.IFERROR(E138/B138*100,0)</f>
        <v>0</v>
      </c>
      <c r="G138" s="23">
        <f aca="true" t="shared" si="110" ref="G138:G143">_xlfn.IFERROR(E138/C138*100,0)</f>
        <v>0</v>
      </c>
      <c r="H138" s="23">
        <f>H140+H139</f>
        <v>0</v>
      </c>
      <c r="I138" s="23">
        <f aca="true" t="shared" si="111" ref="I138:Y138">I140+I139</f>
        <v>0</v>
      </c>
      <c r="J138" s="23">
        <f t="shared" si="111"/>
        <v>0</v>
      </c>
      <c r="K138" s="23">
        <f t="shared" si="111"/>
        <v>0</v>
      </c>
      <c r="L138" s="23">
        <f t="shared" si="111"/>
        <v>0</v>
      </c>
      <c r="M138" s="23">
        <f t="shared" si="111"/>
        <v>0</v>
      </c>
      <c r="N138" s="23">
        <f t="shared" si="111"/>
        <v>0</v>
      </c>
      <c r="O138" s="23">
        <f t="shared" si="111"/>
        <v>0</v>
      </c>
      <c r="P138" s="23">
        <f t="shared" si="111"/>
        <v>0</v>
      </c>
      <c r="Q138" s="23">
        <f t="shared" si="111"/>
        <v>0</v>
      </c>
      <c r="R138" s="23">
        <f t="shared" si="111"/>
        <v>0</v>
      </c>
      <c r="S138" s="23">
        <f t="shared" si="111"/>
        <v>0</v>
      </c>
      <c r="T138" s="23">
        <f t="shared" si="111"/>
        <v>0</v>
      </c>
      <c r="U138" s="23">
        <f t="shared" si="111"/>
        <v>0</v>
      </c>
      <c r="V138" s="23">
        <f t="shared" si="111"/>
        <v>0</v>
      </c>
      <c r="W138" s="23">
        <f t="shared" si="111"/>
        <v>0</v>
      </c>
      <c r="X138" s="23">
        <f t="shared" si="111"/>
        <v>0</v>
      </c>
      <c r="Y138" s="23">
        <f t="shared" si="111"/>
        <v>0</v>
      </c>
      <c r="Z138" s="23">
        <f aca="true" t="shared" si="112" ref="Z138:AE138">Z140+Z139</f>
        <v>0</v>
      </c>
      <c r="AA138" s="23">
        <f t="shared" si="112"/>
        <v>0</v>
      </c>
      <c r="AB138" s="23">
        <f t="shared" si="112"/>
        <v>1000</v>
      </c>
      <c r="AC138" s="23">
        <f t="shared" si="112"/>
        <v>0</v>
      </c>
      <c r="AD138" s="23">
        <f t="shared" si="112"/>
        <v>0</v>
      </c>
      <c r="AE138" s="23">
        <f t="shared" si="112"/>
        <v>0</v>
      </c>
      <c r="AF138" s="81"/>
      <c r="AG138" s="68">
        <f t="shared" si="105"/>
        <v>1000</v>
      </c>
      <c r="AH138" s="68">
        <f t="shared" si="106"/>
        <v>0</v>
      </c>
      <c r="AI138" s="68">
        <f t="shared" si="107"/>
        <v>0</v>
      </c>
      <c r="AJ138" s="68">
        <f t="shared" si="108"/>
        <v>0</v>
      </c>
    </row>
    <row r="139" spans="1:36" s="57" customFormat="1" ht="52.5" customHeight="1">
      <c r="A139" s="40" t="s">
        <v>28</v>
      </c>
      <c r="B139" s="21">
        <f>H139+J139+L139+N139+P139+R139+T139+V139+X139+Z139+AB139+AD139</f>
        <v>573.8</v>
      </c>
      <c r="C139" s="21">
        <f>H139+J139+L139+N139</f>
        <v>0</v>
      </c>
      <c r="D139" s="21">
        <f>E139</f>
        <v>0</v>
      </c>
      <c r="E139" s="21">
        <f>I139+K139+M139+O139+Q139+S139+U139+W139+Y139+AA139+AC139+AE139</f>
        <v>0</v>
      </c>
      <c r="F139" s="21">
        <f t="shared" si="109"/>
        <v>0</v>
      </c>
      <c r="G139" s="21">
        <f t="shared" si="110"/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573.8</v>
      </c>
      <c r="AC139" s="39">
        <v>0</v>
      </c>
      <c r="AD139" s="39">
        <v>0</v>
      </c>
      <c r="AE139" s="39">
        <v>0</v>
      </c>
      <c r="AF139" s="82"/>
      <c r="AG139" s="68">
        <f t="shared" si="105"/>
        <v>573.8</v>
      </c>
      <c r="AH139" s="68">
        <f t="shared" si="106"/>
        <v>0</v>
      </c>
      <c r="AI139" s="68">
        <f t="shared" si="107"/>
        <v>0</v>
      </c>
      <c r="AJ139" s="68">
        <f t="shared" si="108"/>
        <v>0</v>
      </c>
    </row>
    <row r="140" spans="1:36" s="57" customFormat="1" ht="18.75">
      <c r="A140" s="2" t="s">
        <v>14</v>
      </c>
      <c r="B140" s="21">
        <f>H140+J140+L140+N140+P140+R140+T140+V140+X140+Z140+AB140+AD140</f>
        <v>426.2</v>
      </c>
      <c r="C140" s="21">
        <f>H140+J140+L140+N140</f>
        <v>0</v>
      </c>
      <c r="D140" s="21">
        <f>E140</f>
        <v>0</v>
      </c>
      <c r="E140" s="21">
        <f>I140+K140+M140+O140+Q140+S140+U140+W140+Y140+AA140+AC140+AE140</f>
        <v>0</v>
      </c>
      <c r="F140" s="21">
        <f t="shared" si="109"/>
        <v>0</v>
      </c>
      <c r="G140" s="21">
        <f t="shared" si="110"/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426.2</v>
      </c>
      <c r="AC140" s="39">
        <v>0</v>
      </c>
      <c r="AD140" s="39">
        <v>0</v>
      </c>
      <c r="AE140" s="39">
        <v>0</v>
      </c>
      <c r="AF140" s="82"/>
      <c r="AG140" s="68">
        <f t="shared" si="105"/>
        <v>426.2</v>
      </c>
      <c r="AH140" s="68">
        <f t="shared" si="106"/>
        <v>0</v>
      </c>
      <c r="AI140" s="68">
        <f t="shared" si="107"/>
        <v>0</v>
      </c>
      <c r="AJ140" s="68">
        <f t="shared" si="108"/>
        <v>0</v>
      </c>
    </row>
    <row r="141" spans="1:36" s="57" customFormat="1" ht="18.75" hidden="1">
      <c r="A141" s="2" t="s">
        <v>15</v>
      </c>
      <c r="B141" s="21">
        <f>H141+J141+L141+N141+P141+R141+T141+V141+X141+Z141+AB141+AD141</f>
        <v>0</v>
      </c>
      <c r="C141" s="21">
        <f>H141+J141+L141+N141</f>
        <v>0</v>
      </c>
      <c r="D141" s="21">
        <f>E141</f>
        <v>0</v>
      </c>
      <c r="E141" s="21">
        <f>I141+K141+M141+O141+Q141+S141+U141+W141+Y141+AA141+AC141+AE141</f>
        <v>0</v>
      </c>
      <c r="F141" s="21">
        <f t="shared" si="109"/>
        <v>0</v>
      </c>
      <c r="G141" s="21">
        <f t="shared" si="110"/>
        <v>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82"/>
      <c r="AG141" s="68">
        <f t="shared" si="105"/>
        <v>0</v>
      </c>
      <c r="AH141" s="68">
        <f t="shared" si="106"/>
        <v>0</v>
      </c>
      <c r="AI141" s="68">
        <f t="shared" si="107"/>
        <v>0</v>
      </c>
      <c r="AJ141" s="68">
        <f t="shared" si="108"/>
        <v>0</v>
      </c>
    </row>
    <row r="142" spans="1:36" s="57" customFormat="1" ht="18.75" hidden="1">
      <c r="A142" s="2" t="s">
        <v>16</v>
      </c>
      <c r="B142" s="21">
        <f>H142+J142+L142+N142+P142+R142+T142+V142+X142+Z142+AB142+AD142</f>
        <v>0</v>
      </c>
      <c r="C142" s="21">
        <f>H142+J142+L142+N142</f>
        <v>0</v>
      </c>
      <c r="D142" s="21">
        <f>E142</f>
        <v>0</v>
      </c>
      <c r="E142" s="21">
        <f>I142+K142+M142+O142+Q142+S142+U142+W142+Y142+AA142+AC142+AE142</f>
        <v>0</v>
      </c>
      <c r="F142" s="21">
        <f t="shared" si="109"/>
        <v>0</v>
      </c>
      <c r="G142" s="21">
        <f t="shared" si="110"/>
        <v>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82"/>
      <c r="AG142" s="68">
        <f t="shared" si="105"/>
        <v>0</v>
      </c>
      <c r="AH142" s="68">
        <f t="shared" si="106"/>
        <v>0</v>
      </c>
      <c r="AI142" s="68">
        <f t="shared" si="107"/>
        <v>0</v>
      </c>
      <c r="AJ142" s="68">
        <f t="shared" si="108"/>
        <v>0</v>
      </c>
    </row>
    <row r="143" spans="1:36" s="57" customFormat="1" ht="37.5">
      <c r="A143" s="43" t="s">
        <v>29</v>
      </c>
      <c r="B143" s="46">
        <f>H143+J143+L143+N143+P143+R143+T143+V143+X143+Z143+AB143+AD143</f>
        <v>143</v>
      </c>
      <c r="C143" s="46">
        <f>H143+J143+L143+N143</f>
        <v>0</v>
      </c>
      <c r="D143" s="46">
        <f>E143</f>
        <v>0</v>
      </c>
      <c r="E143" s="46">
        <f>I143+K143+M143+O143+Q143+S143+U143+W143+Y143+AA143+AC143+AE143</f>
        <v>0</v>
      </c>
      <c r="F143" s="46">
        <f t="shared" si="109"/>
        <v>0</v>
      </c>
      <c r="G143" s="46">
        <f t="shared" si="110"/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143</v>
      </c>
      <c r="AC143" s="44">
        <v>0</v>
      </c>
      <c r="AD143" s="44">
        <v>0</v>
      </c>
      <c r="AE143" s="44">
        <v>0</v>
      </c>
      <c r="AF143" s="44"/>
      <c r="AG143" s="68">
        <f t="shared" si="105"/>
        <v>143</v>
      </c>
      <c r="AH143" s="68">
        <f t="shared" si="106"/>
        <v>0</v>
      </c>
      <c r="AI143" s="68">
        <f t="shared" si="107"/>
        <v>0</v>
      </c>
      <c r="AJ143" s="68">
        <f t="shared" si="108"/>
        <v>0</v>
      </c>
    </row>
    <row r="144" spans="1:36" s="57" customFormat="1" ht="76.5" customHeight="1">
      <c r="A144" s="40" t="s">
        <v>42</v>
      </c>
      <c r="B144" s="20"/>
      <c r="C144" s="20"/>
      <c r="D144" s="20"/>
      <c r="E144" s="20"/>
      <c r="F144" s="20"/>
      <c r="G144" s="20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59"/>
      <c r="AF144" s="82"/>
      <c r="AG144" s="68">
        <f t="shared" si="105"/>
        <v>0</v>
      </c>
      <c r="AH144" s="68">
        <f t="shared" si="106"/>
        <v>0</v>
      </c>
      <c r="AI144" s="68">
        <f t="shared" si="107"/>
        <v>0</v>
      </c>
      <c r="AJ144" s="68">
        <f t="shared" si="108"/>
        <v>0</v>
      </c>
    </row>
    <row r="145" spans="1:36" s="56" customFormat="1" ht="18.75">
      <c r="A145" s="41" t="s">
        <v>17</v>
      </c>
      <c r="B145" s="23">
        <f>B147+B146</f>
        <v>50</v>
      </c>
      <c r="C145" s="23">
        <f>C147+C146</f>
        <v>0</v>
      </c>
      <c r="D145" s="23">
        <f>D147+D146</f>
        <v>0</v>
      </c>
      <c r="E145" s="23">
        <f>E147+E146</f>
        <v>0</v>
      </c>
      <c r="F145" s="23">
        <f aca="true" t="shared" si="113" ref="F145:F150">_xlfn.IFERROR(E145/B145*100,0)</f>
        <v>0</v>
      </c>
      <c r="G145" s="23">
        <f aca="true" t="shared" si="114" ref="G145:G150">_xlfn.IFERROR(E145/C145*100,0)</f>
        <v>0</v>
      </c>
      <c r="H145" s="23">
        <f aca="true" t="shared" si="115" ref="H145:AE145">H147+H146</f>
        <v>0</v>
      </c>
      <c r="I145" s="23">
        <f t="shared" si="115"/>
        <v>0</v>
      </c>
      <c r="J145" s="23">
        <f t="shared" si="115"/>
        <v>0</v>
      </c>
      <c r="K145" s="23">
        <f t="shared" si="115"/>
        <v>0</v>
      </c>
      <c r="L145" s="23">
        <f t="shared" si="115"/>
        <v>0</v>
      </c>
      <c r="M145" s="23">
        <f t="shared" si="115"/>
        <v>0</v>
      </c>
      <c r="N145" s="23">
        <f t="shared" si="115"/>
        <v>0</v>
      </c>
      <c r="O145" s="23">
        <f t="shared" si="115"/>
        <v>0</v>
      </c>
      <c r="P145" s="23">
        <f t="shared" si="115"/>
        <v>0</v>
      </c>
      <c r="Q145" s="23">
        <f t="shared" si="115"/>
        <v>0</v>
      </c>
      <c r="R145" s="23">
        <f t="shared" si="115"/>
        <v>0</v>
      </c>
      <c r="S145" s="23">
        <f t="shared" si="115"/>
        <v>0</v>
      </c>
      <c r="T145" s="23">
        <f t="shared" si="115"/>
        <v>0</v>
      </c>
      <c r="U145" s="23">
        <f t="shared" si="115"/>
        <v>0</v>
      </c>
      <c r="V145" s="23">
        <f t="shared" si="115"/>
        <v>0</v>
      </c>
      <c r="W145" s="23">
        <f t="shared" si="115"/>
        <v>0</v>
      </c>
      <c r="X145" s="23">
        <f t="shared" si="115"/>
        <v>0</v>
      </c>
      <c r="Y145" s="23">
        <f t="shared" si="115"/>
        <v>0</v>
      </c>
      <c r="Z145" s="23">
        <f t="shared" si="115"/>
        <v>50</v>
      </c>
      <c r="AA145" s="23">
        <f t="shared" si="115"/>
        <v>0</v>
      </c>
      <c r="AB145" s="23">
        <f t="shared" si="115"/>
        <v>0</v>
      </c>
      <c r="AC145" s="23">
        <f t="shared" si="115"/>
        <v>0</v>
      </c>
      <c r="AD145" s="23">
        <f t="shared" si="115"/>
        <v>0</v>
      </c>
      <c r="AE145" s="23">
        <f t="shared" si="115"/>
        <v>0</v>
      </c>
      <c r="AF145" s="81"/>
      <c r="AG145" s="68">
        <f t="shared" si="105"/>
        <v>50</v>
      </c>
      <c r="AH145" s="68">
        <f t="shared" si="106"/>
        <v>0</v>
      </c>
      <c r="AI145" s="68">
        <f t="shared" si="107"/>
        <v>0</v>
      </c>
      <c r="AJ145" s="68">
        <f t="shared" si="108"/>
        <v>0</v>
      </c>
    </row>
    <row r="146" spans="1:36" s="57" customFormat="1" ht="53.25" customHeight="1">
      <c r="A146" s="40" t="s">
        <v>28</v>
      </c>
      <c r="B146" s="21">
        <f>H146+J146+L146+N146+P146+R146+T146+V146+X146+Z146+AB146+AD146</f>
        <v>35</v>
      </c>
      <c r="C146" s="21">
        <f>H146+J146+L146+N146</f>
        <v>0</v>
      </c>
      <c r="D146" s="21">
        <f>E146</f>
        <v>0</v>
      </c>
      <c r="E146" s="21">
        <f>I146+K146+M146+O146+Q146+S146+U146+W146+Y146+AA146+AC146+AE146</f>
        <v>0</v>
      </c>
      <c r="F146" s="21">
        <f t="shared" si="113"/>
        <v>0</v>
      </c>
      <c r="G146" s="21">
        <f t="shared" si="114"/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35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82"/>
      <c r="AG146" s="68">
        <f t="shared" si="105"/>
        <v>35</v>
      </c>
      <c r="AH146" s="68">
        <f t="shared" si="106"/>
        <v>0</v>
      </c>
      <c r="AI146" s="68">
        <f t="shared" si="107"/>
        <v>0</v>
      </c>
      <c r="AJ146" s="68">
        <f t="shared" si="108"/>
        <v>0</v>
      </c>
    </row>
    <row r="147" spans="1:36" s="57" customFormat="1" ht="18.75">
      <c r="A147" s="2" t="s">
        <v>14</v>
      </c>
      <c r="B147" s="21">
        <f>H147+J147+L147+N147+P147+R147+T147+V147+X147+Z147+AB147+AD147</f>
        <v>15</v>
      </c>
      <c r="C147" s="21">
        <f>H147+J147+L147+N147</f>
        <v>0</v>
      </c>
      <c r="D147" s="21">
        <f>E147</f>
        <v>0</v>
      </c>
      <c r="E147" s="21">
        <f>I147+K147+M147+O147+Q147+S147+U147+W147+Y147+AA147+AC147+AE147</f>
        <v>0</v>
      </c>
      <c r="F147" s="21">
        <f t="shared" si="113"/>
        <v>0</v>
      </c>
      <c r="G147" s="21">
        <f t="shared" si="114"/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15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82"/>
      <c r="AG147" s="68">
        <f t="shared" si="105"/>
        <v>15</v>
      </c>
      <c r="AH147" s="68">
        <f t="shared" si="106"/>
        <v>0</v>
      </c>
      <c r="AI147" s="68">
        <f t="shared" si="107"/>
        <v>0</v>
      </c>
      <c r="AJ147" s="68">
        <f t="shared" si="108"/>
        <v>0</v>
      </c>
    </row>
    <row r="148" spans="1:36" s="57" customFormat="1" ht="18.75" hidden="1">
      <c r="A148" s="2" t="s">
        <v>15</v>
      </c>
      <c r="B148" s="21">
        <f>H148+J148+L148+N148+P148+R148+T148+V148+X148+Z148+AB148+AD148</f>
        <v>0</v>
      </c>
      <c r="C148" s="21">
        <f>H148+J148+L148+N148</f>
        <v>0</v>
      </c>
      <c r="D148" s="21">
        <f>E148</f>
        <v>0</v>
      </c>
      <c r="E148" s="21">
        <f>I148+K148+M148+O148+Q148+S148+U148+W148+Y148+AA148+AC148+AE148</f>
        <v>0</v>
      </c>
      <c r="F148" s="21">
        <f t="shared" si="113"/>
        <v>0</v>
      </c>
      <c r="G148" s="21">
        <f t="shared" si="114"/>
        <v>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82"/>
      <c r="AG148" s="68">
        <f t="shared" si="105"/>
        <v>0</v>
      </c>
      <c r="AH148" s="68">
        <f t="shared" si="106"/>
        <v>0</v>
      </c>
      <c r="AI148" s="68">
        <f t="shared" si="107"/>
        <v>0</v>
      </c>
      <c r="AJ148" s="68">
        <f t="shared" si="108"/>
        <v>0</v>
      </c>
    </row>
    <row r="149" spans="1:36" s="57" customFormat="1" ht="18.75" hidden="1">
      <c r="A149" s="2" t="s">
        <v>16</v>
      </c>
      <c r="B149" s="21">
        <f>H149+J149+L149+N149+P149+R149+T149+V149+X149+Z149+AB149+AD149</f>
        <v>0</v>
      </c>
      <c r="C149" s="21">
        <f>H149+J149+L149+N149</f>
        <v>0</v>
      </c>
      <c r="D149" s="21">
        <f>E149</f>
        <v>0</v>
      </c>
      <c r="E149" s="21">
        <f>I149+K149+M149+O149+Q149+S149+U149+W149+Y149+AA149+AC149+AE149</f>
        <v>0</v>
      </c>
      <c r="F149" s="21">
        <f t="shared" si="113"/>
        <v>0</v>
      </c>
      <c r="G149" s="21">
        <f t="shared" si="114"/>
        <v>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82"/>
      <c r="AG149" s="68">
        <f t="shared" si="105"/>
        <v>0</v>
      </c>
      <c r="AH149" s="68">
        <f t="shared" si="106"/>
        <v>0</v>
      </c>
      <c r="AI149" s="68">
        <f t="shared" si="107"/>
        <v>0</v>
      </c>
      <c r="AJ149" s="68">
        <f t="shared" si="108"/>
        <v>0</v>
      </c>
    </row>
    <row r="150" spans="1:36" s="60" customFormat="1" ht="37.5">
      <c r="A150" s="43" t="s">
        <v>29</v>
      </c>
      <c r="B150" s="46">
        <f>H150+J150+L150+N150+P150+R150+T150+V150+X150+Z150+AB150+AD150</f>
        <v>8.75</v>
      </c>
      <c r="C150" s="46">
        <f>H150+J150+L150+N150</f>
        <v>0</v>
      </c>
      <c r="D150" s="46">
        <f>E150</f>
        <v>0</v>
      </c>
      <c r="E150" s="46">
        <f>I150+K150+M150+O150+Q150+S150+U150+W150+Y150+AA150+AC150+AE150</f>
        <v>0</v>
      </c>
      <c r="F150" s="46">
        <f t="shared" si="113"/>
        <v>0</v>
      </c>
      <c r="G150" s="46">
        <f t="shared" si="114"/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8.75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84"/>
      <c r="AG150" s="68">
        <f t="shared" si="105"/>
        <v>8.75</v>
      </c>
      <c r="AH150" s="68">
        <f t="shared" si="106"/>
        <v>0</v>
      </c>
      <c r="AI150" s="68">
        <f t="shared" si="107"/>
        <v>0</v>
      </c>
      <c r="AJ150" s="68">
        <f t="shared" si="108"/>
        <v>0</v>
      </c>
    </row>
    <row r="151" spans="1:36" s="11" customFormat="1" ht="70.5" customHeight="1">
      <c r="A151" s="40" t="s">
        <v>43</v>
      </c>
      <c r="B151" s="20"/>
      <c r="C151" s="20"/>
      <c r="D151" s="20"/>
      <c r="E151" s="20"/>
      <c r="F151" s="20"/>
      <c r="G151" s="20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58"/>
      <c r="AF151" s="81"/>
      <c r="AG151" s="68">
        <f t="shared" si="105"/>
        <v>0</v>
      </c>
      <c r="AH151" s="68">
        <f t="shared" si="106"/>
        <v>0</v>
      </c>
      <c r="AI151" s="68">
        <f t="shared" si="107"/>
        <v>0</v>
      </c>
      <c r="AJ151" s="68">
        <f t="shared" si="108"/>
        <v>0</v>
      </c>
    </row>
    <row r="152" spans="1:36" s="56" customFormat="1" ht="18.75">
      <c r="A152" s="41" t="s">
        <v>17</v>
      </c>
      <c r="B152" s="23">
        <f>B154</f>
        <v>1000</v>
      </c>
      <c r="C152" s="23">
        <f>C154</f>
        <v>0</v>
      </c>
      <c r="D152" s="23">
        <f>D154</f>
        <v>0</v>
      </c>
      <c r="E152" s="23">
        <f>E154</f>
        <v>0</v>
      </c>
      <c r="F152" s="23">
        <f>_xlfn.IFERROR(E152/B152*100,0)</f>
        <v>0</v>
      </c>
      <c r="G152" s="23">
        <f>_xlfn.IFERROR(E152/C152*100,0)</f>
        <v>0</v>
      </c>
      <c r="H152" s="23">
        <f aca="true" t="shared" si="116" ref="H152:R152">H154</f>
        <v>0</v>
      </c>
      <c r="I152" s="23">
        <f t="shared" si="116"/>
        <v>0</v>
      </c>
      <c r="J152" s="23">
        <f t="shared" si="116"/>
        <v>0</v>
      </c>
      <c r="K152" s="23">
        <f t="shared" si="116"/>
        <v>0</v>
      </c>
      <c r="L152" s="23">
        <f t="shared" si="116"/>
        <v>0</v>
      </c>
      <c r="M152" s="23">
        <f t="shared" si="116"/>
        <v>0</v>
      </c>
      <c r="N152" s="23">
        <f t="shared" si="116"/>
        <v>0</v>
      </c>
      <c r="O152" s="23">
        <f t="shared" si="116"/>
        <v>0</v>
      </c>
      <c r="P152" s="23">
        <f t="shared" si="116"/>
        <v>1000</v>
      </c>
      <c r="Q152" s="23">
        <f t="shared" si="116"/>
        <v>0</v>
      </c>
      <c r="R152" s="23">
        <f t="shared" si="116"/>
        <v>0</v>
      </c>
      <c r="S152" s="23">
        <f aca="true" t="shared" si="117" ref="S152:AE152">S154</f>
        <v>0</v>
      </c>
      <c r="T152" s="23">
        <f t="shared" si="117"/>
        <v>0</v>
      </c>
      <c r="U152" s="23">
        <f t="shared" si="117"/>
        <v>0</v>
      </c>
      <c r="V152" s="23">
        <f t="shared" si="117"/>
        <v>0</v>
      </c>
      <c r="W152" s="23">
        <f t="shared" si="117"/>
        <v>0</v>
      </c>
      <c r="X152" s="23">
        <f t="shared" si="117"/>
        <v>0</v>
      </c>
      <c r="Y152" s="23">
        <f t="shared" si="117"/>
        <v>0</v>
      </c>
      <c r="Z152" s="23">
        <f t="shared" si="117"/>
        <v>0</v>
      </c>
      <c r="AA152" s="23">
        <f t="shared" si="117"/>
        <v>0</v>
      </c>
      <c r="AB152" s="23">
        <f t="shared" si="117"/>
        <v>0</v>
      </c>
      <c r="AC152" s="23">
        <f t="shared" si="117"/>
        <v>0</v>
      </c>
      <c r="AD152" s="23">
        <f t="shared" si="117"/>
        <v>0</v>
      </c>
      <c r="AE152" s="23">
        <f t="shared" si="117"/>
        <v>0</v>
      </c>
      <c r="AF152" s="81"/>
      <c r="AG152" s="68">
        <f t="shared" si="105"/>
        <v>1000</v>
      </c>
      <c r="AH152" s="68">
        <f t="shared" si="106"/>
        <v>0</v>
      </c>
      <c r="AI152" s="68">
        <f t="shared" si="107"/>
        <v>0</v>
      </c>
      <c r="AJ152" s="68">
        <f t="shared" si="108"/>
        <v>0</v>
      </c>
    </row>
    <row r="153" spans="1:36" s="11" customFormat="1" ht="18.75" hidden="1">
      <c r="A153" s="2" t="s">
        <v>13</v>
      </c>
      <c r="B153" s="20"/>
      <c r="C153" s="20"/>
      <c r="D153" s="20"/>
      <c r="E153" s="20"/>
      <c r="F153" s="20">
        <f>_xlfn.IFERROR(E153/B153*100,0)</f>
        <v>0</v>
      </c>
      <c r="G153" s="20">
        <f>_xlfn.IFERROR(E153/C153*100,0)</f>
        <v>0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81"/>
      <c r="AG153" s="68">
        <f t="shared" si="105"/>
        <v>0</v>
      </c>
      <c r="AH153" s="68">
        <f t="shared" si="106"/>
        <v>0</v>
      </c>
      <c r="AI153" s="68">
        <f t="shared" si="107"/>
        <v>0</v>
      </c>
      <c r="AJ153" s="68">
        <f t="shared" si="108"/>
        <v>0</v>
      </c>
    </row>
    <row r="154" spans="1:36" s="11" customFormat="1" ht="18.75">
      <c r="A154" s="2" t="s">
        <v>14</v>
      </c>
      <c r="B154" s="21">
        <f>H154+J154+L154+N154+P154+R154+T154+V154+X154+Z154+AB154+AD154</f>
        <v>1000</v>
      </c>
      <c r="C154" s="21">
        <f>H154+J154+L154+N154</f>
        <v>0</v>
      </c>
      <c r="D154" s="21">
        <f>E154</f>
        <v>0</v>
      </c>
      <c r="E154" s="21">
        <f>I154+K154+M154+O154+Q154+S154+U154+W154+Y154+AC154+AE154</f>
        <v>0</v>
      </c>
      <c r="F154" s="21">
        <f>_xlfn.IFERROR(E154/B154*100,0)</f>
        <v>0</v>
      </c>
      <c r="G154" s="21">
        <f>_xlfn.IFERROR(E154/C154*100,0)</f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1000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81"/>
      <c r="AG154" s="68">
        <f t="shared" si="105"/>
        <v>1000</v>
      </c>
      <c r="AH154" s="68">
        <f t="shared" si="106"/>
        <v>0</v>
      </c>
      <c r="AI154" s="68">
        <f t="shared" si="107"/>
        <v>0</v>
      </c>
      <c r="AJ154" s="68">
        <f t="shared" si="108"/>
        <v>0</v>
      </c>
    </row>
    <row r="155" spans="1:36" s="11" customFormat="1" ht="115.5" customHeight="1">
      <c r="A155" s="40" t="s">
        <v>44</v>
      </c>
      <c r="B155" s="20"/>
      <c r="C155" s="20"/>
      <c r="D155" s="20"/>
      <c r="E155" s="20"/>
      <c r="F155" s="20"/>
      <c r="G155" s="20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58"/>
      <c r="AF155" s="81"/>
      <c r="AG155" s="68">
        <f t="shared" si="105"/>
        <v>0</v>
      </c>
      <c r="AH155" s="68">
        <f t="shared" si="106"/>
        <v>0</v>
      </c>
      <c r="AI155" s="68">
        <f t="shared" si="107"/>
        <v>0</v>
      </c>
      <c r="AJ155" s="68">
        <f t="shared" si="108"/>
        <v>0</v>
      </c>
    </row>
    <row r="156" spans="1:36" ht="18.75">
      <c r="A156" s="41" t="s">
        <v>17</v>
      </c>
      <c r="B156" s="23">
        <f>B158</f>
        <v>600</v>
      </c>
      <c r="C156" s="23">
        <f>C158</f>
        <v>0</v>
      </c>
      <c r="D156" s="23">
        <f>D158</f>
        <v>0</v>
      </c>
      <c r="E156" s="23">
        <f>E158</f>
        <v>0</v>
      </c>
      <c r="F156" s="23">
        <f>_xlfn.IFERROR(E156/B156*100,0)</f>
        <v>0</v>
      </c>
      <c r="G156" s="23">
        <f>_xlfn.IFERROR(E156/C156*100,0)</f>
        <v>0</v>
      </c>
      <c r="H156" s="23">
        <f aca="true" t="shared" si="118" ref="H156:R156">H158</f>
        <v>0</v>
      </c>
      <c r="I156" s="23">
        <f t="shared" si="118"/>
        <v>0</v>
      </c>
      <c r="J156" s="23">
        <f t="shared" si="118"/>
        <v>0</v>
      </c>
      <c r="K156" s="23">
        <f t="shared" si="118"/>
        <v>0</v>
      </c>
      <c r="L156" s="23">
        <f t="shared" si="118"/>
        <v>0</v>
      </c>
      <c r="M156" s="23">
        <f t="shared" si="118"/>
        <v>0</v>
      </c>
      <c r="N156" s="23">
        <f t="shared" si="118"/>
        <v>0</v>
      </c>
      <c r="O156" s="23">
        <f t="shared" si="118"/>
        <v>0</v>
      </c>
      <c r="P156" s="23">
        <f t="shared" si="118"/>
        <v>600</v>
      </c>
      <c r="Q156" s="23">
        <f t="shared" si="118"/>
        <v>0</v>
      </c>
      <c r="R156" s="23">
        <f t="shared" si="118"/>
        <v>0</v>
      </c>
      <c r="S156" s="23">
        <f aca="true" t="shared" si="119" ref="S156:AE156">S158</f>
        <v>0</v>
      </c>
      <c r="T156" s="23">
        <f t="shared" si="119"/>
        <v>0</v>
      </c>
      <c r="U156" s="23">
        <f t="shared" si="119"/>
        <v>0</v>
      </c>
      <c r="V156" s="23">
        <f t="shared" si="119"/>
        <v>0</v>
      </c>
      <c r="W156" s="23">
        <f t="shared" si="119"/>
        <v>0</v>
      </c>
      <c r="X156" s="23">
        <f t="shared" si="119"/>
        <v>0</v>
      </c>
      <c r="Y156" s="23">
        <f t="shared" si="119"/>
        <v>0</v>
      </c>
      <c r="Z156" s="23">
        <f t="shared" si="119"/>
        <v>0</v>
      </c>
      <c r="AA156" s="23">
        <f t="shared" si="119"/>
        <v>0</v>
      </c>
      <c r="AB156" s="23">
        <f t="shared" si="119"/>
        <v>0</v>
      </c>
      <c r="AC156" s="23">
        <f t="shared" si="119"/>
        <v>0</v>
      </c>
      <c r="AD156" s="23">
        <f t="shared" si="119"/>
        <v>0</v>
      </c>
      <c r="AE156" s="23">
        <f t="shared" si="119"/>
        <v>0</v>
      </c>
      <c r="AF156" s="82"/>
      <c r="AG156" s="68">
        <f t="shared" si="105"/>
        <v>600</v>
      </c>
      <c r="AH156" s="68">
        <f t="shared" si="106"/>
        <v>0</v>
      </c>
      <c r="AI156" s="68">
        <f t="shared" si="107"/>
        <v>0</v>
      </c>
      <c r="AJ156" s="68">
        <f t="shared" si="108"/>
        <v>0</v>
      </c>
    </row>
    <row r="157" spans="1:36" s="11" customFormat="1" ht="18.75" hidden="1">
      <c r="A157" s="2" t="s">
        <v>13</v>
      </c>
      <c r="B157" s="20"/>
      <c r="C157" s="20"/>
      <c r="D157" s="20"/>
      <c r="E157" s="20"/>
      <c r="F157" s="20">
        <f>_xlfn.IFERROR(E157/B157*100,0)</f>
        <v>0</v>
      </c>
      <c r="G157" s="20">
        <f>_xlfn.IFERROR(E157/C157*100,0)</f>
        <v>0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81"/>
      <c r="AG157" s="68">
        <f t="shared" si="105"/>
        <v>0</v>
      </c>
      <c r="AH157" s="68">
        <f t="shared" si="106"/>
        <v>0</v>
      </c>
      <c r="AI157" s="68">
        <f t="shared" si="107"/>
        <v>0</v>
      </c>
      <c r="AJ157" s="68">
        <f t="shared" si="108"/>
        <v>0</v>
      </c>
    </row>
    <row r="158" spans="1:36" s="11" customFormat="1" ht="18.75">
      <c r="A158" s="2" t="s">
        <v>14</v>
      </c>
      <c r="B158" s="21">
        <f>H158+J158+L158+N158+P158+R158+T158+V158+X158+Z158+AB158+AD158</f>
        <v>600</v>
      </c>
      <c r="C158" s="21">
        <f>H158+J158+L158+N158</f>
        <v>0</v>
      </c>
      <c r="D158" s="21">
        <f>E158</f>
        <v>0</v>
      </c>
      <c r="E158" s="21">
        <f>I158+K158+M158+O158+Q158+S158+U158+W158+Y158+AC158+AE158</f>
        <v>0</v>
      </c>
      <c r="F158" s="21">
        <f>_xlfn.IFERROR(E158/B158*100,0)</f>
        <v>0</v>
      </c>
      <c r="G158" s="21">
        <f>_xlfn.IFERROR(E158/C158*100,0)</f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600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81"/>
      <c r="AG158" s="68">
        <f t="shared" si="105"/>
        <v>600</v>
      </c>
      <c r="AH158" s="68">
        <f t="shared" si="106"/>
        <v>0</v>
      </c>
      <c r="AI158" s="68">
        <f t="shared" si="107"/>
        <v>0</v>
      </c>
      <c r="AJ158" s="68">
        <f t="shared" si="108"/>
        <v>0</v>
      </c>
    </row>
    <row r="159" spans="1:36" s="11" customFormat="1" ht="18.75" hidden="1">
      <c r="A159" s="29" t="s">
        <v>15</v>
      </c>
      <c r="B159" s="20"/>
      <c r="C159" s="20"/>
      <c r="D159" s="20"/>
      <c r="E159" s="20"/>
      <c r="F159" s="20">
        <f>_xlfn.IFERROR(D159/B159*100,0)</f>
        <v>0</v>
      </c>
      <c r="G159" s="20">
        <f>_xlfn.IFERROR(F159/B159*100,0)</f>
        <v>0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58"/>
      <c r="AF159" s="81"/>
      <c r="AG159" s="68">
        <f t="shared" si="105"/>
        <v>0</v>
      </c>
      <c r="AH159" s="68">
        <f t="shared" si="106"/>
        <v>0</v>
      </c>
      <c r="AI159" s="68">
        <f t="shared" si="107"/>
        <v>0</v>
      </c>
      <c r="AJ159" s="68">
        <f t="shared" si="108"/>
        <v>0</v>
      </c>
    </row>
    <row r="160" spans="1:36" s="11" customFormat="1" ht="18.75" hidden="1">
      <c r="A160" s="29" t="s">
        <v>16</v>
      </c>
      <c r="B160" s="20"/>
      <c r="C160" s="20"/>
      <c r="D160" s="20"/>
      <c r="E160" s="20"/>
      <c r="F160" s="20">
        <f>_xlfn.IFERROR(D160/B160*100,0)</f>
        <v>0</v>
      </c>
      <c r="G160" s="20">
        <f>_xlfn.IFERROR(F160/B160*100,0)</f>
        <v>0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58"/>
      <c r="AF160" s="81"/>
      <c r="AG160" s="68">
        <f t="shared" si="105"/>
        <v>0</v>
      </c>
      <c r="AH160" s="68">
        <f t="shared" si="106"/>
        <v>0</v>
      </c>
      <c r="AI160" s="68">
        <f t="shared" si="107"/>
        <v>0</v>
      </c>
      <c r="AJ160" s="68">
        <f t="shared" si="108"/>
        <v>0</v>
      </c>
    </row>
    <row r="161" spans="1:36" s="11" customFormat="1" ht="93.75">
      <c r="A161" s="45" t="s">
        <v>45</v>
      </c>
      <c r="B161" s="25"/>
      <c r="C161" s="25"/>
      <c r="D161" s="25"/>
      <c r="E161" s="25"/>
      <c r="F161" s="25"/>
      <c r="G161" s="25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68">
        <f t="shared" si="105"/>
        <v>0</v>
      </c>
      <c r="AH161" s="68">
        <f t="shared" si="106"/>
        <v>0</v>
      </c>
      <c r="AI161" s="68">
        <f t="shared" si="107"/>
        <v>0</v>
      </c>
      <c r="AJ161" s="68">
        <f t="shared" si="108"/>
        <v>0</v>
      </c>
    </row>
    <row r="162" spans="1:36" s="30" customFormat="1" ht="18.75">
      <c r="A162" s="28" t="s">
        <v>17</v>
      </c>
      <c r="B162" s="26">
        <f>B163+B164+B165+B167</f>
        <v>1200</v>
      </c>
      <c r="C162" s="26">
        <f>C163+C164+C165+C167</f>
        <v>0</v>
      </c>
      <c r="D162" s="26">
        <f>D163+D164+D165+D167</f>
        <v>0</v>
      </c>
      <c r="E162" s="26">
        <f>E163+E164+E165+E167</f>
        <v>0</v>
      </c>
      <c r="F162" s="26">
        <f>_xlfn.IFERROR(E162/B162*100,0)</f>
        <v>0</v>
      </c>
      <c r="G162" s="26">
        <f>_xlfn.IFERROR(E162/C162*100,0)</f>
        <v>0</v>
      </c>
      <c r="H162" s="26">
        <f>H163+H164+H165+H167</f>
        <v>0</v>
      </c>
      <c r="I162" s="26">
        <f>I163+I164+I165+I167</f>
        <v>0</v>
      </c>
      <c r="J162" s="26">
        <f aca="true" t="shared" si="120" ref="J162:U162">J163+J164+J165+J167</f>
        <v>0</v>
      </c>
      <c r="K162" s="26">
        <f t="shared" si="120"/>
        <v>0</v>
      </c>
      <c r="L162" s="26">
        <f t="shared" si="120"/>
        <v>0</v>
      </c>
      <c r="M162" s="26">
        <f t="shared" si="120"/>
        <v>0</v>
      </c>
      <c r="N162" s="26">
        <f t="shared" si="120"/>
        <v>0</v>
      </c>
      <c r="O162" s="26">
        <f t="shared" si="120"/>
        <v>0</v>
      </c>
      <c r="P162" s="26">
        <f t="shared" si="120"/>
        <v>0</v>
      </c>
      <c r="Q162" s="26">
        <f t="shared" si="120"/>
        <v>0</v>
      </c>
      <c r="R162" s="26">
        <f t="shared" si="120"/>
        <v>0</v>
      </c>
      <c r="S162" s="26">
        <f t="shared" si="120"/>
        <v>0</v>
      </c>
      <c r="T162" s="26">
        <f t="shared" si="120"/>
        <v>0</v>
      </c>
      <c r="U162" s="26">
        <f t="shared" si="120"/>
        <v>0</v>
      </c>
      <c r="V162" s="26">
        <f aca="true" t="shared" si="121" ref="V162:AE162">V163+V164+V165+V167</f>
        <v>0</v>
      </c>
      <c r="W162" s="26">
        <f t="shared" si="121"/>
        <v>0</v>
      </c>
      <c r="X162" s="26">
        <f t="shared" si="121"/>
        <v>0</v>
      </c>
      <c r="Y162" s="26">
        <f t="shared" si="121"/>
        <v>0</v>
      </c>
      <c r="Z162" s="26">
        <f t="shared" si="121"/>
        <v>1200</v>
      </c>
      <c r="AA162" s="26">
        <f t="shared" si="121"/>
        <v>0</v>
      </c>
      <c r="AB162" s="26">
        <f t="shared" si="121"/>
        <v>0</v>
      </c>
      <c r="AC162" s="26">
        <f t="shared" si="121"/>
        <v>0</v>
      </c>
      <c r="AD162" s="26">
        <f t="shared" si="121"/>
        <v>0</v>
      </c>
      <c r="AE162" s="26">
        <f t="shared" si="121"/>
        <v>0</v>
      </c>
      <c r="AF162" s="26"/>
      <c r="AG162" s="68">
        <f t="shared" si="105"/>
        <v>1200</v>
      </c>
      <c r="AH162" s="68">
        <f t="shared" si="106"/>
        <v>0</v>
      </c>
      <c r="AI162" s="68">
        <f t="shared" si="107"/>
        <v>0</v>
      </c>
      <c r="AJ162" s="68">
        <f t="shared" si="108"/>
        <v>0</v>
      </c>
    </row>
    <row r="163" spans="1:36" s="31" customFormat="1" ht="26.25" customHeight="1">
      <c r="A163" s="29" t="s">
        <v>15</v>
      </c>
      <c r="B163" s="25">
        <f>H163+J163+L163+N163+P163+R163+T163+V163+X163+Z163+AB163+AD163</f>
        <v>0</v>
      </c>
      <c r="C163" s="25">
        <f>H163+J163+L163+N163</f>
        <v>0</v>
      </c>
      <c r="D163" s="25">
        <f>E163</f>
        <v>0</v>
      </c>
      <c r="E163" s="25">
        <f>I163+K163+M163+O163+Q163+S163+U163+W163+Y163+AA163+AC163+AE163</f>
        <v>0</v>
      </c>
      <c r="F163" s="25">
        <f aca="true" t="shared" si="122" ref="F163:F195">_xlfn.IFERROR(E163/B163*100,0)</f>
        <v>0</v>
      </c>
      <c r="G163" s="25">
        <f aca="true" t="shared" si="123" ref="G163:G195">_xlfn.IFERROR(E163/C163*100,0)</f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/>
      <c r="AG163" s="68">
        <f t="shared" si="105"/>
        <v>0</v>
      </c>
      <c r="AH163" s="68">
        <f t="shared" si="106"/>
        <v>0</v>
      </c>
      <c r="AI163" s="68">
        <f t="shared" si="107"/>
        <v>0</v>
      </c>
      <c r="AJ163" s="68">
        <f t="shared" si="108"/>
        <v>0</v>
      </c>
    </row>
    <row r="164" spans="1:36" s="31" customFormat="1" ht="37.5">
      <c r="A164" s="38" t="s">
        <v>28</v>
      </c>
      <c r="B164" s="25">
        <f>H164+J164+L164+N164+P164+R164+T164+V164+X164+Z164+AB164+AD164</f>
        <v>960</v>
      </c>
      <c r="C164" s="25">
        <f>H164+J164+L164+N164</f>
        <v>0</v>
      </c>
      <c r="D164" s="25">
        <f>E164</f>
        <v>0</v>
      </c>
      <c r="E164" s="25">
        <f>I164+K164+M164+O164+Q164+S164+U164+W164+Y164+AA164+AC164+AE164</f>
        <v>0</v>
      </c>
      <c r="F164" s="25">
        <f t="shared" si="122"/>
        <v>0</v>
      </c>
      <c r="G164" s="25">
        <f t="shared" si="123"/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960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/>
      <c r="AG164" s="68">
        <f t="shared" si="105"/>
        <v>960</v>
      </c>
      <c r="AH164" s="68">
        <f t="shared" si="106"/>
        <v>0</v>
      </c>
      <c r="AI164" s="68">
        <f t="shared" si="107"/>
        <v>0</v>
      </c>
      <c r="AJ164" s="68">
        <f t="shared" si="108"/>
        <v>0</v>
      </c>
    </row>
    <row r="165" spans="1:36" s="31" customFormat="1" ht="18.75">
      <c r="A165" s="29" t="s">
        <v>14</v>
      </c>
      <c r="B165" s="25">
        <f>H165+J165+L165+N165+P165+R165+T165+V165+X165+Z165+AB165+AD165</f>
        <v>240</v>
      </c>
      <c r="C165" s="25">
        <f>H165+J165+L165+N165</f>
        <v>0</v>
      </c>
      <c r="D165" s="25">
        <f>E165</f>
        <v>0</v>
      </c>
      <c r="E165" s="25">
        <f>I165+K165+M165+O165+Q165+S165+U165+W165+Y165+AA165+AC165+AE165</f>
        <v>0</v>
      </c>
      <c r="F165" s="25">
        <f t="shared" si="122"/>
        <v>0</v>
      </c>
      <c r="G165" s="25">
        <f t="shared" si="123"/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240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/>
      <c r="AG165" s="68">
        <f t="shared" si="105"/>
        <v>240</v>
      </c>
      <c r="AH165" s="68">
        <f t="shared" si="106"/>
        <v>0</v>
      </c>
      <c r="AI165" s="68">
        <f t="shared" si="107"/>
        <v>0</v>
      </c>
      <c r="AJ165" s="68">
        <f t="shared" si="108"/>
        <v>0</v>
      </c>
    </row>
    <row r="166" spans="1:36" s="72" customFormat="1" ht="37.5">
      <c r="A166" s="69" t="s">
        <v>29</v>
      </c>
      <c r="B166" s="74">
        <f>H166+J166+L166+N166+P166+R166+T166+V166+X166+Z166+AB166+AD166</f>
        <v>240</v>
      </c>
      <c r="C166" s="74">
        <f>H166+J166+L166+N166</f>
        <v>0</v>
      </c>
      <c r="D166" s="74">
        <f>E166</f>
        <v>0</v>
      </c>
      <c r="E166" s="74">
        <f>I166+K166+M166+O166+Q166+S166+U166+W166+Y166+AA166+AC166+AE166</f>
        <v>0</v>
      </c>
      <c r="F166" s="74">
        <f t="shared" si="122"/>
        <v>0</v>
      </c>
      <c r="G166" s="74">
        <f t="shared" si="123"/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240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/>
      <c r="AG166" s="71">
        <f t="shared" si="105"/>
        <v>240</v>
      </c>
      <c r="AH166" s="68">
        <f t="shared" si="106"/>
        <v>0</v>
      </c>
      <c r="AI166" s="68">
        <f t="shared" si="107"/>
        <v>0</v>
      </c>
      <c r="AJ166" s="71">
        <f t="shared" si="108"/>
        <v>0</v>
      </c>
    </row>
    <row r="167" spans="1:36" s="31" customFormat="1" ht="18.75">
      <c r="A167" s="29" t="s">
        <v>16</v>
      </c>
      <c r="B167" s="25">
        <f>H167+J167+L167+N167+P167+R167+T167+V167+X167+Z167+AB167+AD167</f>
        <v>0</v>
      </c>
      <c r="C167" s="25">
        <f>H167+J167+L167+N167</f>
        <v>0</v>
      </c>
      <c r="D167" s="25">
        <f>E167</f>
        <v>0</v>
      </c>
      <c r="E167" s="25">
        <f>I167+K167+M167+O167+Q167+S167+U167+W167+Y167+AA167+AC167+AE167</f>
        <v>0</v>
      </c>
      <c r="F167" s="25">
        <f t="shared" si="122"/>
        <v>0</v>
      </c>
      <c r="G167" s="25">
        <f t="shared" si="123"/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/>
      <c r="AG167" s="68">
        <f t="shared" si="105"/>
        <v>0</v>
      </c>
      <c r="AH167" s="68">
        <f t="shared" si="106"/>
        <v>0</v>
      </c>
      <c r="AI167" s="68">
        <f t="shared" si="107"/>
        <v>0</v>
      </c>
      <c r="AJ167" s="68">
        <f t="shared" si="108"/>
        <v>0</v>
      </c>
    </row>
    <row r="168" spans="1:36" s="11" customFormat="1" ht="56.25">
      <c r="A168" s="45" t="s">
        <v>46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68">
        <f t="shared" si="105"/>
        <v>0</v>
      </c>
      <c r="AH168" s="68">
        <f t="shared" si="106"/>
        <v>0</v>
      </c>
      <c r="AI168" s="68">
        <f t="shared" si="107"/>
        <v>0</v>
      </c>
      <c r="AJ168" s="68">
        <f t="shared" si="108"/>
        <v>0</v>
      </c>
    </row>
    <row r="169" spans="1:36" s="62" customFormat="1" ht="18.75">
      <c r="A169" s="28" t="s">
        <v>17</v>
      </c>
      <c r="B169" s="26">
        <f>B170+B171+B172</f>
        <v>200</v>
      </c>
      <c r="C169" s="26">
        <f>C170+C171+C172</f>
        <v>3</v>
      </c>
      <c r="D169" s="26">
        <f>D170+D171+D172+D174</f>
        <v>3</v>
      </c>
      <c r="E169" s="26">
        <f>E170+E171+E172+E174</f>
        <v>3</v>
      </c>
      <c r="F169" s="26">
        <f t="shared" si="122"/>
        <v>1.5</v>
      </c>
      <c r="G169" s="26">
        <f t="shared" si="123"/>
        <v>100</v>
      </c>
      <c r="H169" s="26">
        <f>H170+H171+H172</f>
        <v>0</v>
      </c>
      <c r="I169" s="26">
        <f>I170+I171+I172</f>
        <v>0</v>
      </c>
      <c r="J169" s="26">
        <f>J170+J171+J172</f>
        <v>3</v>
      </c>
      <c r="K169" s="26">
        <f aca="true" t="shared" si="124" ref="K169:Y169">K170+K171+K172</f>
        <v>3</v>
      </c>
      <c r="L169" s="26">
        <f t="shared" si="124"/>
        <v>0</v>
      </c>
      <c r="M169" s="26">
        <f t="shared" si="124"/>
        <v>0</v>
      </c>
      <c r="N169" s="26">
        <f t="shared" si="124"/>
        <v>0</v>
      </c>
      <c r="O169" s="26">
        <f t="shared" si="124"/>
        <v>0</v>
      </c>
      <c r="P169" s="26">
        <f t="shared" si="124"/>
        <v>0</v>
      </c>
      <c r="Q169" s="26">
        <f t="shared" si="124"/>
        <v>0</v>
      </c>
      <c r="R169" s="26">
        <f t="shared" si="124"/>
        <v>0</v>
      </c>
      <c r="S169" s="26">
        <f t="shared" si="124"/>
        <v>0</v>
      </c>
      <c r="T169" s="26">
        <f t="shared" si="124"/>
        <v>0</v>
      </c>
      <c r="U169" s="26">
        <f t="shared" si="124"/>
        <v>0</v>
      </c>
      <c r="V169" s="26">
        <f t="shared" si="124"/>
        <v>0</v>
      </c>
      <c r="W169" s="26">
        <f t="shared" si="124"/>
        <v>0</v>
      </c>
      <c r="X169" s="26">
        <f t="shared" si="124"/>
        <v>0</v>
      </c>
      <c r="Y169" s="26">
        <f t="shared" si="124"/>
        <v>0</v>
      </c>
      <c r="Z169" s="26">
        <f aca="true" t="shared" si="125" ref="Z169:AE169">Z170+Z171+Z172</f>
        <v>197</v>
      </c>
      <c r="AA169" s="26">
        <f t="shared" si="125"/>
        <v>0</v>
      </c>
      <c r="AB169" s="26">
        <f t="shared" si="125"/>
        <v>0</v>
      </c>
      <c r="AC169" s="26">
        <f t="shared" si="125"/>
        <v>0</v>
      </c>
      <c r="AD169" s="26">
        <f t="shared" si="125"/>
        <v>0</v>
      </c>
      <c r="AE169" s="26">
        <f t="shared" si="125"/>
        <v>0</v>
      </c>
      <c r="AF169" s="26"/>
      <c r="AG169" s="68">
        <f t="shared" si="105"/>
        <v>200</v>
      </c>
      <c r="AH169" s="68">
        <f t="shared" si="106"/>
        <v>3</v>
      </c>
      <c r="AI169" s="68">
        <f t="shared" si="107"/>
        <v>3</v>
      </c>
      <c r="AJ169" s="68">
        <f t="shared" si="108"/>
        <v>0</v>
      </c>
    </row>
    <row r="170" spans="1:36" s="30" customFormat="1" ht="18.75">
      <c r="A170" s="29" t="s">
        <v>15</v>
      </c>
      <c r="B170" s="25">
        <v>0</v>
      </c>
      <c r="C170" s="25">
        <v>0</v>
      </c>
      <c r="D170" s="25">
        <f>E170</f>
        <v>0</v>
      </c>
      <c r="E170" s="25">
        <f>I170+K170+M170+O170+Q170+S170+U170+W170+Y170+AA170+AC170+AE170</f>
        <v>0</v>
      </c>
      <c r="F170" s="25">
        <f t="shared" si="122"/>
        <v>0</v>
      </c>
      <c r="G170" s="25">
        <f t="shared" si="123"/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/>
      <c r="AG170" s="68">
        <f t="shared" si="105"/>
        <v>0</v>
      </c>
      <c r="AH170" s="68">
        <f t="shared" si="106"/>
        <v>0</v>
      </c>
      <c r="AI170" s="68">
        <f t="shared" si="107"/>
        <v>0</v>
      </c>
      <c r="AJ170" s="68">
        <f t="shared" si="108"/>
        <v>0</v>
      </c>
    </row>
    <row r="171" spans="1:36" s="31" customFormat="1" ht="42.75" customHeight="1">
      <c r="A171" s="38" t="s">
        <v>28</v>
      </c>
      <c r="B171" s="25">
        <f aca="true" t="shared" si="126" ref="B171:E172">B177+B182</f>
        <v>140</v>
      </c>
      <c r="C171" s="25">
        <f>C177+C182</f>
        <v>0</v>
      </c>
      <c r="D171" s="25">
        <f t="shared" si="126"/>
        <v>0</v>
      </c>
      <c r="E171" s="25">
        <f t="shared" si="126"/>
        <v>0</v>
      </c>
      <c r="F171" s="25">
        <f t="shared" si="122"/>
        <v>0</v>
      </c>
      <c r="G171" s="25">
        <f t="shared" si="123"/>
        <v>0</v>
      </c>
      <c r="H171" s="25">
        <f aca="true" t="shared" si="127" ref="H171:J172">H177+H182</f>
        <v>0</v>
      </c>
      <c r="I171" s="25">
        <f t="shared" si="127"/>
        <v>0</v>
      </c>
      <c r="J171" s="25">
        <f t="shared" si="127"/>
        <v>0</v>
      </c>
      <c r="K171" s="25">
        <f aca="true" t="shared" si="128" ref="K171:Y171">K177+K182</f>
        <v>0</v>
      </c>
      <c r="L171" s="25">
        <f t="shared" si="128"/>
        <v>0</v>
      </c>
      <c r="M171" s="25">
        <f t="shared" si="128"/>
        <v>0</v>
      </c>
      <c r="N171" s="25">
        <f t="shared" si="128"/>
        <v>0</v>
      </c>
      <c r="O171" s="25">
        <f t="shared" si="128"/>
        <v>0</v>
      </c>
      <c r="P171" s="25">
        <f t="shared" si="128"/>
        <v>0</v>
      </c>
      <c r="Q171" s="25">
        <f t="shared" si="128"/>
        <v>0</v>
      </c>
      <c r="R171" s="25">
        <f t="shared" si="128"/>
        <v>0</v>
      </c>
      <c r="S171" s="25">
        <f t="shared" si="128"/>
        <v>0</v>
      </c>
      <c r="T171" s="25">
        <f t="shared" si="128"/>
        <v>0</v>
      </c>
      <c r="U171" s="25">
        <f t="shared" si="128"/>
        <v>0</v>
      </c>
      <c r="V171" s="25">
        <f t="shared" si="128"/>
        <v>0</v>
      </c>
      <c r="W171" s="25">
        <f t="shared" si="128"/>
        <v>0</v>
      </c>
      <c r="X171" s="25">
        <f t="shared" si="128"/>
        <v>0</v>
      </c>
      <c r="Y171" s="25">
        <f t="shared" si="128"/>
        <v>0</v>
      </c>
      <c r="Z171" s="25">
        <f aca="true" t="shared" si="129" ref="Z171:AE172">Z177+Z182</f>
        <v>140</v>
      </c>
      <c r="AA171" s="25">
        <f t="shared" si="129"/>
        <v>0</v>
      </c>
      <c r="AB171" s="25">
        <f t="shared" si="129"/>
        <v>0</v>
      </c>
      <c r="AC171" s="25">
        <f t="shared" si="129"/>
        <v>0</v>
      </c>
      <c r="AD171" s="25">
        <f t="shared" si="129"/>
        <v>0</v>
      </c>
      <c r="AE171" s="25">
        <f t="shared" si="129"/>
        <v>0</v>
      </c>
      <c r="AF171" s="25"/>
      <c r="AG171" s="68">
        <f t="shared" si="105"/>
        <v>140</v>
      </c>
      <c r="AH171" s="68">
        <f t="shared" si="106"/>
        <v>0</v>
      </c>
      <c r="AI171" s="68">
        <f t="shared" si="107"/>
        <v>0</v>
      </c>
      <c r="AJ171" s="68">
        <f t="shared" si="108"/>
        <v>0</v>
      </c>
    </row>
    <row r="172" spans="1:36" s="31" customFormat="1" ht="18.75">
      <c r="A172" s="29" t="s">
        <v>14</v>
      </c>
      <c r="B172" s="25">
        <f t="shared" si="126"/>
        <v>60</v>
      </c>
      <c r="C172" s="25">
        <f t="shared" si="126"/>
        <v>3</v>
      </c>
      <c r="D172" s="25">
        <f t="shared" si="126"/>
        <v>3</v>
      </c>
      <c r="E172" s="25">
        <f t="shared" si="126"/>
        <v>3</v>
      </c>
      <c r="F172" s="25">
        <f t="shared" si="122"/>
        <v>5</v>
      </c>
      <c r="G172" s="25">
        <f t="shared" si="123"/>
        <v>100</v>
      </c>
      <c r="H172" s="25">
        <f t="shared" si="127"/>
        <v>0</v>
      </c>
      <c r="I172" s="25">
        <f t="shared" si="127"/>
        <v>0</v>
      </c>
      <c r="J172" s="25">
        <f t="shared" si="127"/>
        <v>3</v>
      </c>
      <c r="K172" s="25">
        <f aca="true" t="shared" si="130" ref="K172:Y172">K178+K183</f>
        <v>3</v>
      </c>
      <c r="L172" s="25">
        <f t="shared" si="130"/>
        <v>0</v>
      </c>
      <c r="M172" s="25">
        <f t="shared" si="130"/>
        <v>0</v>
      </c>
      <c r="N172" s="25">
        <f t="shared" si="130"/>
        <v>0</v>
      </c>
      <c r="O172" s="25">
        <f t="shared" si="130"/>
        <v>0</v>
      </c>
      <c r="P172" s="25">
        <f t="shared" si="130"/>
        <v>0</v>
      </c>
      <c r="Q172" s="25">
        <f t="shared" si="130"/>
        <v>0</v>
      </c>
      <c r="R172" s="25">
        <f t="shared" si="130"/>
        <v>0</v>
      </c>
      <c r="S172" s="25">
        <f t="shared" si="130"/>
        <v>0</v>
      </c>
      <c r="T172" s="25">
        <f t="shared" si="130"/>
        <v>0</v>
      </c>
      <c r="U172" s="25">
        <f t="shared" si="130"/>
        <v>0</v>
      </c>
      <c r="V172" s="25">
        <f t="shared" si="130"/>
        <v>0</v>
      </c>
      <c r="W172" s="25">
        <f t="shared" si="130"/>
        <v>0</v>
      </c>
      <c r="X172" s="25">
        <f t="shared" si="130"/>
        <v>0</v>
      </c>
      <c r="Y172" s="25">
        <f t="shared" si="130"/>
        <v>0</v>
      </c>
      <c r="Z172" s="25">
        <f t="shared" si="129"/>
        <v>57</v>
      </c>
      <c r="AA172" s="25">
        <f t="shared" si="129"/>
        <v>0</v>
      </c>
      <c r="AB172" s="25">
        <f t="shared" si="129"/>
        <v>0</v>
      </c>
      <c r="AC172" s="25">
        <f t="shared" si="129"/>
        <v>0</v>
      </c>
      <c r="AD172" s="25">
        <f t="shared" si="129"/>
        <v>0</v>
      </c>
      <c r="AE172" s="25">
        <f t="shared" si="129"/>
        <v>0</v>
      </c>
      <c r="AF172" s="25"/>
      <c r="AG172" s="68">
        <f t="shared" si="105"/>
        <v>60</v>
      </c>
      <c r="AH172" s="68">
        <f t="shared" si="106"/>
        <v>3</v>
      </c>
      <c r="AI172" s="68">
        <f t="shared" si="107"/>
        <v>3</v>
      </c>
      <c r="AJ172" s="68">
        <f t="shared" si="108"/>
        <v>0</v>
      </c>
    </row>
    <row r="173" spans="1:36" s="72" customFormat="1" ht="37.5">
      <c r="A173" s="69" t="s">
        <v>29</v>
      </c>
      <c r="B173" s="74">
        <f>B184</f>
        <v>35</v>
      </c>
      <c r="C173" s="74">
        <f>C184</f>
        <v>0</v>
      </c>
      <c r="D173" s="74">
        <f>D184</f>
        <v>0</v>
      </c>
      <c r="E173" s="74">
        <f>E184</f>
        <v>0</v>
      </c>
      <c r="F173" s="74">
        <f t="shared" si="122"/>
        <v>0</v>
      </c>
      <c r="G173" s="74">
        <f t="shared" si="123"/>
        <v>0</v>
      </c>
      <c r="H173" s="74">
        <f>H184</f>
        <v>0</v>
      </c>
      <c r="I173" s="74">
        <f>I184</f>
        <v>0</v>
      </c>
      <c r="J173" s="74">
        <f>J184</f>
        <v>0</v>
      </c>
      <c r="K173" s="74">
        <f aca="true" t="shared" si="131" ref="K173:Y173">K184</f>
        <v>0</v>
      </c>
      <c r="L173" s="74">
        <f t="shared" si="131"/>
        <v>0</v>
      </c>
      <c r="M173" s="74">
        <f t="shared" si="131"/>
        <v>0</v>
      </c>
      <c r="N173" s="74">
        <f t="shared" si="131"/>
        <v>0</v>
      </c>
      <c r="O173" s="74">
        <f t="shared" si="131"/>
        <v>0</v>
      </c>
      <c r="P173" s="74">
        <f t="shared" si="131"/>
        <v>0</v>
      </c>
      <c r="Q173" s="74">
        <f t="shared" si="131"/>
        <v>0</v>
      </c>
      <c r="R173" s="74">
        <f t="shared" si="131"/>
        <v>0</v>
      </c>
      <c r="S173" s="74">
        <f t="shared" si="131"/>
        <v>0</v>
      </c>
      <c r="T173" s="74">
        <f t="shared" si="131"/>
        <v>0</v>
      </c>
      <c r="U173" s="74">
        <f t="shared" si="131"/>
        <v>0</v>
      </c>
      <c r="V173" s="74">
        <f t="shared" si="131"/>
        <v>0</v>
      </c>
      <c r="W173" s="74">
        <f t="shared" si="131"/>
        <v>0</v>
      </c>
      <c r="X173" s="74">
        <f t="shared" si="131"/>
        <v>0</v>
      </c>
      <c r="Y173" s="74">
        <f t="shared" si="131"/>
        <v>0</v>
      </c>
      <c r="Z173" s="74">
        <f aca="true" t="shared" si="132" ref="Z173:AE173">Z184</f>
        <v>35</v>
      </c>
      <c r="AA173" s="74">
        <f t="shared" si="132"/>
        <v>0</v>
      </c>
      <c r="AB173" s="74">
        <f t="shared" si="132"/>
        <v>0</v>
      </c>
      <c r="AC173" s="74">
        <f t="shared" si="132"/>
        <v>0</v>
      </c>
      <c r="AD173" s="74">
        <f t="shared" si="132"/>
        <v>0</v>
      </c>
      <c r="AE173" s="74">
        <f t="shared" si="132"/>
        <v>0</v>
      </c>
      <c r="AF173" s="74"/>
      <c r="AG173" s="71">
        <f t="shared" si="105"/>
        <v>35</v>
      </c>
      <c r="AH173" s="68">
        <f t="shared" si="106"/>
        <v>0</v>
      </c>
      <c r="AI173" s="68">
        <f t="shared" si="107"/>
        <v>0</v>
      </c>
      <c r="AJ173" s="71">
        <f t="shared" si="108"/>
        <v>0</v>
      </c>
    </row>
    <row r="174" spans="1:36" s="42" customFormat="1" ht="18.75">
      <c r="A174" s="29" t="s">
        <v>16</v>
      </c>
      <c r="B174" s="25">
        <v>0</v>
      </c>
      <c r="C174" s="25">
        <v>0</v>
      </c>
      <c r="D174" s="25">
        <f>E174</f>
        <v>0</v>
      </c>
      <c r="E174" s="25">
        <f>I174+K174+M174+O174+Q174+S174+U174+W174+Y174+AA174+AC174+AE174</f>
        <v>0</v>
      </c>
      <c r="F174" s="25">
        <f t="shared" si="122"/>
        <v>0</v>
      </c>
      <c r="G174" s="25">
        <f t="shared" si="123"/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/>
      <c r="AG174" s="68">
        <f t="shared" si="105"/>
        <v>0</v>
      </c>
      <c r="AH174" s="68">
        <f t="shared" si="106"/>
        <v>0</v>
      </c>
      <c r="AI174" s="68">
        <f t="shared" si="107"/>
        <v>0</v>
      </c>
      <c r="AJ174" s="68">
        <f t="shared" si="108"/>
        <v>0</v>
      </c>
    </row>
    <row r="175" spans="1:36" s="11" customFormat="1" ht="147.75" customHeight="1">
      <c r="A175" s="40" t="s">
        <v>47</v>
      </c>
      <c r="B175" s="20"/>
      <c r="C175" s="20"/>
      <c r="D175" s="20"/>
      <c r="E175" s="20"/>
      <c r="F175" s="20"/>
      <c r="G175" s="2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58"/>
      <c r="AF175" s="81"/>
      <c r="AG175" s="68">
        <f t="shared" si="105"/>
        <v>0</v>
      </c>
      <c r="AH175" s="68">
        <f t="shared" si="106"/>
        <v>0</v>
      </c>
      <c r="AI175" s="68">
        <f t="shared" si="107"/>
        <v>0</v>
      </c>
      <c r="AJ175" s="68">
        <f t="shared" si="108"/>
        <v>0</v>
      </c>
    </row>
    <row r="176" spans="1:36" ht="18.75">
      <c r="A176" s="41" t="s">
        <v>17</v>
      </c>
      <c r="B176" s="23">
        <f>B178+B177</f>
        <v>0</v>
      </c>
      <c r="C176" s="23">
        <f>C178+C177</f>
        <v>0</v>
      </c>
      <c r="D176" s="23">
        <f>D178+D177</f>
        <v>0</v>
      </c>
      <c r="E176" s="23">
        <f>E178+E177</f>
        <v>0</v>
      </c>
      <c r="F176" s="23">
        <f t="shared" si="122"/>
        <v>0</v>
      </c>
      <c r="G176" s="23">
        <f t="shared" si="123"/>
        <v>0</v>
      </c>
      <c r="H176" s="23">
        <f>H178+H177</f>
        <v>0</v>
      </c>
      <c r="I176" s="23">
        <f aca="true" t="shared" si="133" ref="I176:AE176">I178+I177</f>
        <v>0</v>
      </c>
      <c r="J176" s="23">
        <f t="shared" si="133"/>
        <v>0</v>
      </c>
      <c r="K176" s="23">
        <f t="shared" si="133"/>
        <v>0</v>
      </c>
      <c r="L176" s="23">
        <f t="shared" si="133"/>
        <v>0</v>
      </c>
      <c r="M176" s="23">
        <f t="shared" si="133"/>
        <v>0</v>
      </c>
      <c r="N176" s="23">
        <f t="shared" si="133"/>
        <v>0</v>
      </c>
      <c r="O176" s="23">
        <f t="shared" si="133"/>
        <v>0</v>
      </c>
      <c r="P176" s="23">
        <f t="shared" si="133"/>
        <v>0</v>
      </c>
      <c r="Q176" s="23">
        <f t="shared" si="133"/>
        <v>0</v>
      </c>
      <c r="R176" s="23">
        <f t="shared" si="133"/>
        <v>0</v>
      </c>
      <c r="S176" s="23">
        <f t="shared" si="133"/>
        <v>0</v>
      </c>
      <c r="T176" s="23">
        <f t="shared" si="133"/>
        <v>0</v>
      </c>
      <c r="U176" s="23">
        <f t="shared" si="133"/>
        <v>0</v>
      </c>
      <c r="V176" s="23">
        <f t="shared" si="133"/>
        <v>0</v>
      </c>
      <c r="W176" s="23">
        <f t="shared" si="133"/>
        <v>0</v>
      </c>
      <c r="X176" s="23">
        <f t="shared" si="133"/>
        <v>0</v>
      </c>
      <c r="Y176" s="23">
        <f t="shared" si="133"/>
        <v>0</v>
      </c>
      <c r="Z176" s="23">
        <f t="shared" si="133"/>
        <v>0</v>
      </c>
      <c r="AA176" s="23">
        <f t="shared" si="133"/>
        <v>0</v>
      </c>
      <c r="AB176" s="23">
        <f t="shared" si="133"/>
        <v>0</v>
      </c>
      <c r="AC176" s="23">
        <f t="shared" si="133"/>
        <v>0</v>
      </c>
      <c r="AD176" s="23">
        <f t="shared" si="133"/>
        <v>0</v>
      </c>
      <c r="AE176" s="23">
        <f t="shared" si="133"/>
        <v>0</v>
      </c>
      <c r="AF176" s="82"/>
      <c r="AG176" s="68">
        <f t="shared" si="105"/>
        <v>0</v>
      </c>
      <c r="AH176" s="68">
        <f t="shared" si="106"/>
        <v>0</v>
      </c>
      <c r="AI176" s="68">
        <f t="shared" si="107"/>
        <v>0</v>
      </c>
      <c r="AJ176" s="68">
        <f t="shared" si="108"/>
        <v>0</v>
      </c>
    </row>
    <row r="177" spans="1:36" s="11" customFormat="1" ht="47.25" customHeight="1">
      <c r="A177" s="40" t="s">
        <v>28</v>
      </c>
      <c r="B177" s="21">
        <f>H177+J177+L177+N177+P177+R177+T177+V177+X177+Z177+AB177+AD177</f>
        <v>0</v>
      </c>
      <c r="C177" s="21">
        <f>H177+J177</f>
        <v>0</v>
      </c>
      <c r="D177" s="21">
        <f>E177</f>
        <v>0</v>
      </c>
      <c r="E177" s="21">
        <f>I177+K177+M177+O177+Q177+S177+U177+W177+Y177+AA177+AC177+AE177</f>
        <v>0</v>
      </c>
      <c r="F177" s="21">
        <f t="shared" si="122"/>
        <v>0</v>
      </c>
      <c r="G177" s="21">
        <f t="shared" si="123"/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81"/>
      <c r="AG177" s="68">
        <f t="shared" si="105"/>
        <v>0</v>
      </c>
      <c r="AH177" s="68">
        <f t="shared" si="106"/>
        <v>0</v>
      </c>
      <c r="AI177" s="68">
        <f t="shared" si="107"/>
        <v>0</v>
      </c>
      <c r="AJ177" s="68">
        <f t="shared" si="108"/>
        <v>0</v>
      </c>
    </row>
    <row r="178" spans="1:36" s="11" customFormat="1" ht="18.75">
      <c r="A178" s="2" t="s">
        <v>14</v>
      </c>
      <c r="B178" s="21">
        <f>H178+J178+L178+N178+P178+R178+T178+V178+X178+Z178+AB178+AD178</f>
        <v>0</v>
      </c>
      <c r="C178" s="21">
        <f>H178+J178</f>
        <v>0</v>
      </c>
      <c r="D178" s="21">
        <f>E178</f>
        <v>0</v>
      </c>
      <c r="E178" s="21">
        <f>I178+K178+M178+O178+Q178+S178+U178+W178+Y178+AA178+AC178+AE178</f>
        <v>0</v>
      </c>
      <c r="F178" s="21">
        <f t="shared" si="122"/>
        <v>0</v>
      </c>
      <c r="G178" s="21">
        <f t="shared" si="123"/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81"/>
      <c r="AG178" s="68">
        <f t="shared" si="105"/>
        <v>0</v>
      </c>
      <c r="AH178" s="68">
        <f t="shared" si="106"/>
        <v>0</v>
      </c>
      <c r="AI178" s="68">
        <f t="shared" si="107"/>
        <v>0</v>
      </c>
      <c r="AJ178" s="68">
        <f t="shared" si="108"/>
        <v>0</v>
      </c>
    </row>
    <row r="179" spans="1:36" s="11" customFormat="1" ht="18.75" hidden="1">
      <c r="A179" s="2" t="s">
        <v>15</v>
      </c>
      <c r="B179" s="20"/>
      <c r="C179" s="20"/>
      <c r="D179" s="20"/>
      <c r="E179" s="21">
        <f>I179+K179+M179+O179+Q179+S179+U179+W179+Y179+AA179+AC179+AE179</f>
        <v>0</v>
      </c>
      <c r="F179" s="21">
        <f t="shared" si="122"/>
        <v>0</v>
      </c>
      <c r="G179" s="21">
        <f t="shared" si="123"/>
        <v>0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58"/>
      <c r="AF179" s="81"/>
      <c r="AG179" s="68">
        <f t="shared" si="105"/>
        <v>0</v>
      </c>
      <c r="AH179" s="68">
        <f t="shared" si="106"/>
        <v>0</v>
      </c>
      <c r="AI179" s="68">
        <f t="shared" si="107"/>
        <v>0</v>
      </c>
      <c r="AJ179" s="68">
        <f t="shared" si="108"/>
        <v>0</v>
      </c>
    </row>
    <row r="180" spans="1:36" s="11" customFormat="1" ht="130.5" customHeight="1">
      <c r="A180" s="40" t="s">
        <v>48</v>
      </c>
      <c r="B180" s="20"/>
      <c r="C180" s="20"/>
      <c r="D180" s="20"/>
      <c r="E180" s="20"/>
      <c r="F180" s="20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58"/>
      <c r="AF180" s="81"/>
      <c r="AG180" s="68">
        <f t="shared" si="105"/>
        <v>0</v>
      </c>
      <c r="AH180" s="68">
        <f t="shared" si="106"/>
        <v>0</v>
      </c>
      <c r="AI180" s="68">
        <f t="shared" si="107"/>
        <v>0</v>
      </c>
      <c r="AJ180" s="68">
        <f t="shared" si="108"/>
        <v>0</v>
      </c>
    </row>
    <row r="181" spans="1:36" ht="18.75">
      <c r="A181" s="41" t="s">
        <v>17</v>
      </c>
      <c r="B181" s="23">
        <f>B183+B182</f>
        <v>200</v>
      </c>
      <c r="C181" s="23">
        <f>C183+C182</f>
        <v>3</v>
      </c>
      <c r="D181" s="23">
        <f>D183+D182</f>
        <v>3</v>
      </c>
      <c r="E181" s="23">
        <f>E183+E182</f>
        <v>3</v>
      </c>
      <c r="F181" s="23">
        <f t="shared" si="122"/>
        <v>1.5</v>
      </c>
      <c r="G181" s="23">
        <f t="shared" si="123"/>
        <v>100</v>
      </c>
      <c r="H181" s="23">
        <f>H183+H182</f>
        <v>0</v>
      </c>
      <c r="I181" s="23">
        <f aca="true" t="shared" si="134" ref="I181:AA181">I183+I182</f>
        <v>0</v>
      </c>
      <c r="J181" s="23">
        <f t="shared" si="134"/>
        <v>3</v>
      </c>
      <c r="K181" s="23">
        <f t="shared" si="134"/>
        <v>3</v>
      </c>
      <c r="L181" s="23">
        <f t="shared" si="134"/>
        <v>0</v>
      </c>
      <c r="M181" s="23">
        <f t="shared" si="134"/>
        <v>0</v>
      </c>
      <c r="N181" s="23">
        <f t="shared" si="134"/>
        <v>0</v>
      </c>
      <c r="O181" s="23">
        <f t="shared" si="134"/>
        <v>0</v>
      </c>
      <c r="P181" s="23">
        <f t="shared" si="134"/>
        <v>0</v>
      </c>
      <c r="Q181" s="23">
        <f t="shared" si="134"/>
        <v>0</v>
      </c>
      <c r="R181" s="23">
        <f t="shared" si="134"/>
        <v>0</v>
      </c>
      <c r="S181" s="23">
        <f t="shared" si="134"/>
        <v>0</v>
      </c>
      <c r="T181" s="23">
        <f t="shared" si="134"/>
        <v>0</v>
      </c>
      <c r="U181" s="23">
        <f t="shared" si="134"/>
        <v>0</v>
      </c>
      <c r="V181" s="23">
        <f t="shared" si="134"/>
        <v>0</v>
      </c>
      <c r="W181" s="23">
        <f t="shared" si="134"/>
        <v>0</v>
      </c>
      <c r="X181" s="23">
        <f t="shared" si="134"/>
        <v>0</v>
      </c>
      <c r="Y181" s="23">
        <f t="shared" si="134"/>
        <v>0</v>
      </c>
      <c r="Z181" s="23">
        <f>Z183+Z182</f>
        <v>197</v>
      </c>
      <c r="AA181" s="23">
        <f t="shared" si="134"/>
        <v>0</v>
      </c>
      <c r="AB181" s="23">
        <f>AB183+AB182</f>
        <v>0</v>
      </c>
      <c r="AC181" s="23">
        <f>AC183+AC182</f>
        <v>0</v>
      </c>
      <c r="AD181" s="23">
        <f>AD183+AD182</f>
        <v>0</v>
      </c>
      <c r="AE181" s="23">
        <f>AE183+AE182</f>
        <v>0</v>
      </c>
      <c r="AF181" s="82"/>
      <c r="AG181" s="68">
        <f t="shared" si="105"/>
        <v>200</v>
      </c>
      <c r="AH181" s="68">
        <f t="shared" si="106"/>
        <v>3</v>
      </c>
      <c r="AI181" s="68">
        <f t="shared" si="107"/>
        <v>3</v>
      </c>
      <c r="AJ181" s="68">
        <f t="shared" si="108"/>
        <v>0</v>
      </c>
    </row>
    <row r="182" spans="1:36" s="11" customFormat="1" ht="43.5" customHeight="1">
      <c r="A182" s="40" t="s">
        <v>28</v>
      </c>
      <c r="B182" s="21">
        <f>H182+J1088+L182+N182+P182+R182+T182+V182+X182+Z182+AB182+AD182</f>
        <v>140</v>
      </c>
      <c r="C182" s="21">
        <f>H182+J182+L182+N182</f>
        <v>0</v>
      </c>
      <c r="D182" s="21">
        <f>E182</f>
        <v>0</v>
      </c>
      <c r="E182" s="21">
        <f>I182+K182+M182+O182+Q182+S182+U182+W182+Y182+AA182+AC182+AE182</f>
        <v>0</v>
      </c>
      <c r="F182" s="21">
        <f>_xlfn.IFERROR(E182/B182*100,0)</f>
        <v>0</v>
      </c>
      <c r="G182" s="21">
        <f>_xlfn.IFERROR(E182/C182*100,0)</f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140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81"/>
      <c r="AG182" s="68">
        <f t="shared" si="105"/>
        <v>140</v>
      </c>
      <c r="AH182" s="68">
        <f t="shared" si="106"/>
        <v>0</v>
      </c>
      <c r="AI182" s="68">
        <f t="shared" si="107"/>
        <v>0</v>
      </c>
      <c r="AJ182" s="68">
        <f t="shared" si="108"/>
        <v>0</v>
      </c>
    </row>
    <row r="183" spans="1:36" s="11" customFormat="1" ht="18.75">
      <c r="A183" s="2" t="s">
        <v>14</v>
      </c>
      <c r="B183" s="21">
        <f>H183+J1089+L183+N183+P183+R183+T183+V183+X183+Z183+AB183+AD183+J183</f>
        <v>60</v>
      </c>
      <c r="C183" s="21">
        <f>H183+J183+L183+N183</f>
        <v>3</v>
      </c>
      <c r="D183" s="21">
        <f>E183</f>
        <v>3</v>
      </c>
      <c r="E183" s="21">
        <f>I183+K183+M183+O183+Q183+S183+U183+W183+Y183+AA183+AC183+AE183</f>
        <v>3</v>
      </c>
      <c r="F183" s="21">
        <f t="shared" si="122"/>
        <v>5</v>
      </c>
      <c r="G183" s="21">
        <f t="shared" si="123"/>
        <v>100</v>
      </c>
      <c r="H183" s="39">
        <v>0</v>
      </c>
      <c r="I183" s="39">
        <v>0</v>
      </c>
      <c r="J183" s="39">
        <v>3</v>
      </c>
      <c r="K183" s="39">
        <v>3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57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81"/>
      <c r="AG183" s="68">
        <f t="shared" si="105"/>
        <v>60</v>
      </c>
      <c r="AH183" s="68">
        <f t="shared" si="106"/>
        <v>3</v>
      </c>
      <c r="AI183" s="68">
        <f t="shared" si="107"/>
        <v>3</v>
      </c>
      <c r="AJ183" s="68">
        <f t="shared" si="108"/>
        <v>0</v>
      </c>
    </row>
    <row r="184" spans="1:36" s="42" customFormat="1" ht="40.5" customHeight="1">
      <c r="A184" s="43" t="s">
        <v>29</v>
      </c>
      <c r="B184" s="46">
        <f>H184+J1090+L184+N184+P184+R184+T184+V184+X184+Z184+AB184+AD184</f>
        <v>35</v>
      </c>
      <c r="C184" s="46">
        <f>H184+J184+L184+N184</f>
        <v>0</v>
      </c>
      <c r="D184" s="46">
        <f>E184</f>
        <v>0</v>
      </c>
      <c r="E184" s="46">
        <f>I184+K184+M184+O184+Q184+S184+U184+W184+Y184+AA184+AC184+AE184</f>
        <v>0</v>
      </c>
      <c r="F184" s="46">
        <f t="shared" si="122"/>
        <v>0</v>
      </c>
      <c r="G184" s="46">
        <f t="shared" si="123"/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35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/>
      <c r="AG184" s="68">
        <f t="shared" si="105"/>
        <v>35</v>
      </c>
      <c r="AH184" s="68">
        <f t="shared" si="106"/>
        <v>0</v>
      </c>
      <c r="AI184" s="68">
        <f t="shared" si="107"/>
        <v>0</v>
      </c>
      <c r="AJ184" s="68">
        <f t="shared" si="108"/>
        <v>0</v>
      </c>
    </row>
    <row r="185" spans="1:36" s="11" customFormat="1" ht="174.75" customHeight="1">
      <c r="A185" s="90" t="s">
        <v>50</v>
      </c>
      <c r="B185" s="25"/>
      <c r="C185" s="25"/>
      <c r="D185" s="25"/>
      <c r="E185" s="25"/>
      <c r="F185" s="25"/>
      <c r="G185" s="25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68">
        <f t="shared" si="105"/>
        <v>0</v>
      </c>
      <c r="AH185" s="68">
        <f t="shared" si="106"/>
        <v>0</v>
      </c>
      <c r="AI185" s="68">
        <f t="shared" si="107"/>
        <v>0</v>
      </c>
      <c r="AJ185" s="68">
        <f t="shared" si="108"/>
        <v>0</v>
      </c>
    </row>
    <row r="186" spans="1:36" s="30" customFormat="1" ht="18.75">
      <c r="A186" s="28" t="s">
        <v>17</v>
      </c>
      <c r="B186" s="26">
        <f>B187+B188+B189+B191</f>
        <v>500</v>
      </c>
      <c r="C186" s="26">
        <f>C187+C188+C189+C191</f>
        <v>0</v>
      </c>
      <c r="D186" s="26">
        <f>D187+D188+D189+D191</f>
        <v>0</v>
      </c>
      <c r="E186" s="26">
        <f>E187+E188+E189+E191</f>
        <v>0</v>
      </c>
      <c r="F186" s="26">
        <f t="shared" si="122"/>
        <v>0</v>
      </c>
      <c r="G186" s="26">
        <f t="shared" si="123"/>
        <v>0</v>
      </c>
      <c r="H186" s="26">
        <f>H187+H188+H189+H191</f>
        <v>0</v>
      </c>
      <c r="I186" s="26">
        <f aca="true" t="shared" si="135" ref="I186:AE186">I187+I188+I189+I191</f>
        <v>0</v>
      </c>
      <c r="J186" s="26">
        <f t="shared" si="135"/>
        <v>0</v>
      </c>
      <c r="K186" s="26">
        <f t="shared" si="135"/>
        <v>0</v>
      </c>
      <c r="L186" s="26">
        <f t="shared" si="135"/>
        <v>0</v>
      </c>
      <c r="M186" s="26">
        <f t="shared" si="135"/>
        <v>0</v>
      </c>
      <c r="N186" s="26">
        <f t="shared" si="135"/>
        <v>0</v>
      </c>
      <c r="O186" s="26">
        <f t="shared" si="135"/>
        <v>0</v>
      </c>
      <c r="P186" s="26">
        <f t="shared" si="135"/>
        <v>0</v>
      </c>
      <c r="Q186" s="26">
        <f t="shared" si="135"/>
        <v>0</v>
      </c>
      <c r="R186" s="26">
        <f t="shared" si="135"/>
        <v>0</v>
      </c>
      <c r="S186" s="26">
        <f t="shared" si="135"/>
        <v>0</v>
      </c>
      <c r="T186" s="26">
        <f t="shared" si="135"/>
        <v>0</v>
      </c>
      <c r="U186" s="26">
        <f t="shared" si="135"/>
        <v>0</v>
      </c>
      <c r="V186" s="26">
        <f t="shared" si="135"/>
        <v>0</v>
      </c>
      <c r="W186" s="26">
        <f t="shared" si="135"/>
        <v>0</v>
      </c>
      <c r="X186" s="26">
        <f t="shared" si="135"/>
        <v>0</v>
      </c>
      <c r="Y186" s="26">
        <f t="shared" si="135"/>
        <v>0</v>
      </c>
      <c r="Z186" s="26">
        <f t="shared" si="135"/>
        <v>0</v>
      </c>
      <c r="AA186" s="26">
        <f t="shared" si="135"/>
        <v>0</v>
      </c>
      <c r="AB186" s="26">
        <f t="shared" si="135"/>
        <v>500</v>
      </c>
      <c r="AC186" s="26">
        <f t="shared" si="135"/>
        <v>0</v>
      </c>
      <c r="AD186" s="26">
        <f t="shared" si="135"/>
        <v>0</v>
      </c>
      <c r="AE186" s="26">
        <f t="shared" si="135"/>
        <v>0</v>
      </c>
      <c r="AF186" s="26"/>
      <c r="AG186" s="68">
        <f t="shared" si="105"/>
        <v>500</v>
      </c>
      <c r="AH186" s="68">
        <f t="shared" si="106"/>
        <v>0</v>
      </c>
      <c r="AI186" s="68">
        <f t="shared" si="107"/>
        <v>0</v>
      </c>
      <c r="AJ186" s="68">
        <f t="shared" si="108"/>
        <v>0</v>
      </c>
    </row>
    <row r="187" spans="1:36" s="31" customFormat="1" ht="26.25" customHeight="1">
      <c r="A187" s="29" t="s">
        <v>15</v>
      </c>
      <c r="B187" s="25">
        <f>H187+J187+L187+N187+P187+R187+T187+V187+X187+Z187+AB187+AD187</f>
        <v>0</v>
      </c>
      <c r="C187" s="25">
        <f>H187+J187+L187+N187</f>
        <v>0</v>
      </c>
      <c r="D187" s="25">
        <f>E187</f>
        <v>0</v>
      </c>
      <c r="E187" s="25">
        <f>I187+K187+M187+O187+Q187+S187+U187+W187+Y187+AA187+AC187+AE187</f>
        <v>0</v>
      </c>
      <c r="F187" s="25">
        <f t="shared" si="122"/>
        <v>0</v>
      </c>
      <c r="G187" s="25">
        <f t="shared" si="123"/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/>
      <c r="AG187" s="68">
        <f t="shared" si="105"/>
        <v>0</v>
      </c>
      <c r="AH187" s="68">
        <f t="shared" si="106"/>
        <v>0</v>
      </c>
      <c r="AI187" s="68">
        <f t="shared" si="107"/>
        <v>0</v>
      </c>
      <c r="AJ187" s="68">
        <f t="shared" si="108"/>
        <v>0</v>
      </c>
    </row>
    <row r="188" spans="1:36" s="31" customFormat="1" ht="37.5">
      <c r="A188" s="38" t="s">
        <v>28</v>
      </c>
      <c r="B188" s="25">
        <f>H188+J188+L188+N188+P188+R188+T188+V188+X188+Z188+AB188+AD188</f>
        <v>0</v>
      </c>
      <c r="C188" s="25">
        <f>H188+J188+L188+N188</f>
        <v>0</v>
      </c>
      <c r="D188" s="25">
        <f>E188</f>
        <v>0</v>
      </c>
      <c r="E188" s="25">
        <f>I188+K188+M188+O188+Q188+S188+U188+W188+Y188+AA188+AC188+AE188</f>
        <v>0</v>
      </c>
      <c r="F188" s="25">
        <f t="shared" si="122"/>
        <v>0</v>
      </c>
      <c r="G188" s="25">
        <f t="shared" si="123"/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/>
      <c r="AG188" s="68">
        <f t="shared" si="105"/>
        <v>0</v>
      </c>
      <c r="AH188" s="68">
        <f t="shared" si="106"/>
        <v>0</v>
      </c>
      <c r="AI188" s="68">
        <f t="shared" si="107"/>
        <v>0</v>
      </c>
      <c r="AJ188" s="68">
        <f t="shared" si="108"/>
        <v>0</v>
      </c>
    </row>
    <row r="189" spans="1:36" s="31" customFormat="1" ht="18.75">
      <c r="A189" s="29" t="s">
        <v>14</v>
      </c>
      <c r="B189" s="25">
        <f>H189+J189+L189+N189+P189+R189+T189+V189+X189+Z189+AB189+AD189</f>
        <v>500</v>
      </c>
      <c r="C189" s="25">
        <f>H189+J189+L189+N189</f>
        <v>0</v>
      </c>
      <c r="D189" s="25">
        <f>E189</f>
        <v>0</v>
      </c>
      <c r="E189" s="25">
        <f>I189+K189+M189+O189+Q189+S189+U189+W189+Y189+AA189+AC189+AE189</f>
        <v>0</v>
      </c>
      <c r="F189" s="25">
        <f t="shared" si="122"/>
        <v>0</v>
      </c>
      <c r="G189" s="25">
        <f>_xlfn.IFERROR(E189/C189*100,0)</f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500</v>
      </c>
      <c r="AC189" s="27">
        <v>0</v>
      </c>
      <c r="AD189" s="27">
        <v>0</v>
      </c>
      <c r="AE189" s="27">
        <v>0</v>
      </c>
      <c r="AF189" s="27"/>
      <c r="AG189" s="68">
        <f t="shared" si="105"/>
        <v>500</v>
      </c>
      <c r="AH189" s="68">
        <f t="shared" si="106"/>
        <v>0</v>
      </c>
      <c r="AI189" s="68">
        <f t="shared" si="107"/>
        <v>0</v>
      </c>
      <c r="AJ189" s="68">
        <f t="shared" si="108"/>
        <v>0</v>
      </c>
    </row>
    <row r="190" spans="1:36" s="72" customFormat="1" ht="37.5">
      <c r="A190" s="69" t="s">
        <v>29</v>
      </c>
      <c r="B190" s="74">
        <f>H190+J190+L190+N190+P190+R190+T190+V190+X190+Z190+AB190+AD190</f>
        <v>0</v>
      </c>
      <c r="C190" s="74">
        <f>H190+J190+L190+N190</f>
        <v>0</v>
      </c>
      <c r="D190" s="74">
        <f>E190</f>
        <v>0</v>
      </c>
      <c r="E190" s="74">
        <f>I190+K190+M190+O190+Q190+S190+U190+W190+Y190+AA190+AC190+AE190</f>
        <v>0</v>
      </c>
      <c r="F190" s="74">
        <f>_xlfn.IFERROR(E190/B190*100,0)</f>
        <v>0</v>
      </c>
      <c r="G190" s="74">
        <f>_xlfn.IFERROR(E190/C190*100,0)</f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  <c r="Y190" s="70">
        <v>0</v>
      </c>
      <c r="Z190" s="70">
        <v>0</v>
      </c>
      <c r="AA190" s="70">
        <v>0</v>
      </c>
      <c r="AB190" s="70">
        <v>0</v>
      </c>
      <c r="AC190" s="70">
        <v>0</v>
      </c>
      <c r="AD190" s="70">
        <v>0</v>
      </c>
      <c r="AE190" s="70">
        <v>0</v>
      </c>
      <c r="AF190" s="70"/>
      <c r="AG190" s="71">
        <f t="shared" si="105"/>
        <v>0</v>
      </c>
      <c r="AH190" s="68">
        <f t="shared" si="106"/>
        <v>0</v>
      </c>
      <c r="AI190" s="68">
        <f t="shared" si="107"/>
        <v>0</v>
      </c>
      <c r="AJ190" s="71">
        <f t="shared" si="108"/>
        <v>0</v>
      </c>
    </row>
    <row r="191" spans="1:36" s="31" customFormat="1" ht="18.75">
      <c r="A191" s="29" t="s">
        <v>16</v>
      </c>
      <c r="B191" s="25">
        <f>H191+J191+L191+N191+P191+R191+T191+V191+X191+Z191+AB191+AD191</f>
        <v>0</v>
      </c>
      <c r="C191" s="25">
        <f>H191+J191+L191+N191</f>
        <v>0</v>
      </c>
      <c r="D191" s="25">
        <f>E191</f>
        <v>0</v>
      </c>
      <c r="E191" s="25">
        <f>I191+K191+M191+O191+Q191+S191+U191+W191+Y191+AA191+AC191+AE191</f>
        <v>0</v>
      </c>
      <c r="F191" s="25">
        <f t="shared" si="122"/>
        <v>0</v>
      </c>
      <c r="G191" s="25">
        <f t="shared" si="123"/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/>
      <c r="AG191" s="68">
        <f t="shared" si="105"/>
        <v>0</v>
      </c>
      <c r="AH191" s="68">
        <f t="shared" si="106"/>
        <v>0</v>
      </c>
      <c r="AI191" s="68">
        <f t="shared" si="107"/>
        <v>0</v>
      </c>
      <c r="AJ191" s="68">
        <f t="shared" si="108"/>
        <v>0</v>
      </c>
    </row>
    <row r="192" spans="1:36" s="33" customFormat="1" ht="42.75" customHeight="1">
      <c r="A192" s="53" t="s">
        <v>49</v>
      </c>
      <c r="B192" s="22">
        <f>B7+B45+B70</f>
        <v>100958.49699999999</v>
      </c>
      <c r="C192" s="22">
        <f>C7+C45+C70</f>
        <v>36368.603</v>
      </c>
      <c r="D192" s="22">
        <f>D7+D45+D70</f>
        <v>33237.607</v>
      </c>
      <c r="E192" s="22">
        <f>E7+E45+E70</f>
        <v>33237.607</v>
      </c>
      <c r="F192" s="22">
        <f>_xlfn.IFERROR(E192/B192*100,0)</f>
        <v>32.92205013709743</v>
      </c>
      <c r="G192" s="22">
        <f>_xlfn.IFERROR(E192/C192*100,0)</f>
        <v>91.39093684736804</v>
      </c>
      <c r="H192" s="22">
        <f>H7+H45+H70</f>
        <v>12029.181</v>
      </c>
      <c r="I192" s="22">
        <f>I7+I45+I70</f>
        <v>9413.983</v>
      </c>
      <c r="J192" s="22">
        <f>J7+J45+J70</f>
        <v>10659.314999999999</v>
      </c>
      <c r="K192" s="22">
        <f aca="true" t="shared" si="136" ref="K192:AE192">K7+K45+K70</f>
        <v>9919.048999999999</v>
      </c>
      <c r="L192" s="22">
        <f t="shared" si="136"/>
        <v>6105.655</v>
      </c>
      <c r="M192" s="22">
        <f t="shared" si="136"/>
        <v>6036.072</v>
      </c>
      <c r="N192" s="22">
        <f t="shared" si="136"/>
        <v>7574.452</v>
      </c>
      <c r="O192" s="22">
        <f t="shared" si="136"/>
        <v>7868.503</v>
      </c>
      <c r="P192" s="22">
        <f t="shared" si="136"/>
        <v>9393.366</v>
      </c>
      <c r="Q192" s="22">
        <f t="shared" si="136"/>
        <v>0</v>
      </c>
      <c r="R192" s="22">
        <f t="shared" si="136"/>
        <v>7748.539</v>
      </c>
      <c r="S192" s="22">
        <f t="shared" si="136"/>
        <v>0</v>
      </c>
      <c r="T192" s="22">
        <f t="shared" si="136"/>
        <v>8161.268</v>
      </c>
      <c r="U192" s="22">
        <f t="shared" si="136"/>
        <v>0</v>
      </c>
      <c r="V192" s="22">
        <f t="shared" si="136"/>
        <v>7098.077</v>
      </c>
      <c r="W192" s="22">
        <f t="shared" si="136"/>
        <v>0</v>
      </c>
      <c r="X192" s="22">
        <f t="shared" si="136"/>
        <v>6916.083999999999</v>
      </c>
      <c r="Y192" s="22">
        <f t="shared" si="136"/>
        <v>0</v>
      </c>
      <c r="Z192" s="22">
        <f t="shared" si="136"/>
        <v>9408.912</v>
      </c>
      <c r="AA192" s="22">
        <f t="shared" si="136"/>
        <v>0</v>
      </c>
      <c r="AB192" s="22">
        <f t="shared" si="136"/>
        <v>9133.599</v>
      </c>
      <c r="AC192" s="22">
        <f t="shared" si="136"/>
        <v>0</v>
      </c>
      <c r="AD192" s="22">
        <f t="shared" si="136"/>
        <v>6730.049</v>
      </c>
      <c r="AE192" s="22">
        <f t="shared" si="136"/>
        <v>0</v>
      </c>
      <c r="AF192" s="22"/>
      <c r="AG192" s="68">
        <f t="shared" si="105"/>
        <v>100958.497</v>
      </c>
      <c r="AH192" s="68">
        <f t="shared" si="106"/>
        <v>36368.602999999996</v>
      </c>
      <c r="AI192" s="68">
        <f t="shared" si="107"/>
        <v>33237.606999999996</v>
      </c>
      <c r="AJ192" s="68">
        <f t="shared" si="108"/>
        <v>-3130.995999999999</v>
      </c>
    </row>
    <row r="193" spans="1:36" s="33" customFormat="1" ht="18.75">
      <c r="A193" s="35" t="s">
        <v>15</v>
      </c>
      <c r="B193" s="22">
        <f aca="true" t="shared" si="137" ref="B193:E197">B9+B46+B71</f>
        <v>0</v>
      </c>
      <c r="C193" s="22">
        <f t="shared" si="137"/>
        <v>0</v>
      </c>
      <c r="D193" s="22">
        <f t="shared" si="137"/>
        <v>0</v>
      </c>
      <c r="E193" s="22">
        <f t="shared" si="137"/>
        <v>0</v>
      </c>
      <c r="F193" s="22">
        <f t="shared" si="122"/>
        <v>0</v>
      </c>
      <c r="G193" s="22">
        <f t="shared" si="123"/>
        <v>0</v>
      </c>
      <c r="H193" s="22">
        <f>H9+H46+H71</f>
        <v>0</v>
      </c>
      <c r="I193" s="22">
        <f>I9+I46+I71</f>
        <v>0</v>
      </c>
      <c r="J193" s="22">
        <f>J9+J46+J71</f>
        <v>0</v>
      </c>
      <c r="K193" s="22">
        <f>K9+K46+K71</f>
        <v>0</v>
      </c>
      <c r="L193" s="22">
        <f aca="true" t="shared" si="138" ref="L193:AE193">L9+L46+L71</f>
        <v>0</v>
      </c>
      <c r="M193" s="22">
        <f t="shared" si="138"/>
        <v>0</v>
      </c>
      <c r="N193" s="22">
        <f t="shared" si="138"/>
        <v>0</v>
      </c>
      <c r="O193" s="22">
        <f t="shared" si="138"/>
        <v>0</v>
      </c>
      <c r="P193" s="22">
        <f t="shared" si="138"/>
        <v>0</v>
      </c>
      <c r="Q193" s="22">
        <f t="shared" si="138"/>
        <v>0</v>
      </c>
      <c r="R193" s="22">
        <f t="shared" si="138"/>
        <v>0</v>
      </c>
      <c r="S193" s="22">
        <f t="shared" si="138"/>
        <v>0</v>
      </c>
      <c r="T193" s="22">
        <f t="shared" si="138"/>
        <v>0</v>
      </c>
      <c r="U193" s="22">
        <f t="shared" si="138"/>
        <v>0</v>
      </c>
      <c r="V193" s="22">
        <f t="shared" si="138"/>
        <v>0</v>
      </c>
      <c r="W193" s="22">
        <f t="shared" si="138"/>
        <v>0</v>
      </c>
      <c r="X193" s="22">
        <f t="shared" si="138"/>
        <v>0</v>
      </c>
      <c r="Y193" s="22">
        <f t="shared" si="138"/>
        <v>0</v>
      </c>
      <c r="Z193" s="22">
        <f t="shared" si="138"/>
        <v>0</v>
      </c>
      <c r="AA193" s="22">
        <f t="shared" si="138"/>
        <v>0</v>
      </c>
      <c r="AB193" s="22">
        <f t="shared" si="138"/>
        <v>0</v>
      </c>
      <c r="AC193" s="22">
        <f t="shared" si="138"/>
        <v>0</v>
      </c>
      <c r="AD193" s="22">
        <f t="shared" si="138"/>
        <v>0</v>
      </c>
      <c r="AE193" s="22">
        <f t="shared" si="138"/>
        <v>0</v>
      </c>
      <c r="AF193" s="22"/>
      <c r="AG193" s="68">
        <f t="shared" si="105"/>
        <v>0</v>
      </c>
      <c r="AH193" s="68">
        <f t="shared" si="106"/>
        <v>0</v>
      </c>
      <c r="AI193" s="68">
        <f t="shared" si="107"/>
        <v>0</v>
      </c>
      <c r="AJ193" s="68">
        <f t="shared" si="108"/>
        <v>0</v>
      </c>
    </row>
    <row r="194" spans="1:36" s="33" customFormat="1" ht="37.5">
      <c r="A194" s="36" t="s">
        <v>28</v>
      </c>
      <c r="B194" s="22">
        <f t="shared" si="137"/>
        <v>37011.3</v>
      </c>
      <c r="C194" s="22">
        <f t="shared" si="137"/>
        <v>7982.393</v>
      </c>
      <c r="D194" s="22">
        <f t="shared" si="137"/>
        <v>7620.550000000001</v>
      </c>
      <c r="E194" s="22">
        <f t="shared" si="137"/>
        <v>7620.550000000001</v>
      </c>
      <c r="F194" s="22">
        <f>_xlfn.IFERROR(E194/B194*100,0)</f>
        <v>20.589792847049416</v>
      </c>
      <c r="G194" s="22">
        <f>_xlfn.IFERROR(E194/C194*100,0)</f>
        <v>95.4669859025984</v>
      </c>
      <c r="H194" s="22">
        <f aca="true" t="shared" si="139" ref="H194:J197">H10+H47+H72</f>
        <v>484.089</v>
      </c>
      <c r="I194" s="22">
        <f t="shared" si="139"/>
        <v>349.125</v>
      </c>
      <c r="J194" s="22">
        <f t="shared" si="139"/>
        <v>2919.224</v>
      </c>
      <c r="K194" s="22">
        <f aca="true" t="shared" si="140" ref="K194:AE194">K10+K47+K72</f>
        <v>2537.57</v>
      </c>
      <c r="L194" s="22">
        <f t="shared" si="140"/>
        <v>2332.977</v>
      </c>
      <c r="M194" s="22">
        <f t="shared" si="140"/>
        <v>2398.334</v>
      </c>
      <c r="N194" s="22">
        <f t="shared" si="140"/>
        <v>2246.103</v>
      </c>
      <c r="O194" s="22">
        <f t="shared" si="140"/>
        <v>2335.521</v>
      </c>
      <c r="P194" s="22">
        <f t="shared" si="140"/>
        <v>3553.785</v>
      </c>
      <c r="Q194" s="22">
        <f t="shared" si="140"/>
        <v>0</v>
      </c>
      <c r="R194" s="22">
        <f t="shared" si="140"/>
        <v>3175.76</v>
      </c>
      <c r="S194" s="22">
        <f t="shared" si="140"/>
        <v>0</v>
      </c>
      <c r="T194" s="22">
        <f t="shared" si="140"/>
        <v>2460.371</v>
      </c>
      <c r="U194" s="22">
        <f t="shared" si="140"/>
        <v>0</v>
      </c>
      <c r="V194" s="22">
        <f t="shared" si="140"/>
        <v>3154.455</v>
      </c>
      <c r="W194" s="22">
        <f t="shared" si="140"/>
        <v>0</v>
      </c>
      <c r="X194" s="22">
        <f t="shared" si="140"/>
        <v>3288.428</v>
      </c>
      <c r="Y194" s="22">
        <f t="shared" si="140"/>
        <v>0</v>
      </c>
      <c r="Z194" s="22">
        <f t="shared" si="140"/>
        <v>4938.928</v>
      </c>
      <c r="AA194" s="22">
        <f t="shared" si="140"/>
        <v>0</v>
      </c>
      <c r="AB194" s="22">
        <f t="shared" si="140"/>
        <v>5079.063</v>
      </c>
      <c r="AC194" s="22">
        <f t="shared" si="140"/>
        <v>0</v>
      </c>
      <c r="AD194" s="22">
        <f t="shared" si="140"/>
        <v>3378.117</v>
      </c>
      <c r="AE194" s="22">
        <f t="shared" si="140"/>
        <v>0</v>
      </c>
      <c r="AF194" s="22"/>
      <c r="AG194" s="68">
        <f t="shared" si="105"/>
        <v>37011.3</v>
      </c>
      <c r="AH194" s="68">
        <f t="shared" si="106"/>
        <v>7982.393</v>
      </c>
      <c r="AI194" s="68">
        <f t="shared" si="107"/>
        <v>7620.550000000001</v>
      </c>
      <c r="AJ194" s="68">
        <f t="shared" si="108"/>
        <v>-361.84299999999894</v>
      </c>
    </row>
    <row r="195" spans="1:36" s="33" customFormat="1" ht="18.75">
      <c r="A195" s="35" t="s">
        <v>14</v>
      </c>
      <c r="B195" s="22">
        <f t="shared" si="137"/>
        <v>63947.197</v>
      </c>
      <c r="C195" s="22">
        <f t="shared" si="137"/>
        <v>28386.21</v>
      </c>
      <c r="D195" s="22">
        <f t="shared" si="137"/>
        <v>25617.057</v>
      </c>
      <c r="E195" s="22">
        <f t="shared" si="137"/>
        <v>25617.057</v>
      </c>
      <c r="F195" s="22">
        <f t="shared" si="122"/>
        <v>40.05970269502196</v>
      </c>
      <c r="G195" s="22">
        <f t="shared" si="123"/>
        <v>90.24472446304034</v>
      </c>
      <c r="H195" s="22">
        <f t="shared" si="139"/>
        <v>11545.092</v>
      </c>
      <c r="I195" s="22">
        <f t="shared" si="139"/>
        <v>9064.858</v>
      </c>
      <c r="J195" s="22">
        <f t="shared" si="139"/>
        <v>7740.091</v>
      </c>
      <c r="K195" s="22">
        <f>K11+K48+K73</f>
        <v>7381.479</v>
      </c>
      <c r="L195" s="22">
        <f aca="true" t="shared" si="141" ref="L195:AE195">L11+L48+L73</f>
        <v>3772.678</v>
      </c>
      <c r="M195" s="22">
        <f t="shared" si="141"/>
        <v>3637.7380000000003</v>
      </c>
      <c r="N195" s="22">
        <f t="shared" si="141"/>
        <v>5328.349</v>
      </c>
      <c r="O195" s="22">
        <f t="shared" si="141"/>
        <v>5532.982</v>
      </c>
      <c r="P195" s="22">
        <f t="shared" si="141"/>
        <v>5839.581</v>
      </c>
      <c r="Q195" s="22">
        <f t="shared" si="141"/>
        <v>0</v>
      </c>
      <c r="R195" s="22">
        <f t="shared" si="141"/>
        <v>4572.779</v>
      </c>
      <c r="S195" s="22">
        <f t="shared" si="141"/>
        <v>0</v>
      </c>
      <c r="T195" s="22">
        <f t="shared" si="141"/>
        <v>5700.897</v>
      </c>
      <c r="U195" s="22">
        <f t="shared" si="141"/>
        <v>0</v>
      </c>
      <c r="V195" s="22">
        <f t="shared" si="141"/>
        <v>3943.6220000000003</v>
      </c>
      <c r="W195" s="22">
        <f t="shared" si="141"/>
        <v>0</v>
      </c>
      <c r="X195" s="22">
        <f t="shared" si="141"/>
        <v>3627.656</v>
      </c>
      <c r="Y195" s="22">
        <f t="shared" si="141"/>
        <v>0</v>
      </c>
      <c r="Z195" s="22">
        <f t="shared" si="141"/>
        <v>4469.984</v>
      </c>
      <c r="AA195" s="22">
        <f t="shared" si="141"/>
        <v>0</v>
      </c>
      <c r="AB195" s="22">
        <f t="shared" si="141"/>
        <v>4054.536</v>
      </c>
      <c r="AC195" s="22">
        <f t="shared" si="141"/>
        <v>0</v>
      </c>
      <c r="AD195" s="22">
        <f t="shared" si="141"/>
        <v>3351.932</v>
      </c>
      <c r="AE195" s="22">
        <f t="shared" si="141"/>
        <v>0</v>
      </c>
      <c r="AF195" s="22"/>
      <c r="AG195" s="68">
        <f t="shared" si="105"/>
        <v>63947.19700000001</v>
      </c>
      <c r="AH195" s="68">
        <f t="shared" si="106"/>
        <v>28386.21</v>
      </c>
      <c r="AI195" s="68">
        <f t="shared" si="107"/>
        <v>25617.057</v>
      </c>
      <c r="AJ195" s="68">
        <f t="shared" si="108"/>
        <v>-2769.1529999999984</v>
      </c>
    </row>
    <row r="196" spans="1:36" s="49" customFormat="1" ht="37.5">
      <c r="A196" s="50" t="s">
        <v>29</v>
      </c>
      <c r="B196" s="24">
        <f t="shared" si="137"/>
        <v>2789.099</v>
      </c>
      <c r="C196" s="24">
        <f t="shared" si="137"/>
        <v>1723.5990000000002</v>
      </c>
      <c r="D196" s="24">
        <f t="shared" si="137"/>
        <v>1723.604</v>
      </c>
      <c r="E196" s="24">
        <f t="shared" si="137"/>
        <v>1723.604</v>
      </c>
      <c r="F196" s="24">
        <f>_xlfn.IFERROR(E196/B196*100,0)</f>
        <v>61.79787809611634</v>
      </c>
      <c r="G196" s="24">
        <f>_xlfn.IFERROR(E196/C196*100,0)</f>
        <v>100.00029009067654</v>
      </c>
      <c r="H196" s="24">
        <f t="shared" si="139"/>
        <v>1250.814</v>
      </c>
      <c r="I196" s="24">
        <f t="shared" si="139"/>
        <v>1250.814</v>
      </c>
      <c r="J196" s="24">
        <f t="shared" si="139"/>
        <v>472.785</v>
      </c>
      <c r="K196" s="24">
        <f>K12+K49+K74</f>
        <v>472.79</v>
      </c>
      <c r="L196" s="24">
        <f aca="true" t="shared" si="142" ref="L196:AE196">L12+L49+L74</f>
        <v>0</v>
      </c>
      <c r="M196" s="24">
        <f t="shared" si="142"/>
        <v>0</v>
      </c>
      <c r="N196" s="24">
        <f t="shared" si="142"/>
        <v>0</v>
      </c>
      <c r="O196" s="24">
        <f t="shared" si="142"/>
        <v>0</v>
      </c>
      <c r="P196" s="24">
        <f t="shared" si="142"/>
        <v>0</v>
      </c>
      <c r="Q196" s="24">
        <f t="shared" si="142"/>
        <v>0</v>
      </c>
      <c r="R196" s="24">
        <f t="shared" si="142"/>
        <v>0</v>
      </c>
      <c r="S196" s="24">
        <f t="shared" si="142"/>
        <v>0</v>
      </c>
      <c r="T196" s="24">
        <f t="shared" si="142"/>
        <v>0</v>
      </c>
      <c r="U196" s="24">
        <f t="shared" si="142"/>
        <v>0</v>
      </c>
      <c r="V196" s="24">
        <f t="shared" si="142"/>
        <v>0</v>
      </c>
      <c r="W196" s="24">
        <f t="shared" si="142"/>
        <v>0</v>
      </c>
      <c r="X196" s="24">
        <f t="shared" si="142"/>
        <v>0</v>
      </c>
      <c r="Y196" s="24">
        <f t="shared" si="142"/>
        <v>0</v>
      </c>
      <c r="Z196" s="24">
        <f t="shared" si="142"/>
        <v>485</v>
      </c>
      <c r="AA196" s="24">
        <f t="shared" si="142"/>
        <v>0</v>
      </c>
      <c r="AB196" s="24">
        <f t="shared" si="142"/>
        <v>536.75</v>
      </c>
      <c r="AC196" s="24">
        <f t="shared" si="142"/>
        <v>0</v>
      </c>
      <c r="AD196" s="24">
        <f t="shared" si="142"/>
        <v>43.75</v>
      </c>
      <c r="AE196" s="24">
        <f t="shared" si="142"/>
        <v>0</v>
      </c>
      <c r="AF196" s="24"/>
      <c r="AG196" s="68">
        <f t="shared" si="105"/>
        <v>2789.099</v>
      </c>
      <c r="AH196" s="68">
        <f t="shared" si="106"/>
        <v>1723.5990000000002</v>
      </c>
      <c r="AI196" s="68">
        <f t="shared" si="107"/>
        <v>1723.604</v>
      </c>
      <c r="AJ196" s="68">
        <f t="shared" si="108"/>
        <v>0.004999999999881766</v>
      </c>
    </row>
    <row r="197" spans="1:36" s="33" customFormat="1" ht="18.75">
      <c r="A197" s="35" t="s">
        <v>16</v>
      </c>
      <c r="B197" s="22">
        <f t="shared" si="137"/>
        <v>0</v>
      </c>
      <c r="C197" s="22">
        <f t="shared" si="137"/>
        <v>0</v>
      </c>
      <c r="D197" s="22">
        <f t="shared" si="137"/>
        <v>0</v>
      </c>
      <c r="E197" s="22">
        <f t="shared" si="137"/>
        <v>0</v>
      </c>
      <c r="F197" s="22">
        <f>_xlfn.IFERROR(E197/B197*100,0)</f>
        <v>0</v>
      </c>
      <c r="G197" s="22">
        <f>_xlfn.IFERROR(E197/C197*100,0)</f>
        <v>0</v>
      </c>
      <c r="H197" s="22">
        <f t="shared" si="139"/>
        <v>0</v>
      </c>
      <c r="I197" s="22">
        <f t="shared" si="139"/>
        <v>0</v>
      </c>
      <c r="J197" s="22">
        <f t="shared" si="139"/>
        <v>0</v>
      </c>
      <c r="K197" s="22">
        <f>K13+K50+K75</f>
        <v>0</v>
      </c>
      <c r="L197" s="22">
        <f aca="true" t="shared" si="143" ref="L197:AE197">L13+L50+L75</f>
        <v>0</v>
      </c>
      <c r="M197" s="22">
        <f t="shared" si="143"/>
        <v>0</v>
      </c>
      <c r="N197" s="22">
        <f t="shared" si="143"/>
        <v>0</v>
      </c>
      <c r="O197" s="22">
        <f t="shared" si="143"/>
        <v>0</v>
      </c>
      <c r="P197" s="22">
        <f t="shared" si="143"/>
        <v>0</v>
      </c>
      <c r="Q197" s="22">
        <f t="shared" si="143"/>
        <v>0</v>
      </c>
      <c r="R197" s="22">
        <f t="shared" si="143"/>
        <v>0</v>
      </c>
      <c r="S197" s="22">
        <f t="shared" si="143"/>
        <v>0</v>
      </c>
      <c r="T197" s="22">
        <f t="shared" si="143"/>
        <v>0</v>
      </c>
      <c r="U197" s="22">
        <f t="shared" si="143"/>
        <v>0</v>
      </c>
      <c r="V197" s="22">
        <f t="shared" si="143"/>
        <v>0</v>
      </c>
      <c r="W197" s="22">
        <f t="shared" si="143"/>
        <v>0</v>
      </c>
      <c r="X197" s="22">
        <f t="shared" si="143"/>
        <v>0</v>
      </c>
      <c r="Y197" s="22">
        <f t="shared" si="143"/>
        <v>0</v>
      </c>
      <c r="Z197" s="22">
        <f t="shared" si="143"/>
        <v>0</v>
      </c>
      <c r="AA197" s="22">
        <f t="shared" si="143"/>
        <v>0</v>
      </c>
      <c r="AB197" s="22">
        <f t="shared" si="143"/>
        <v>0</v>
      </c>
      <c r="AC197" s="22">
        <f t="shared" si="143"/>
        <v>0</v>
      </c>
      <c r="AD197" s="22">
        <f t="shared" si="143"/>
        <v>0</v>
      </c>
      <c r="AE197" s="22">
        <f t="shared" si="143"/>
        <v>0</v>
      </c>
      <c r="AF197" s="22"/>
      <c r="AG197" s="68">
        <f t="shared" si="105"/>
        <v>0</v>
      </c>
      <c r="AH197" s="68">
        <f t="shared" si="106"/>
        <v>0</v>
      </c>
      <c r="AI197" s="68">
        <f t="shared" si="107"/>
        <v>0</v>
      </c>
      <c r="AJ197" s="68">
        <f t="shared" si="108"/>
        <v>0</v>
      </c>
    </row>
    <row r="198" spans="1:32" s="11" customFormat="1" ht="18.75">
      <c r="A198" s="1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52"/>
      <c r="W198" s="52"/>
      <c r="X198" s="18"/>
      <c r="Y198" s="18"/>
      <c r="Z198" s="18"/>
      <c r="AA198" s="18"/>
      <c r="AB198" s="18"/>
      <c r="AC198" s="18"/>
      <c r="AD198" s="18"/>
      <c r="AE198" s="55"/>
      <c r="AF198" s="86"/>
    </row>
    <row r="199" spans="1:41" ht="34.5" customHeight="1">
      <c r="A199" s="98" t="s">
        <v>76</v>
      </c>
      <c r="B199" s="98"/>
      <c r="C199" s="98"/>
      <c r="D199" s="98"/>
      <c r="E199" s="98"/>
      <c r="F199" s="98"/>
      <c r="G199" s="98"/>
      <c r="H199" s="98"/>
      <c r="I199" s="12"/>
      <c r="J199" s="17"/>
      <c r="K199" s="17"/>
      <c r="L199" s="17"/>
      <c r="M199" s="17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4"/>
      <c r="AF199" s="87"/>
      <c r="AG199" s="4"/>
      <c r="AH199" s="4"/>
      <c r="AI199" s="4"/>
      <c r="AJ199" s="4"/>
      <c r="AK199" s="4"/>
      <c r="AL199" s="4"/>
      <c r="AM199" s="4"/>
      <c r="AN199" s="4"/>
      <c r="AO199" s="3"/>
    </row>
    <row r="200" spans="2:41" ht="8.25" customHeight="1">
      <c r="B200" s="1"/>
      <c r="C200" s="1"/>
      <c r="D200" s="1"/>
      <c r="E200" s="1"/>
      <c r="F200" s="1"/>
      <c r="G200" s="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/>
      <c r="AF200" s="87"/>
      <c r="AG200" s="4"/>
      <c r="AH200" s="4"/>
      <c r="AI200" s="4"/>
      <c r="AJ200" s="4"/>
      <c r="AK200" s="4"/>
      <c r="AL200" s="4"/>
      <c r="AM200" s="4"/>
      <c r="AN200" s="4"/>
      <c r="AO200" s="3"/>
    </row>
    <row r="201" spans="1:41" ht="50.25" customHeight="1">
      <c r="A201" s="98" t="s">
        <v>70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12"/>
      <c r="P201" s="32"/>
      <c r="Q201" s="32"/>
      <c r="R201" s="4"/>
      <c r="S201" s="4"/>
      <c r="T201" s="1"/>
      <c r="U201" s="1"/>
      <c r="V201" s="1"/>
      <c r="W201" s="1"/>
      <c r="X201" s="1"/>
      <c r="Y201" s="1"/>
      <c r="Z201" s="54"/>
      <c r="AA201" s="54"/>
      <c r="AB201" s="1"/>
      <c r="AC201" s="1"/>
      <c r="AD201" s="1"/>
      <c r="AE201" s="4"/>
      <c r="AF201" s="87"/>
      <c r="AG201" s="4"/>
      <c r="AH201" s="4"/>
      <c r="AI201" s="4"/>
      <c r="AJ201" s="4"/>
      <c r="AK201" s="4"/>
      <c r="AL201" s="4"/>
      <c r="AM201" s="4"/>
      <c r="AN201" s="4"/>
      <c r="AO201" s="3"/>
    </row>
    <row r="202" spans="1:7" ht="37.5">
      <c r="A202" s="12" t="s">
        <v>67</v>
      </c>
      <c r="B202" s="1"/>
      <c r="C202" s="1"/>
      <c r="D202" s="1"/>
      <c r="E202" s="1"/>
      <c r="F202" s="1"/>
      <c r="G202" s="1"/>
    </row>
    <row r="203" ht="48.75" customHeight="1">
      <c r="A203" s="12" t="s">
        <v>68</v>
      </c>
    </row>
    <row r="204" spans="2:7" ht="18.75">
      <c r="B204" s="12"/>
      <c r="C204" s="12"/>
      <c r="D204" s="12"/>
      <c r="E204" s="12"/>
      <c r="F204" s="12"/>
      <c r="G204" s="12"/>
    </row>
  </sheetData>
  <sheetProtection/>
  <mergeCells count="29">
    <mergeCell ref="A201:N201"/>
    <mergeCell ref="A4:A5"/>
    <mergeCell ref="B4:B5"/>
    <mergeCell ref="A199:H199"/>
    <mergeCell ref="A71:AF71"/>
    <mergeCell ref="C4:C5"/>
    <mergeCell ref="F4:G4"/>
    <mergeCell ref="AF31:AF34"/>
    <mergeCell ref="AF37:AF40"/>
    <mergeCell ref="X4:Y4"/>
    <mergeCell ref="E4:E5"/>
    <mergeCell ref="H4:I4"/>
    <mergeCell ref="J4:K4"/>
    <mergeCell ref="D4:D5"/>
    <mergeCell ref="V4:W4"/>
    <mergeCell ref="AF4:AF5"/>
    <mergeCell ref="P4:Q4"/>
    <mergeCell ref="R4:S4"/>
    <mergeCell ref="T4:U4"/>
    <mergeCell ref="AB3:AF3"/>
    <mergeCell ref="A8:AF8"/>
    <mergeCell ref="A46:AF46"/>
    <mergeCell ref="Z4:AA4"/>
    <mergeCell ref="AB4:AC4"/>
    <mergeCell ref="AB1:AD1"/>
    <mergeCell ref="A2:AD2"/>
    <mergeCell ref="AD4:AE4"/>
    <mergeCell ref="L4:M4"/>
    <mergeCell ref="N4:O4"/>
  </mergeCells>
  <printOptions horizontalCentered="1"/>
  <pageMargins left="0" right="0" top="0.3937007874015748" bottom="0.1968503937007874" header="0" footer="0"/>
  <pageSetup fitToHeight="0" fitToWidth="2" horizontalDpi="600" verticalDpi="600" orientation="landscape" paperSize="9" scale="36" r:id="rId1"/>
  <rowBreaks count="5" manualBreakCount="5">
    <brk id="44" max="31" man="1"/>
    <brk id="69" max="31" man="1"/>
    <brk id="101" max="31" man="1"/>
    <brk id="129" max="31" man="1"/>
    <brk id="16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2019-06-05T06:48:04Z</cp:lastPrinted>
  <dcterms:created xsi:type="dcterms:W3CDTF">1996-10-08T23:32:33Z</dcterms:created>
  <dcterms:modified xsi:type="dcterms:W3CDTF">2019-06-19T04:13:07Z</dcterms:modified>
  <cp:category/>
  <cp:version/>
  <cp:contentType/>
  <cp:contentStatus/>
</cp:coreProperties>
</file>