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6" activeTab="1"/>
  </bookViews>
  <sheets>
    <sheet name="Титульный лист" sheetId="1" r:id="rId1"/>
    <sheet name="2015" sheetId="2" r:id="rId2"/>
    <sheet name="2014 год " sheetId="3" r:id="rId3"/>
  </sheets>
  <definedNames>
    <definedName name="_xlnm.Print_Titles" localSheetId="2">'2014 год '!$A:$A</definedName>
    <definedName name="_xlnm.Print_Titles" localSheetId="1">'2015'!$A:$A,'2015'!$7:$9</definedName>
    <definedName name="_xlnm.Print_Area" localSheetId="2">'2014 год '!$A$1:$AE$57</definedName>
    <definedName name="_xlnm.Print_Area" localSheetId="1">'2015'!$A$1:$AF$111</definedName>
  </definedNames>
  <calcPr fullCalcOnLoad="1"/>
</workbook>
</file>

<file path=xl/sharedStrings.xml><?xml version="1.0" encoding="utf-8"?>
<sst xmlns="http://schemas.openxmlformats.org/spreadsheetml/2006/main" count="264" uniqueCount="98">
  <si>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</si>
  <si>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</si>
  <si>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</si>
  <si>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</si>
  <si>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</si>
  <si>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</si>
  <si>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</si>
  <si>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</si>
  <si>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</si>
  <si>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</si>
  <si>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</si>
  <si>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</si>
  <si>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</si>
  <si>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</si>
  <si>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</si>
  <si>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</si>
  <si>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</si>
  <si>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</si>
  <si>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</si>
  <si>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</si>
  <si>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</si>
  <si>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</si>
  <si>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</si>
  <si>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</si>
  <si>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</si>
  <si>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</si>
  <si>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</si>
  <si>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</si>
  <si>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</si>
  <si>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</si>
  <si>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</si>
  <si>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</si>
  <si>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</si>
  <si>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</si>
  <si>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</si>
  <si>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</si>
  <si>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</si>
  <si>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</si>
  <si>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</si>
  <si>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</si>
  <si>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</si>
  <si>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</si>
  <si>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</si>
  <si>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</si>
  <si>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</si>
  <si>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</si>
  <si>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</si>
  <si>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</si>
  <si>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</si>
  <si>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</si>
  <si>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</si>
  <si>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</si>
  <si>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</si>
  <si>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</si>
  <si>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Начальник управления по жилищной политике Администрации города Когалыма</t>
  </si>
  <si>
    <t>Л.Д. Хара</t>
  </si>
  <si>
    <t xml:space="preserve">Ответственный за составление сетевого графика А.В. Россолова тел.: 93808 </t>
  </si>
  <si>
    <t>УПРАВЛЕНИЕ ПО ЖИЛИЩНОЙ ПОЛИТИКЕ</t>
  </si>
  <si>
    <t>"Обеспечение доступным и комфортным жильем жителей города Когалыма на 2014-2017 годы"</t>
  </si>
  <si>
    <t>Ответственный исполнитель муниципальной программы</t>
  </si>
  <si>
    <t>Управление по жилищной политике Администрации города Когалыма</t>
  </si>
  <si>
    <t>Муниципальная программа "Обеспечение доступным и комфортным жильем жителей города Когалыма на 2014-2017 годы"</t>
  </si>
  <si>
    <t>План на 2015 год</t>
  </si>
  <si>
    <t>Подпрограмма II "Содействие развитию жилищного строительства"</t>
  </si>
  <si>
    <t>Магистральные инженерные сети застройки жилых домов по ул.Комсомольской в г.Когалыме</t>
  </si>
  <si>
    <t>Подпрограмма III "Обеспечение мерами финансовой поддержки по улучшению жилищных условий отдельных категорий граждан"</t>
  </si>
  <si>
    <t>Задача  3 "Предоставление социальной выплаты, в виде субсидии, на приобретение жилья отдельным категориям граждан"</t>
  </si>
  <si>
    <t>Подпрограмма IV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</si>
  <si>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 xml:space="preserve">Субвенции (ОБ) на реализацию полномочий, указанных в пп 3.1, 3.2 ст.2 Закона от 31.03.09 №36-оз </t>
  </si>
  <si>
    <t>Магистральные и внутриквартальные инженерные сети застройки жилыми домами поселка Пионерный города Когалыма</t>
  </si>
  <si>
    <t>Кассовый расход на отчетную дату</t>
  </si>
  <si>
    <t>Исполнение %</t>
  </si>
  <si>
    <t>Подпрограмма 1 "Содействие развитию градостоительной деятельности"</t>
  </si>
  <si>
    <t>Задача  1 "Формирование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деятельности"</t>
  </si>
  <si>
    <t>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</t>
  </si>
  <si>
    <t>Разработка проекта планировки территории 10 микрорайона города Когалыма</t>
  </si>
  <si>
    <t>Разработка проекта планировки территории 15 микрорайона города Когалыма</t>
  </si>
  <si>
    <t>привлеченные средства</t>
  </si>
  <si>
    <t>Строительство внутриквартальных инженерных сетей по объекту: "3-этажный жилой дом №5 в левобережной части города Когалыма"</t>
  </si>
  <si>
    <t xml:space="preserve">бюджет автономного округа </t>
  </si>
  <si>
    <t>Профинансировано на отчетную дату</t>
  </si>
  <si>
    <t>Выполнение научно-исследовательской работы по разработке комплексного проекта совершенствование системы управления градостроительным развитием территории городского округа город Когалым</t>
  </si>
  <si>
    <t>Сетевой график по реализации муниципальной программы города Когалыма</t>
  </si>
  <si>
    <t>Газопровод по улице Пионерной поселка Пионерный города Когалыма</t>
  </si>
  <si>
    <t>Улучшение жилищных условий ветеранов Великой Отечественной Войны</t>
  </si>
  <si>
    <t>Ведется  работа по расторжению муниципального контракта.</t>
  </si>
  <si>
    <t xml:space="preserve"> </t>
  </si>
  <si>
    <t xml:space="preserve">Гончарова Анжела Васильевна, 93889; Перепечаева Татьяна Владимировна, 93865; Ильин Андрей Александрович, 93806; Омельченко Валентина Николаевна, 93832; Асташкина Ольга Александровна, 93526. </t>
  </si>
  <si>
    <t>Муниципальный контракт заключен в 2012 году. В связи с неисполнением проектной организацией обязательств по контракту, проведено три судебных разбирательства о понуждении проектной организации к выполнению работ и взыскании неустойки (Арбитражный суд ХМАО-Югры, Восьмой арбитражный аппеляционный суд г. Омска, Арбитражный суд Западно-Сибирского округа г. Тюмень). Решения приняты в пользу Заказчика (МУ "УКС г. Когалыма"). 
В связи стем, что  разработанный проект, соответствующий условиям муниципального контракта, не предоставлен, принято решение растогнуть контракт. В адрес проектной организации направлялось соглашение о расторжении контракта, но подписанный документ не получен. В адрес юридического управления Администрации города Когалыма направлен пакет документов для подготовки иска в суд на расторжение контракта.</t>
  </si>
  <si>
    <t>В адрес ПАО "ЛУКОЙЛ" направлено обращение о перераспределении средств на приоритетные потребности муниципального образования.</t>
  </si>
  <si>
    <t>По результатам электронного аукциона 01.07.2015 заключен муниципальный контракт на выполнение инженерных изысканий и разработку ПСД на сумму 586,81тыс. рублей. Выполнение работ предусмотрено в два этапа со сроком выполнения работ по 60 календарных дней каждый. Проектная организация нарушила сроки выполнения работ по I этапу, выставлена претензия, неустойка оплачена. Ведется выполнение работ.</t>
  </si>
  <si>
    <t xml:space="preserve">КУМИ в марте-апреле произведён окончательный расчёт по контрактам, заключенным в 2014 году. 
В мае 2015 комитетом размещены аукционы в электронной форме на приобретение 18 квартир общей площадью 970 кв.м. на сумму 49 430,2 тыс.руб.
По итогам электронных аукционов в июне заключено 18 муниципальных контрактов на общую площадь 980,12 кв.м.
В июле по заключенным контрактам произведена оплата первого этапа. 
В соответствии с доведенными из окружного бюджета лимитами бюджетных обязательств, в июле размещены аукционы в электронной форме на приобретение 39 квартир общей площадью 2195 кв.м. на сумму 111 855,005 тыс.руб.
В сентябре по заключенным контрактам произведена оплата первого этапа. </t>
  </si>
  <si>
    <t>План на отчетную дату 01.11.2015</t>
  </si>
  <si>
    <t>О.В. Максимова</t>
  </si>
  <si>
    <t>Средства распределены следующим образом:
1) 2 191,4 тыс. руб. - стротельство сетей канализации. Средства реализованы в рамках муниципального контракта №0187300013714000019 от 13.05.2014, заключенного с ООО "Премиум Трейдинг", цена контракта 15 764,4 тыс. руб., сроки завершения работ 31.10.2014. Работы по контракту завершены в 2015 году с нарушением сроков выполнения работ, выставленная неустойка на сумму 271,1 тыс. руб. списана в соответствии с постановлением Правительства РФ от 05.03.2015 №196. Оплата за выполненные работы произведена в полном объеме.
2) 1 387,8 тыс. руб. - строительство сетей водоснабжения. Заключен контракт 17.03.2015 №018730001371500008 с ООО "Стройтэкс", цена контракта 1 538,5 тыс. руб., срок завершения работ 31.07.2015. Работы по контракту выполнены с нарушением сроков выполнения работ, подрядной организацией уплачена неустойка в сумме 6,1 тыс. руб. В результате фактического уменьшения трассы сетей водоснабжения объем работ выполнен на сумму 1 387,8 тыс. руб., контракт расторгнут по соглашению сторон 08.09.2015. Оплата за выполненные работы произведена в полном объеме. 
3) 12 920,7 тыс. руб. - восстановление ул. Нефтяников после прокладки инженерных сетей. Заключен контракт 01.07.2015 №0187300013715000080 с ООО "Стройтэкс", цена контракта 12 920,7 тыс. руб., срок завершения работ 28.08.2015. Работы по контракту выполнены с нарушением сроков выполнения работ, выставлена неустойка на сумму 36,5 тыс. руб., в адрес соответствующей комиссии направлен пакет документ для списания начисленной неустойки согласно постановления Правительства РФ от 05.03.2015 №196. Оплата за выполненные работы произведена в полном объеме. 
4) 2 646,4 тыс. руб. (за счет экономии) -  восстановление ул. Набережной после прокладки инженерных сетей. Заключен контракт 10.09.2015 №0187300013715000205 с ООО "Автодорсевер", цена контракта 2 646,4 тыс. руб., срок завершения работ 10.10.2015. Работы выполнены и оплачены в полном объеме.
5) 90,9 тыс. руб. (за счет экономии) - строительство сетей водоснабжения (благоустройство по ул. Широкая). Заключен контракт 21.09.2015 №14/2015 с ООО "ПолимерСтройСевер", цена контракта 90,9 тыс. руб., срок завершения работ 15.10.2015. Работы выполнены и оплачены в полном объеме.
6) 59,8 тыс. руб. (за счет экономии) - строительство сетей водоснабжения (благоустройство по ул. Лесная). Заключен контракт 21.09.2015 №15/2015 с ООО "ПолимерСтройСевер", цена контракта 59,8 тыс. руб, срок завершения работ 15.10.2015. Работы выполнены и оплачены в полном объеме.
7) 99,5 тыс. руб. - оформление технического плана на сети канализации. Контракт заключен 18.05.2015. Работы выполнены, оплата произведена в полном объеме.
8) 134,0 тыс. руб. - оформление технического плана на сети водоснабжения. Размещен электронный аукцион, проведение состоится 05.11.2015.</t>
  </si>
  <si>
    <t>1) 12 312,00 тыс. руб. - проектно-изыскательские работы. Заключен контракт 23.09.2014. На отчетную дату работы по контракту выполнены и оплачены в полном объеме.
2) 11,50 тыс. руб. - технологическое присоединение объекта к сетям электроснабжения. Заключены 2 муниципальных контракта 23.06.2015, срок выполнения работ - 4 месяца со дня заключения контрактов. Ведется процедура расторжения контрактов, после чего будут заключены новые контракты.
3) 41 164,03 тыс. руб. - I этап строительно-монтажных работ. Заключен муниципальный контракт 16.09.2015, срок окончания выполнения работ 24.12.2015, ведется выполнение работ.
4) 98,00 тыс. руб. - экспертиза геодезических работ. Заключен муниципальный контракт 29.09.2015, срок окончания выполнения работ 15.12.2015, начато выполнение работ.
5) 229,20 тыс. руб. - оформление технических планов. Размещен электронный аукцион, проведение состоится 05.11.2015.
Сетевой график неисполнен в части экспертизы гедезических работ и строительства объекта, так как контракт на строительство объекта заключен позже запланированного срока, по причине того, что первоначальное размещение аукциона не привело к заключению контракта.</t>
  </si>
  <si>
    <t>В соответствии с постановлениями Администрации города Когалыма предоставлены детям-инвалидам, ветеранам боевых действий субсидии в размере 3708900,00 рублей для приобретения жилых помещений. Реализация оставшихся средств планируется в ноябре месяце.</t>
  </si>
  <si>
    <t xml:space="preserve">В рамках Соглашения от 09.09.2015 №61 о предоставлении средств федерального бюджета, бюджета Ханты-Мансийского автономного округа – Югры бюджету муниципального образования управлением по жилищной политике 4 семьям-получателям субсидии выданы свидетельства о получении меры государственной поддержки. 
В связи с непредставлением в установленный срок требуемых документов одной семье-получателям субсидии отказано в предоставлении выплаты, в настоящий момент проводится работа по замене получателей. 
Средства в размере 1 028,17 тыс.руб. являются возвращенным остатком с 2014 года, предоставленных в рамках Соглашения 08.08.2014 №23/2014 на исполнение обязательств перед получателем свидетельства. 
В настоящее время получателями меры государственной поддержки оформляются документы по приобретению жилых помещений. По состоянию на 01 ноября 2015 года средства не реализованы, т.к. жилые помещения семьями-получателями субсидии не приобретены. Реализация средств запланирована на декабрь 2015 года.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</si>
</sst>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9" fontId="16" fillId="0" borderId="0" xfId="0" applyNumberFormat="1" applyFont="1" applyFill="1" applyBorder="1" applyAlignment="1">
      <alignment horizontal="justify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Alignment="1">
      <alignment horizontal="left" vertical="center" wrapText="1"/>
    </xf>
    <xf numFmtId="9" fontId="16" fillId="0" borderId="0" xfId="0" applyNumberFormat="1" applyFont="1" applyFill="1" applyAlignment="1">
      <alignment horizontal="left" wrapText="1"/>
    </xf>
    <xf numFmtId="9" fontId="16" fillId="0" borderId="0" xfId="0" applyNumberFormat="1" applyFont="1" applyFill="1" applyAlignment="1">
      <alignment horizontal="justify" vertical="center" wrapText="1"/>
    </xf>
    <xf numFmtId="9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9" fontId="17" fillId="0" borderId="10" xfId="0" applyNumberFormat="1" applyFont="1" applyFill="1" applyBorder="1" applyAlignment="1" applyProtection="1">
      <alignment horizontal="left" vertical="center"/>
      <protection locked="0"/>
    </xf>
    <xf numFmtId="173" fontId="17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justify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73" fontId="16" fillId="0" borderId="0" xfId="0" applyNumberFormat="1" applyFont="1" applyFill="1" applyBorder="1" applyAlignment="1">
      <alignment horizontal="left" vertical="center" wrapText="1"/>
    </xf>
    <xf numFmtId="173" fontId="16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73" fontId="16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justify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9" fontId="16" fillId="34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173" fontId="17" fillId="0" borderId="14" xfId="0" applyNumberFormat="1" applyFont="1" applyFill="1" applyBorder="1" applyAlignment="1">
      <alignment horizontal="center" vertical="center" wrapText="1"/>
    </xf>
    <xf numFmtId="173" fontId="17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173" fontId="17" fillId="0" borderId="13" xfId="0" applyNumberFormat="1" applyFont="1" applyFill="1" applyBorder="1" applyAlignment="1">
      <alignment horizontal="center" vertical="center" wrapText="1"/>
    </xf>
    <xf numFmtId="173" fontId="17" fillId="0" borderId="12" xfId="0" applyNumberFormat="1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4" fontId="19" fillId="0" borderId="13" xfId="0" applyNumberFormat="1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173" fontId="17" fillId="0" borderId="18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173" fontId="16" fillId="0" borderId="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6384" width="9.140625" style="17" customWidth="1"/>
  </cols>
  <sheetData>
    <row r="1" spans="1:2" ht="18">
      <c r="A1" s="95"/>
      <c r="B1" s="95"/>
    </row>
    <row r="10" spans="1:9" ht="22.5">
      <c r="A10" s="96" t="s">
        <v>57</v>
      </c>
      <c r="B10" s="96"/>
      <c r="C10" s="96"/>
      <c r="D10" s="96"/>
      <c r="E10" s="96"/>
      <c r="F10" s="96"/>
      <c r="G10" s="96"/>
      <c r="H10" s="96"/>
      <c r="I10" s="96"/>
    </row>
    <row r="11" spans="1:9" ht="22.5">
      <c r="A11" s="96" t="s">
        <v>28</v>
      </c>
      <c r="B11" s="96"/>
      <c r="C11" s="96"/>
      <c r="D11" s="96"/>
      <c r="E11" s="96"/>
      <c r="F11" s="96"/>
      <c r="G11" s="96"/>
      <c r="H11" s="96"/>
      <c r="I11" s="96"/>
    </row>
    <row r="13" spans="1:9" ht="27" customHeight="1">
      <c r="A13" s="97" t="s">
        <v>29</v>
      </c>
      <c r="B13" s="97"/>
      <c r="C13" s="97"/>
      <c r="D13" s="97"/>
      <c r="E13" s="97"/>
      <c r="F13" s="97"/>
      <c r="G13" s="97"/>
      <c r="H13" s="97"/>
      <c r="I13" s="97"/>
    </row>
    <row r="14" spans="1:9" ht="27" customHeight="1">
      <c r="A14" s="97" t="s">
        <v>30</v>
      </c>
      <c r="B14" s="97"/>
      <c r="C14" s="97"/>
      <c r="D14" s="97"/>
      <c r="E14" s="97"/>
      <c r="F14" s="97"/>
      <c r="G14" s="97"/>
      <c r="H14" s="97"/>
      <c r="I14" s="97"/>
    </row>
    <row r="15" spans="1:9" ht="41.25" customHeight="1">
      <c r="A15" s="98" t="s">
        <v>58</v>
      </c>
      <c r="B15" s="98"/>
      <c r="C15" s="98"/>
      <c r="D15" s="98"/>
      <c r="E15" s="98"/>
      <c r="F15" s="98"/>
      <c r="G15" s="98"/>
      <c r="H15" s="98"/>
      <c r="I15" s="98"/>
    </row>
    <row r="46" spans="1:9" ht="16.5">
      <c r="A46" s="94" t="s">
        <v>31</v>
      </c>
      <c r="B46" s="94"/>
      <c r="C46" s="94"/>
      <c r="D46" s="94"/>
      <c r="E46" s="94"/>
      <c r="F46" s="94"/>
      <c r="G46" s="94"/>
      <c r="H46" s="94"/>
      <c r="I46" s="94"/>
    </row>
    <row r="47" spans="1:9" ht="16.5">
      <c r="A47" s="94" t="s">
        <v>32</v>
      </c>
      <c r="B47" s="94"/>
      <c r="C47" s="94"/>
      <c r="D47" s="94"/>
      <c r="E47" s="94"/>
      <c r="F47" s="94"/>
      <c r="G47" s="94"/>
      <c r="H47" s="94"/>
      <c r="I47" s="9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"/>
  <sheetViews>
    <sheetView showGridLines="0" tabSelected="1" view="pageBreakPreview" zoomScale="78" zoomScaleNormal="70" zoomScaleSheetLayoutView="78" zoomScalePageLayoutView="0" workbookViewId="0" topLeftCell="A7">
      <pane xSplit="7" ySplit="2" topLeftCell="H90" activePane="bottomRight" state="frozen"/>
      <selection pane="topLeft" activeCell="A7" sqref="A7"/>
      <selection pane="topRight" activeCell="H7" sqref="H7"/>
      <selection pane="bottomLeft" activeCell="A9" sqref="A9"/>
      <selection pane="bottomRight" activeCell="D30" sqref="D30"/>
    </sheetView>
  </sheetViews>
  <sheetFormatPr defaultColWidth="9.140625" defaultRowHeight="12.75"/>
  <cols>
    <col min="1" max="1" width="65.421875" style="4" customWidth="1"/>
    <col min="2" max="5" width="14.421875" style="4" customWidth="1"/>
    <col min="6" max="7" width="14.421875" style="50" customWidth="1"/>
    <col min="8" max="9" width="12.7109375" style="1" customWidth="1"/>
    <col min="10" max="11" width="13.28125" style="1" customWidth="1"/>
    <col min="12" max="13" width="12.28125" style="1" customWidth="1"/>
    <col min="14" max="15" width="13.140625" style="1" customWidth="1"/>
    <col min="16" max="17" width="12.7109375" style="1" customWidth="1"/>
    <col min="18" max="19" width="12.140625" style="1" customWidth="1"/>
    <col min="20" max="21" width="11.28125" style="5" customWidth="1"/>
    <col min="22" max="23" width="12.57421875" style="5" customWidth="1"/>
    <col min="24" max="25" width="11.8515625" style="5" customWidth="1"/>
    <col min="26" max="27" width="12.28125" style="5" customWidth="1"/>
    <col min="28" max="29" width="11.8515625" style="5" customWidth="1"/>
    <col min="30" max="31" width="14.421875" style="5" customWidth="1"/>
    <col min="32" max="32" width="91.00390625" style="1" customWidth="1"/>
    <col min="33" max="33" width="11.28125" style="1" hidden="1" customWidth="1"/>
    <col min="34" max="36" width="9.140625" style="1" hidden="1" customWidth="1"/>
    <col min="37" max="37" width="9.28125" style="1" customWidth="1"/>
    <col min="38" max="16384" width="9.140625" style="1" customWidth="1"/>
  </cols>
  <sheetData>
    <row r="1" spans="1:31" ht="26.25" customHeight="1">
      <c r="A1" s="37"/>
      <c r="B1" s="36"/>
      <c r="C1" s="36"/>
      <c r="D1" s="36"/>
      <c r="E1" s="36"/>
      <c r="F1" s="43"/>
      <c r="G1" s="43"/>
      <c r="H1" s="66"/>
      <c r="I1" s="66"/>
      <c r="J1" s="66"/>
      <c r="K1" s="66"/>
      <c r="L1" s="66"/>
      <c r="M1" s="66"/>
      <c r="N1" s="66"/>
      <c r="O1" s="66"/>
      <c r="P1" s="134"/>
      <c r="Q1" s="134"/>
      <c r="R1" s="134"/>
      <c r="S1" s="67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9.5" customHeight="1">
      <c r="A2" s="37"/>
      <c r="B2" s="130" t="s">
        <v>82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37"/>
      <c r="X2" s="68"/>
      <c r="Y2" s="68"/>
      <c r="Z2" s="68"/>
      <c r="AA2" s="68"/>
      <c r="AB2" s="68"/>
      <c r="AC2" s="68"/>
      <c r="AD2" s="68"/>
      <c r="AE2" s="68"/>
    </row>
    <row r="3" spans="1:31" ht="24.75" customHeight="1">
      <c r="A3" s="37"/>
      <c r="B3" s="130" t="s">
        <v>58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37"/>
      <c r="X3" s="68"/>
      <c r="Y3" s="68"/>
      <c r="Z3" s="68"/>
      <c r="AA3" s="68"/>
      <c r="AB3" s="68"/>
      <c r="AC3" s="68"/>
      <c r="AD3" s="68"/>
      <c r="AE3" s="68"/>
    </row>
    <row r="4" spans="1:31" ht="10.5" customHeight="1">
      <c r="A4" s="37"/>
      <c r="B4" s="37"/>
      <c r="C4" s="37"/>
      <c r="D4" s="37"/>
      <c r="E4" s="37"/>
      <c r="F4" s="44"/>
      <c r="G4" s="44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ht="20.25" customHeight="1">
      <c r="A5" s="37"/>
      <c r="B5" s="131" t="s">
        <v>59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42"/>
      <c r="P5" s="128" t="s">
        <v>60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37"/>
      <c r="AD5" s="68"/>
      <c r="AE5" s="68"/>
    </row>
    <row r="6" spans="1:31" s="6" customFormat="1" ht="20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41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  <c r="AE6" s="69"/>
    </row>
    <row r="7" spans="1:32" s="8" customFormat="1" ht="18.75" customHeight="1">
      <c r="A7" s="137" t="s">
        <v>5</v>
      </c>
      <c r="B7" s="115" t="s">
        <v>62</v>
      </c>
      <c r="C7" s="115" t="s">
        <v>92</v>
      </c>
      <c r="D7" s="115" t="s">
        <v>80</v>
      </c>
      <c r="E7" s="115" t="s">
        <v>70</v>
      </c>
      <c r="F7" s="99" t="s">
        <v>71</v>
      </c>
      <c r="G7" s="100"/>
      <c r="H7" s="99" t="s">
        <v>0</v>
      </c>
      <c r="I7" s="100"/>
      <c r="J7" s="99" t="s">
        <v>1</v>
      </c>
      <c r="K7" s="100"/>
      <c r="L7" s="99" t="s">
        <v>2</v>
      </c>
      <c r="M7" s="100"/>
      <c r="N7" s="99" t="s">
        <v>3</v>
      </c>
      <c r="O7" s="100"/>
      <c r="P7" s="99" t="s">
        <v>4</v>
      </c>
      <c r="Q7" s="100"/>
      <c r="R7" s="99" t="s">
        <v>6</v>
      </c>
      <c r="S7" s="100"/>
      <c r="T7" s="99" t="s">
        <v>7</v>
      </c>
      <c r="U7" s="100"/>
      <c r="V7" s="99" t="s">
        <v>8</v>
      </c>
      <c r="W7" s="100"/>
      <c r="X7" s="99" t="s">
        <v>9</v>
      </c>
      <c r="Y7" s="100"/>
      <c r="Z7" s="99" t="s">
        <v>10</v>
      </c>
      <c r="AA7" s="100"/>
      <c r="AB7" s="99" t="s">
        <v>11</v>
      </c>
      <c r="AC7" s="100"/>
      <c r="AD7" s="124" t="s">
        <v>12</v>
      </c>
      <c r="AE7" s="125"/>
      <c r="AF7" s="51"/>
    </row>
    <row r="8" spans="1:32" s="9" customFormat="1" ht="84" customHeight="1">
      <c r="A8" s="137"/>
      <c r="B8" s="116"/>
      <c r="C8" s="116"/>
      <c r="D8" s="116"/>
      <c r="E8" s="116"/>
      <c r="F8" s="45" t="s">
        <v>17</v>
      </c>
      <c r="G8" s="45" t="s">
        <v>16</v>
      </c>
      <c r="H8" s="70" t="s">
        <v>13</v>
      </c>
      <c r="I8" s="70" t="s">
        <v>18</v>
      </c>
      <c r="J8" s="70" t="s">
        <v>13</v>
      </c>
      <c r="K8" s="70" t="s">
        <v>18</v>
      </c>
      <c r="L8" s="70" t="s">
        <v>13</v>
      </c>
      <c r="M8" s="70" t="s">
        <v>18</v>
      </c>
      <c r="N8" s="70" t="s">
        <v>13</v>
      </c>
      <c r="O8" s="70" t="s">
        <v>18</v>
      </c>
      <c r="P8" s="70" t="s">
        <v>13</v>
      </c>
      <c r="Q8" s="70" t="s">
        <v>18</v>
      </c>
      <c r="R8" s="70" t="s">
        <v>13</v>
      </c>
      <c r="S8" s="70" t="s">
        <v>18</v>
      </c>
      <c r="T8" s="70" t="s">
        <v>13</v>
      </c>
      <c r="U8" s="70" t="s">
        <v>18</v>
      </c>
      <c r="V8" s="70" t="s">
        <v>13</v>
      </c>
      <c r="W8" s="70" t="s">
        <v>18</v>
      </c>
      <c r="X8" s="70" t="s">
        <v>13</v>
      </c>
      <c r="Y8" s="70" t="s">
        <v>18</v>
      </c>
      <c r="Z8" s="70" t="s">
        <v>13</v>
      </c>
      <c r="AA8" s="70" t="s">
        <v>18</v>
      </c>
      <c r="AB8" s="70" t="s">
        <v>13</v>
      </c>
      <c r="AC8" s="70" t="s">
        <v>18</v>
      </c>
      <c r="AD8" s="70" t="s">
        <v>13</v>
      </c>
      <c r="AE8" s="70" t="s">
        <v>18</v>
      </c>
      <c r="AF8" s="79" t="s">
        <v>21</v>
      </c>
    </row>
    <row r="9" spans="1:32" s="11" customFormat="1" ht="24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38">
        <v>25</v>
      </c>
      <c r="Z9" s="38">
        <v>26</v>
      </c>
      <c r="AA9" s="38">
        <v>27</v>
      </c>
      <c r="AB9" s="38">
        <v>28</v>
      </c>
      <c r="AC9" s="38">
        <v>29</v>
      </c>
      <c r="AD9" s="38">
        <v>30</v>
      </c>
      <c r="AE9" s="38">
        <v>31</v>
      </c>
      <c r="AF9" s="38">
        <v>32</v>
      </c>
    </row>
    <row r="10" spans="1:32" s="56" customFormat="1" ht="21.75" customHeight="1">
      <c r="A10" s="52" t="s">
        <v>61</v>
      </c>
      <c r="B10" s="52"/>
      <c r="C10" s="52"/>
      <c r="D10" s="52"/>
      <c r="E10" s="52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79"/>
    </row>
    <row r="11" spans="1:32" s="12" customFormat="1" ht="30.75" customHeight="1">
      <c r="A11" s="57" t="s">
        <v>72</v>
      </c>
      <c r="B11" s="58"/>
      <c r="C11" s="59"/>
      <c r="D11" s="59"/>
      <c r="E11" s="59"/>
      <c r="F11" s="60"/>
      <c r="G11" s="60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79"/>
    </row>
    <row r="12" spans="1:32" s="12" customFormat="1" ht="66" customHeight="1">
      <c r="A12" s="57" t="s">
        <v>73</v>
      </c>
      <c r="B12" s="58"/>
      <c r="C12" s="59"/>
      <c r="D12" s="59"/>
      <c r="E12" s="59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8"/>
    </row>
    <row r="13" spans="1:32" s="12" customFormat="1" ht="15.75">
      <c r="A13" s="61" t="s">
        <v>22</v>
      </c>
      <c r="B13" s="58"/>
      <c r="C13" s="59"/>
      <c r="D13" s="59"/>
      <c r="E13" s="59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8"/>
    </row>
    <row r="14" spans="1:33" s="12" customFormat="1" ht="64.5" customHeight="1">
      <c r="A14" s="74" t="s">
        <v>74</v>
      </c>
      <c r="B14" s="58">
        <f>B15+B21</f>
        <v>8936.08</v>
      </c>
      <c r="C14" s="58">
        <f>C15+C21</f>
        <v>0</v>
      </c>
      <c r="D14" s="58">
        <f>D15+D21</f>
        <v>0</v>
      </c>
      <c r="E14" s="58">
        <f>E15+E21</f>
        <v>0</v>
      </c>
      <c r="F14" s="60">
        <v>0</v>
      </c>
      <c r="G14" s="60">
        <v>0</v>
      </c>
      <c r="H14" s="58">
        <f aca="true" t="shared" si="0" ref="H14:AE14">H15+H21</f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 t="shared" si="0"/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58">
        <f t="shared" si="0"/>
        <v>0</v>
      </c>
      <c r="AA14" s="58">
        <f t="shared" si="0"/>
        <v>0</v>
      </c>
      <c r="AB14" s="58">
        <f t="shared" si="0"/>
        <v>0</v>
      </c>
      <c r="AC14" s="58">
        <f t="shared" si="0"/>
        <v>0</v>
      </c>
      <c r="AD14" s="58">
        <f t="shared" si="0"/>
        <v>8936.08</v>
      </c>
      <c r="AE14" s="58">
        <f t="shared" si="0"/>
        <v>0</v>
      </c>
      <c r="AF14" s="62"/>
      <c r="AG14" s="80"/>
    </row>
    <row r="15" spans="1:33" s="12" customFormat="1" ht="34.5" customHeight="1">
      <c r="A15" s="74" t="s">
        <v>75</v>
      </c>
      <c r="B15" s="58">
        <f>B16</f>
        <v>112.1</v>
      </c>
      <c r="C15" s="58">
        <f>C16</f>
        <v>0</v>
      </c>
      <c r="D15" s="58">
        <f>D16</f>
        <v>0</v>
      </c>
      <c r="E15" s="58">
        <f>E16</f>
        <v>0</v>
      </c>
      <c r="F15" s="60">
        <v>0</v>
      </c>
      <c r="G15" s="60">
        <v>0</v>
      </c>
      <c r="H15" s="58">
        <f aca="true" t="shared" si="1" ref="H15:AE15">H16</f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8">
        <f t="shared" si="1"/>
        <v>0</v>
      </c>
      <c r="M15" s="58">
        <f t="shared" si="1"/>
        <v>0</v>
      </c>
      <c r="N15" s="58">
        <f t="shared" si="1"/>
        <v>0</v>
      </c>
      <c r="O15" s="58">
        <f t="shared" si="1"/>
        <v>0</v>
      </c>
      <c r="P15" s="58">
        <f t="shared" si="1"/>
        <v>0</v>
      </c>
      <c r="Q15" s="58">
        <f t="shared" si="1"/>
        <v>0</v>
      </c>
      <c r="R15" s="58">
        <f t="shared" si="1"/>
        <v>0</v>
      </c>
      <c r="S15" s="58">
        <f t="shared" si="1"/>
        <v>0</v>
      </c>
      <c r="T15" s="58">
        <f t="shared" si="1"/>
        <v>0</v>
      </c>
      <c r="U15" s="58">
        <f t="shared" si="1"/>
        <v>0</v>
      </c>
      <c r="V15" s="58">
        <f t="shared" si="1"/>
        <v>0</v>
      </c>
      <c r="W15" s="58">
        <f t="shared" si="1"/>
        <v>0</v>
      </c>
      <c r="X15" s="58">
        <f t="shared" si="1"/>
        <v>0</v>
      </c>
      <c r="Y15" s="58">
        <f t="shared" si="1"/>
        <v>0</v>
      </c>
      <c r="Z15" s="58">
        <f t="shared" si="1"/>
        <v>0</v>
      </c>
      <c r="AA15" s="58">
        <f t="shared" si="1"/>
        <v>0</v>
      </c>
      <c r="AB15" s="58">
        <f t="shared" si="1"/>
        <v>0</v>
      </c>
      <c r="AC15" s="58">
        <f t="shared" si="1"/>
        <v>0</v>
      </c>
      <c r="AD15" s="58">
        <f t="shared" si="1"/>
        <v>112.1</v>
      </c>
      <c r="AE15" s="58">
        <f t="shared" si="1"/>
        <v>0</v>
      </c>
      <c r="AF15" s="62"/>
      <c r="AG15" s="80"/>
    </row>
    <row r="16" spans="1:33" s="12" customFormat="1" ht="18" customHeight="1">
      <c r="A16" s="63" t="s">
        <v>33</v>
      </c>
      <c r="B16" s="58">
        <f>B17+B18+B19+B20</f>
        <v>112.1</v>
      </c>
      <c r="C16" s="58">
        <f>C17+C18+C19+C20</f>
        <v>0</v>
      </c>
      <c r="D16" s="58">
        <f>D17+D18+D19+D20</f>
        <v>0</v>
      </c>
      <c r="E16" s="58">
        <f>E17+E18+E19+E20</f>
        <v>0</v>
      </c>
      <c r="F16" s="60">
        <v>0</v>
      </c>
      <c r="G16" s="60">
        <v>0</v>
      </c>
      <c r="H16" s="58">
        <f aca="true" t="shared" si="2" ref="H16:AE16">H17+H18+H19+H20</f>
        <v>0</v>
      </c>
      <c r="I16" s="58">
        <f t="shared" si="2"/>
        <v>0</v>
      </c>
      <c r="J16" s="58">
        <f t="shared" si="2"/>
        <v>0</v>
      </c>
      <c r="K16" s="58">
        <f t="shared" si="2"/>
        <v>0</v>
      </c>
      <c r="L16" s="58">
        <f t="shared" si="2"/>
        <v>0</v>
      </c>
      <c r="M16" s="58">
        <f t="shared" si="2"/>
        <v>0</v>
      </c>
      <c r="N16" s="58">
        <f t="shared" si="2"/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8">
        <f t="shared" si="2"/>
        <v>0</v>
      </c>
      <c r="W16" s="58">
        <f t="shared" si="2"/>
        <v>0</v>
      </c>
      <c r="X16" s="58">
        <f t="shared" si="2"/>
        <v>0</v>
      </c>
      <c r="Y16" s="58">
        <f t="shared" si="2"/>
        <v>0</v>
      </c>
      <c r="Z16" s="58">
        <f t="shared" si="2"/>
        <v>0</v>
      </c>
      <c r="AA16" s="58">
        <f t="shared" si="2"/>
        <v>0</v>
      </c>
      <c r="AB16" s="58">
        <f t="shared" si="2"/>
        <v>0</v>
      </c>
      <c r="AC16" s="58">
        <f t="shared" si="2"/>
        <v>0</v>
      </c>
      <c r="AD16" s="58">
        <f t="shared" si="2"/>
        <v>112.1</v>
      </c>
      <c r="AE16" s="58">
        <f t="shared" si="2"/>
        <v>0</v>
      </c>
      <c r="AF16" s="121" t="s">
        <v>85</v>
      </c>
      <c r="AG16" s="80"/>
    </row>
    <row r="17" spans="1:33" s="12" customFormat="1" ht="15.75">
      <c r="A17" s="61" t="s">
        <v>26</v>
      </c>
      <c r="B17" s="58">
        <f>H17+J17+L17+N17+P17+R17+T17+V17+X17+Z17+AB17+AD17</f>
        <v>0</v>
      </c>
      <c r="C17" s="59">
        <f>H17+J17+L17+N17+P17+R17+T17+V17+X17+Z17</f>
        <v>0</v>
      </c>
      <c r="D17" s="59">
        <f>E17</f>
        <v>0</v>
      </c>
      <c r="E17" s="59">
        <f>I17+K17+M17+O17+Q17+S17+U17+W17+Y17+AA17</f>
        <v>0</v>
      </c>
      <c r="F17" s="60">
        <v>0</v>
      </c>
      <c r="G17" s="60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122"/>
      <c r="AG17" s="80"/>
    </row>
    <row r="18" spans="1:33" s="12" customFormat="1" ht="15.75">
      <c r="A18" s="61" t="s">
        <v>24</v>
      </c>
      <c r="B18" s="58">
        <f>H18+J18+L18+N18+P18+R18+T18+V18+X18+Z18+AB18+AD18</f>
        <v>0</v>
      </c>
      <c r="C18" s="59">
        <f>H18+J18+L18+N18+P18+R18+T18+V18+X18+Z18</f>
        <v>0</v>
      </c>
      <c r="D18" s="59">
        <f>E18</f>
        <v>0</v>
      </c>
      <c r="E18" s="59">
        <f>I18+K18+M18+O18+Q18+S18+U18+W18+Y18+AA18</f>
        <v>0</v>
      </c>
      <c r="F18" s="60">
        <v>0</v>
      </c>
      <c r="G18" s="60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122"/>
      <c r="AG18" s="80"/>
    </row>
    <row r="19" spans="1:33" s="12" customFormat="1" ht="15.75">
      <c r="A19" s="61" t="s">
        <v>25</v>
      </c>
      <c r="B19" s="58">
        <f>H19+J19+L19+N19+P19+R19+T19+V19+X19+Z19+AB19+AD19</f>
        <v>112.1</v>
      </c>
      <c r="C19" s="59">
        <f>H19+J19+L19+N19+P19+R19+T19+V19+X19+Z19</f>
        <v>0</v>
      </c>
      <c r="D19" s="59">
        <f>E19</f>
        <v>0</v>
      </c>
      <c r="E19" s="59">
        <f>I19+K19+M19+O19+Q19+S19+U19+W19+Y19+AA19</f>
        <v>0</v>
      </c>
      <c r="F19" s="60">
        <v>0</v>
      </c>
      <c r="G19" s="60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112.1</v>
      </c>
      <c r="AE19" s="59">
        <v>0</v>
      </c>
      <c r="AF19" s="122"/>
      <c r="AG19" s="80"/>
    </row>
    <row r="20" spans="1:33" s="12" customFormat="1" ht="15.75" customHeight="1">
      <c r="A20" s="61" t="s">
        <v>77</v>
      </c>
      <c r="B20" s="58">
        <f>H20+J20+L20+N20+P20+R20+T20+V20+X20+Z20+AB20+AD20</f>
        <v>0</v>
      </c>
      <c r="C20" s="59">
        <f>H20+J20+L20+N20+P20+R20+T20+V20+X20+Z20</f>
        <v>0</v>
      </c>
      <c r="D20" s="59">
        <f>E20</f>
        <v>0</v>
      </c>
      <c r="E20" s="59">
        <f>I20+K20+M20+O20+Q20+S20+U20+W20+Y20+AA20</f>
        <v>0</v>
      </c>
      <c r="F20" s="60">
        <v>0</v>
      </c>
      <c r="G20" s="60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123"/>
      <c r="AG20" s="80"/>
    </row>
    <row r="21" spans="1:33" s="12" customFormat="1" ht="35.25" customHeight="1">
      <c r="A21" s="71" t="s">
        <v>76</v>
      </c>
      <c r="B21" s="58">
        <f>B22</f>
        <v>8823.98</v>
      </c>
      <c r="C21" s="58">
        <f>C22</f>
        <v>0</v>
      </c>
      <c r="D21" s="58">
        <f>D22</f>
        <v>0</v>
      </c>
      <c r="E21" s="58">
        <f>E22</f>
        <v>0</v>
      </c>
      <c r="F21" s="60">
        <v>0</v>
      </c>
      <c r="G21" s="60">
        <v>0</v>
      </c>
      <c r="H21" s="58">
        <f aca="true" t="shared" si="3" ref="H21:AE21">H22</f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  <c r="M21" s="58">
        <f t="shared" si="3"/>
        <v>0</v>
      </c>
      <c r="N21" s="58">
        <f t="shared" si="3"/>
        <v>0</v>
      </c>
      <c r="O21" s="58">
        <f t="shared" si="3"/>
        <v>0</v>
      </c>
      <c r="P21" s="58">
        <f t="shared" si="3"/>
        <v>0</v>
      </c>
      <c r="Q21" s="58">
        <f t="shared" si="3"/>
        <v>0</v>
      </c>
      <c r="R21" s="58">
        <f t="shared" si="3"/>
        <v>0</v>
      </c>
      <c r="S21" s="58">
        <f t="shared" si="3"/>
        <v>0</v>
      </c>
      <c r="T21" s="58">
        <f t="shared" si="3"/>
        <v>0</v>
      </c>
      <c r="U21" s="58">
        <f t="shared" si="3"/>
        <v>0</v>
      </c>
      <c r="V21" s="58">
        <f t="shared" si="3"/>
        <v>0</v>
      </c>
      <c r="W21" s="58">
        <f t="shared" si="3"/>
        <v>0</v>
      </c>
      <c r="X21" s="58">
        <f t="shared" si="3"/>
        <v>0</v>
      </c>
      <c r="Y21" s="58">
        <f t="shared" si="3"/>
        <v>0</v>
      </c>
      <c r="Z21" s="58">
        <f t="shared" si="3"/>
        <v>0</v>
      </c>
      <c r="AA21" s="58">
        <f t="shared" si="3"/>
        <v>0</v>
      </c>
      <c r="AB21" s="58">
        <f t="shared" si="3"/>
        <v>0</v>
      </c>
      <c r="AC21" s="58">
        <f t="shared" si="3"/>
        <v>0</v>
      </c>
      <c r="AD21" s="58">
        <f t="shared" si="3"/>
        <v>8823.98</v>
      </c>
      <c r="AE21" s="58">
        <f t="shared" si="3"/>
        <v>0</v>
      </c>
      <c r="AF21" s="62"/>
      <c r="AG21" s="80"/>
    </row>
    <row r="22" spans="1:33" s="12" customFormat="1" ht="16.5" customHeight="1">
      <c r="A22" s="63" t="s">
        <v>33</v>
      </c>
      <c r="B22" s="58">
        <f>B23+B24+B25+B26</f>
        <v>8823.98</v>
      </c>
      <c r="C22" s="58">
        <f>C23+C24+C25+C26</f>
        <v>0</v>
      </c>
      <c r="D22" s="58">
        <f>D23+D24+D25+D26</f>
        <v>0</v>
      </c>
      <c r="E22" s="58">
        <f>E23+E24+E25+E26</f>
        <v>0</v>
      </c>
      <c r="F22" s="60">
        <v>0</v>
      </c>
      <c r="G22" s="60">
        <v>0</v>
      </c>
      <c r="H22" s="58">
        <f aca="true" t="shared" si="4" ref="H22:AE22">H23+H24+H25+H26</f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0</v>
      </c>
      <c r="V22" s="58">
        <f t="shared" si="4"/>
        <v>0</v>
      </c>
      <c r="W22" s="58">
        <f t="shared" si="4"/>
        <v>0</v>
      </c>
      <c r="X22" s="58">
        <f t="shared" si="4"/>
        <v>0</v>
      </c>
      <c r="Y22" s="58">
        <f t="shared" si="4"/>
        <v>0</v>
      </c>
      <c r="Z22" s="58">
        <f t="shared" si="4"/>
        <v>0</v>
      </c>
      <c r="AA22" s="58">
        <f t="shared" si="4"/>
        <v>0</v>
      </c>
      <c r="AB22" s="58">
        <f t="shared" si="4"/>
        <v>0</v>
      </c>
      <c r="AC22" s="58">
        <f t="shared" si="4"/>
        <v>0</v>
      </c>
      <c r="AD22" s="58">
        <f t="shared" si="4"/>
        <v>8823.98</v>
      </c>
      <c r="AE22" s="58">
        <f t="shared" si="4"/>
        <v>0</v>
      </c>
      <c r="AF22" s="121" t="s">
        <v>88</v>
      </c>
      <c r="AG22" s="80"/>
    </row>
    <row r="23" spans="1:33" s="12" customFormat="1" ht="16.5" customHeight="1">
      <c r="A23" s="61" t="s">
        <v>26</v>
      </c>
      <c r="B23" s="58">
        <f>H23+J23+L23+N23+P23+R23+T23+V23+X23+Z23+AB23+AD23</f>
        <v>0</v>
      </c>
      <c r="C23" s="59">
        <f>H23+J23+L23+N23+P23+R23+T23+V23+X23+Z23</f>
        <v>0</v>
      </c>
      <c r="D23" s="59">
        <f>E23</f>
        <v>0</v>
      </c>
      <c r="E23" s="59">
        <f>I23+K23+M23+O23+Q23+S23+U23+W23+Y23+AA23</f>
        <v>0</v>
      </c>
      <c r="F23" s="60">
        <v>0</v>
      </c>
      <c r="G23" s="60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126"/>
      <c r="AG23" s="80"/>
    </row>
    <row r="24" spans="1:33" s="12" customFormat="1" ht="16.5" customHeight="1">
      <c r="A24" s="61" t="s">
        <v>24</v>
      </c>
      <c r="B24" s="58">
        <f>H24+J24+L24+N24+P24+R24+T24+V24+X24+Z24+AB24+AD24</f>
        <v>0</v>
      </c>
      <c r="C24" s="59">
        <f>H24+J24+L24+N24+P24+R24+T24+V24+X24+Z24</f>
        <v>0</v>
      </c>
      <c r="D24" s="59">
        <f>E24</f>
        <v>0</v>
      </c>
      <c r="E24" s="59">
        <f>I24+K24+M24+O24+Q24+S24+U24+W24+Y24+AA24</f>
        <v>0</v>
      </c>
      <c r="F24" s="60">
        <v>0</v>
      </c>
      <c r="G24" s="60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126"/>
      <c r="AG24" s="80"/>
    </row>
    <row r="25" spans="1:33" s="12" customFormat="1" ht="15.75" customHeight="1">
      <c r="A25" s="61" t="s">
        <v>25</v>
      </c>
      <c r="B25" s="58">
        <f>H25+J25+L25+N25+P25+R25+T25+V25+X25+Z25+AB25+AD25</f>
        <v>8823.98</v>
      </c>
      <c r="C25" s="59">
        <f>H25+J25+L25+N25+P25+R25+T25+V25+X25+Z25</f>
        <v>0</v>
      </c>
      <c r="D25" s="59">
        <f>E25</f>
        <v>0</v>
      </c>
      <c r="E25" s="59">
        <f>I25+K25+M25+O25+Q25+S25+U25+W25+Y25+AA25</f>
        <v>0</v>
      </c>
      <c r="F25" s="60"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8823.98</v>
      </c>
      <c r="AE25" s="59">
        <v>0</v>
      </c>
      <c r="AF25" s="126"/>
      <c r="AG25" s="80"/>
    </row>
    <row r="26" spans="1:33" s="12" customFormat="1" ht="56.25" customHeight="1">
      <c r="A26" s="61" t="s">
        <v>77</v>
      </c>
      <c r="B26" s="58">
        <f>H26+J26+L26+N26+P26+R26+T26+V26+X26+Z26+AB26+AD26</f>
        <v>0</v>
      </c>
      <c r="C26" s="59">
        <f>H26+J26+L26+N26+P26+R26+T26+V26+X26+Z26</f>
        <v>0</v>
      </c>
      <c r="D26" s="59">
        <f>E26</f>
        <v>0</v>
      </c>
      <c r="E26" s="59">
        <f>I26+K26+M26+O26+Q26+S26+U26+W26+Y26+AA26</f>
        <v>0</v>
      </c>
      <c r="F26" s="60">
        <v>0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127"/>
      <c r="AG26" s="80"/>
    </row>
    <row r="27" spans="1:33" s="12" customFormat="1" ht="64.5">
      <c r="A27" s="71" t="s">
        <v>81</v>
      </c>
      <c r="B27" s="58">
        <f>B28</f>
        <v>12563.25</v>
      </c>
      <c r="C27" s="58">
        <f>C28</f>
        <v>9764.55</v>
      </c>
      <c r="D27" s="58">
        <f>D28</f>
        <v>10638.7</v>
      </c>
      <c r="E27" s="58">
        <f>E28</f>
        <v>7840</v>
      </c>
      <c r="F27" s="60">
        <v>0.624</v>
      </c>
      <c r="G27" s="60">
        <v>0.8029</v>
      </c>
      <c r="H27" s="58">
        <f aca="true" t="shared" si="5" ref="H27:AE27">H28</f>
        <v>0</v>
      </c>
      <c r="I27" s="58">
        <f t="shared" si="5"/>
        <v>0</v>
      </c>
      <c r="J27" s="58">
        <v>0</v>
      </c>
      <c r="K27" s="58">
        <f t="shared" si="5"/>
        <v>0</v>
      </c>
      <c r="L27" s="58">
        <f t="shared" si="5"/>
        <v>9764.55</v>
      </c>
      <c r="M27" s="58">
        <f t="shared" si="5"/>
        <v>0</v>
      </c>
      <c r="N27" s="58">
        <f t="shared" si="5"/>
        <v>0</v>
      </c>
      <c r="O27" s="58">
        <f t="shared" si="5"/>
        <v>0</v>
      </c>
      <c r="P27" s="58">
        <f t="shared" si="5"/>
        <v>0</v>
      </c>
      <c r="Q27" s="58">
        <f t="shared" si="5"/>
        <v>2764.54</v>
      </c>
      <c r="R27" s="58">
        <f t="shared" si="5"/>
        <v>0</v>
      </c>
      <c r="S27" s="58">
        <f t="shared" si="5"/>
        <v>5075.46</v>
      </c>
      <c r="T27" s="58">
        <f t="shared" si="5"/>
        <v>0</v>
      </c>
      <c r="U27" s="58">
        <f t="shared" si="5"/>
        <v>0</v>
      </c>
      <c r="V27" s="58">
        <f t="shared" si="5"/>
        <v>0</v>
      </c>
      <c r="W27" s="58">
        <f t="shared" si="5"/>
        <v>0</v>
      </c>
      <c r="X27" s="58">
        <f t="shared" si="5"/>
        <v>0</v>
      </c>
      <c r="Y27" s="58">
        <f t="shared" si="5"/>
        <v>0</v>
      </c>
      <c r="Z27" s="58">
        <f t="shared" si="5"/>
        <v>0</v>
      </c>
      <c r="AA27" s="58">
        <f t="shared" si="5"/>
        <v>0</v>
      </c>
      <c r="AB27" s="58">
        <f t="shared" si="5"/>
        <v>2798.7</v>
      </c>
      <c r="AC27" s="58">
        <f t="shared" si="5"/>
        <v>0</v>
      </c>
      <c r="AD27" s="58">
        <f t="shared" si="5"/>
        <v>0</v>
      </c>
      <c r="AE27" s="58">
        <f t="shared" si="5"/>
        <v>0</v>
      </c>
      <c r="AF27" s="62"/>
      <c r="AG27" s="80"/>
    </row>
    <row r="28" spans="1:33" s="12" customFormat="1" ht="18.75" customHeight="1">
      <c r="A28" s="63" t="s">
        <v>33</v>
      </c>
      <c r="B28" s="58">
        <f>B29+B30+B31+B32</f>
        <v>12563.25</v>
      </c>
      <c r="C28" s="58">
        <f>C29+C30+C31+C32</f>
        <v>9764.55</v>
      </c>
      <c r="D28" s="58">
        <f>D29+D30+D31+D32</f>
        <v>10638.7</v>
      </c>
      <c r="E28" s="58">
        <f>E29+E30+E31+E32</f>
        <v>7840</v>
      </c>
      <c r="F28" s="60">
        <v>0.624</v>
      </c>
      <c r="G28" s="60">
        <v>0.8029</v>
      </c>
      <c r="H28" s="58">
        <f aca="true" t="shared" si="6" ref="H28:AE28">H29+H30+H31+H32</f>
        <v>0</v>
      </c>
      <c r="I28" s="58">
        <f t="shared" si="6"/>
        <v>0</v>
      </c>
      <c r="J28" s="58">
        <v>0</v>
      </c>
      <c r="K28" s="58">
        <f t="shared" si="6"/>
        <v>0</v>
      </c>
      <c r="L28" s="58">
        <f>L31+L32</f>
        <v>9764.55</v>
      </c>
      <c r="M28" s="58">
        <f t="shared" si="6"/>
        <v>0</v>
      </c>
      <c r="N28" s="58">
        <f t="shared" si="6"/>
        <v>0</v>
      </c>
      <c r="O28" s="58">
        <f t="shared" si="6"/>
        <v>0</v>
      </c>
      <c r="P28" s="58">
        <f t="shared" si="6"/>
        <v>0</v>
      </c>
      <c r="Q28" s="58">
        <f t="shared" si="6"/>
        <v>2764.54</v>
      </c>
      <c r="R28" s="58">
        <f t="shared" si="6"/>
        <v>0</v>
      </c>
      <c r="S28" s="58">
        <f t="shared" si="6"/>
        <v>5075.46</v>
      </c>
      <c r="T28" s="58">
        <f t="shared" si="6"/>
        <v>0</v>
      </c>
      <c r="U28" s="58">
        <f t="shared" si="6"/>
        <v>0</v>
      </c>
      <c r="V28" s="58">
        <f t="shared" si="6"/>
        <v>0</v>
      </c>
      <c r="W28" s="58">
        <f t="shared" si="6"/>
        <v>0</v>
      </c>
      <c r="X28" s="58">
        <f t="shared" si="6"/>
        <v>0</v>
      </c>
      <c r="Y28" s="58">
        <f t="shared" si="6"/>
        <v>0</v>
      </c>
      <c r="Z28" s="58">
        <f t="shared" si="6"/>
        <v>0</v>
      </c>
      <c r="AA28" s="58">
        <f t="shared" si="6"/>
        <v>0</v>
      </c>
      <c r="AB28" s="58">
        <f t="shared" si="6"/>
        <v>2798.7</v>
      </c>
      <c r="AC28" s="58">
        <f t="shared" si="6"/>
        <v>0</v>
      </c>
      <c r="AD28" s="58">
        <f t="shared" si="6"/>
        <v>0</v>
      </c>
      <c r="AE28" s="58">
        <f t="shared" si="6"/>
        <v>0</v>
      </c>
      <c r="AF28" s="108"/>
      <c r="AG28" s="80"/>
    </row>
    <row r="29" spans="1:33" s="12" customFormat="1" ht="15.75">
      <c r="A29" s="61" t="s">
        <v>26</v>
      </c>
      <c r="B29" s="58">
        <f>H29+J29+L29+N29+P29+R29+T29+V29+X29+Z29+AB29+AD29</f>
        <v>0</v>
      </c>
      <c r="C29" s="59">
        <f>H29+J29+L29+N29+P29+R29+T29+V29+X29+Z29</f>
        <v>0</v>
      </c>
      <c r="D29" s="59">
        <f>E29</f>
        <v>0</v>
      </c>
      <c r="E29" s="59">
        <f>I29+K29+M29+O29+Q29+S29+U29+W29+Y29+AA29</f>
        <v>0</v>
      </c>
      <c r="F29" s="60">
        <v>0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109"/>
      <c r="AG29" s="80"/>
    </row>
    <row r="30" spans="1:33" s="12" customFormat="1" ht="15.75">
      <c r="A30" s="61" t="s">
        <v>24</v>
      </c>
      <c r="B30" s="58">
        <f>H30+J30+L30+N30+P30+R30+T30+V30+X30+Z30+AB30+AD30</f>
        <v>2798.7</v>
      </c>
      <c r="C30" s="59">
        <f>H30+J30+L30+N30+P30+R30+T30+V30+X30+Z30</f>
        <v>0</v>
      </c>
      <c r="D30" s="59">
        <v>2798.7</v>
      </c>
      <c r="E30" s="59">
        <f>I30+K30+M30+O30+Q30+S30+U30+W30+Y30+AA30</f>
        <v>0</v>
      </c>
      <c r="F30" s="60">
        <v>0</v>
      </c>
      <c r="G30" s="60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2798.7</v>
      </c>
      <c r="AC30" s="59">
        <v>0</v>
      </c>
      <c r="AD30" s="59">
        <v>0</v>
      </c>
      <c r="AE30" s="59">
        <v>0</v>
      </c>
      <c r="AF30" s="109"/>
      <c r="AG30" s="80"/>
    </row>
    <row r="31" spans="1:33" s="12" customFormat="1" ht="15.75">
      <c r="A31" s="61" t="s">
        <v>25</v>
      </c>
      <c r="B31" s="58">
        <f>H31+J31+L31+N31+P31+R31+T31+V31+X31+Z31+AB31+AD31</f>
        <v>1713.8</v>
      </c>
      <c r="C31" s="59">
        <f>H31+J31+L31+N31+P31+R31+T31+V31+X31+Z31</f>
        <v>1713.8</v>
      </c>
      <c r="D31" s="59">
        <f>E31</f>
        <v>1713.79</v>
      </c>
      <c r="E31" s="59">
        <f>I31+K31+M31+O31+Q31+S31+U31+W31+Y31+AA31</f>
        <v>1713.79</v>
      </c>
      <c r="F31" s="60">
        <v>1</v>
      </c>
      <c r="G31" s="60">
        <v>1</v>
      </c>
      <c r="H31" s="59">
        <v>0</v>
      </c>
      <c r="I31" s="59">
        <v>0</v>
      </c>
      <c r="J31" s="59">
        <v>0</v>
      </c>
      <c r="K31" s="59">
        <v>0</v>
      </c>
      <c r="L31" s="59">
        <v>1713.8</v>
      </c>
      <c r="M31" s="59">
        <v>0</v>
      </c>
      <c r="N31" s="59">
        <v>0</v>
      </c>
      <c r="O31" s="59">
        <v>0</v>
      </c>
      <c r="P31" s="59">
        <v>0</v>
      </c>
      <c r="Q31" s="59">
        <v>1713.79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109"/>
      <c r="AG31" s="80"/>
    </row>
    <row r="32" spans="1:33" s="12" customFormat="1" ht="15.75">
      <c r="A32" s="61" t="s">
        <v>77</v>
      </c>
      <c r="B32" s="58">
        <f>H32+J32+L32+N32+P32+R32+T32+V32+X32+Z32+AB32+AD32</f>
        <v>8050.75</v>
      </c>
      <c r="C32" s="59">
        <f>H32+J32+L32+N32+P32+R32+T32+V32+X32+Z32</f>
        <v>8050.75</v>
      </c>
      <c r="D32" s="59">
        <f>E32</f>
        <v>6126.21</v>
      </c>
      <c r="E32" s="59">
        <f>I32+K32+M32+O32+Q32+S32+U32+W32+Y32+AA32</f>
        <v>6126.21</v>
      </c>
      <c r="F32" s="60">
        <v>0.761</v>
      </c>
      <c r="G32" s="60">
        <v>0.761</v>
      </c>
      <c r="H32" s="59">
        <v>0</v>
      </c>
      <c r="I32" s="59">
        <v>0</v>
      </c>
      <c r="J32" s="59">
        <v>0</v>
      </c>
      <c r="K32" s="59">
        <v>0</v>
      </c>
      <c r="L32" s="59">
        <v>8050.75</v>
      </c>
      <c r="M32" s="59">
        <v>0</v>
      </c>
      <c r="N32" s="59">
        <v>0</v>
      </c>
      <c r="O32" s="59">
        <v>0</v>
      </c>
      <c r="P32" s="59">
        <v>0</v>
      </c>
      <c r="Q32" s="59">
        <v>1050.75</v>
      </c>
      <c r="R32" s="59">
        <v>0</v>
      </c>
      <c r="S32" s="59">
        <v>5075.46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110"/>
      <c r="AG32" s="80"/>
    </row>
    <row r="33" spans="1:33" s="12" customFormat="1" ht="35.25" customHeight="1">
      <c r="A33" s="75" t="s">
        <v>63</v>
      </c>
      <c r="B33" s="59"/>
      <c r="C33" s="59"/>
      <c r="D33" s="59"/>
      <c r="E33" s="59"/>
      <c r="F33" s="60"/>
      <c r="G33" s="6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4"/>
      <c r="AG33" s="80"/>
    </row>
    <row r="34" spans="1:33" s="12" customFormat="1" ht="60" customHeight="1">
      <c r="A34" s="76" t="s">
        <v>40</v>
      </c>
      <c r="B34" s="59"/>
      <c r="C34" s="59"/>
      <c r="D34" s="59"/>
      <c r="E34" s="59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4"/>
      <c r="AG34" s="80"/>
    </row>
    <row r="35" spans="1:33" s="12" customFormat="1" ht="15.75">
      <c r="A35" s="61" t="s">
        <v>22</v>
      </c>
      <c r="B35" s="58"/>
      <c r="C35" s="58"/>
      <c r="D35" s="58"/>
      <c r="E35" s="58"/>
      <c r="F35" s="46"/>
      <c r="G35" s="46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4"/>
      <c r="AG35" s="80"/>
    </row>
    <row r="36" spans="1:33" s="12" customFormat="1" ht="19.5" customHeight="1">
      <c r="A36" s="71" t="s">
        <v>38</v>
      </c>
      <c r="B36" s="58">
        <f>B37</f>
        <v>200206.19999999998</v>
      </c>
      <c r="C36" s="58">
        <f>C37</f>
        <v>167714.33999999997</v>
      </c>
      <c r="D36" s="58">
        <f>D37</f>
        <v>162011.71000000002</v>
      </c>
      <c r="E36" s="58">
        <f>E37</f>
        <v>162011.71000000002</v>
      </c>
      <c r="F36" s="46">
        <v>0.8092</v>
      </c>
      <c r="G36" s="46">
        <v>0.966</v>
      </c>
      <c r="H36" s="58">
        <f aca="true" t="shared" si="7" ref="H36:AE36">H37</f>
        <v>0</v>
      </c>
      <c r="I36" s="58">
        <f t="shared" si="7"/>
        <v>0</v>
      </c>
      <c r="J36" s="58">
        <f t="shared" si="7"/>
        <v>1685.6</v>
      </c>
      <c r="K36" s="58">
        <f t="shared" si="7"/>
        <v>0</v>
      </c>
      <c r="L36" s="58">
        <f t="shared" si="7"/>
        <v>15169.5</v>
      </c>
      <c r="M36" s="58">
        <f t="shared" si="7"/>
        <v>1685.5</v>
      </c>
      <c r="N36" s="58">
        <f t="shared" si="7"/>
        <v>0</v>
      </c>
      <c r="O36" s="58">
        <f t="shared" si="7"/>
        <v>15169.5</v>
      </c>
      <c r="P36" s="58">
        <f t="shared" si="7"/>
        <v>0</v>
      </c>
      <c r="Q36" s="58">
        <f t="shared" si="7"/>
        <v>0</v>
      </c>
      <c r="R36" s="58">
        <f t="shared" si="7"/>
        <v>0</v>
      </c>
      <c r="S36" s="58">
        <f t="shared" si="7"/>
        <v>0</v>
      </c>
      <c r="T36" s="58">
        <f t="shared" si="7"/>
        <v>44487.3</v>
      </c>
      <c r="U36" s="58">
        <f t="shared" si="7"/>
        <v>44487.21</v>
      </c>
      <c r="V36" s="58">
        <f t="shared" si="7"/>
        <v>0</v>
      </c>
      <c r="W36" s="58">
        <f t="shared" si="7"/>
        <v>0</v>
      </c>
      <c r="X36" s="58">
        <f t="shared" si="7"/>
        <v>106371.93999999999</v>
      </c>
      <c r="Y36" s="58">
        <f t="shared" si="7"/>
        <v>100669.5</v>
      </c>
      <c r="Z36" s="58">
        <f t="shared" si="7"/>
        <v>0</v>
      </c>
      <c r="AA36" s="58">
        <f t="shared" si="7"/>
        <v>0</v>
      </c>
      <c r="AB36" s="58">
        <f t="shared" si="7"/>
        <v>0</v>
      </c>
      <c r="AC36" s="58">
        <f t="shared" si="7"/>
        <v>0</v>
      </c>
      <c r="AD36" s="58">
        <f t="shared" si="7"/>
        <v>32491.86</v>
      </c>
      <c r="AE36" s="58">
        <f t="shared" si="7"/>
        <v>0</v>
      </c>
      <c r="AF36" s="82"/>
      <c r="AG36" s="80"/>
    </row>
    <row r="37" spans="1:33" s="12" customFormat="1" ht="16.5" customHeight="1">
      <c r="A37" s="63" t="s">
        <v>33</v>
      </c>
      <c r="B37" s="58">
        <f>B38+B39+B40+B41</f>
        <v>200206.19999999998</v>
      </c>
      <c r="C37" s="58">
        <f>C38+C39+C40+C41</f>
        <v>167714.33999999997</v>
      </c>
      <c r="D37" s="58">
        <f>D38+D39+D40+D41</f>
        <v>162011.71000000002</v>
      </c>
      <c r="E37" s="58">
        <f>E38+E39+E40+E41</f>
        <v>162011.71000000002</v>
      </c>
      <c r="F37" s="46">
        <v>80.92</v>
      </c>
      <c r="G37" s="46">
        <v>0.966</v>
      </c>
      <c r="H37" s="58">
        <f aca="true" t="shared" si="8" ref="H37:AE37">H38+H39</f>
        <v>0</v>
      </c>
      <c r="I37" s="58">
        <f t="shared" si="8"/>
        <v>0</v>
      </c>
      <c r="J37" s="58">
        <f t="shared" si="8"/>
        <v>1685.6</v>
      </c>
      <c r="K37" s="58">
        <f t="shared" si="8"/>
        <v>0</v>
      </c>
      <c r="L37" s="58">
        <f t="shared" si="8"/>
        <v>15169.5</v>
      </c>
      <c r="M37" s="58">
        <f t="shared" si="8"/>
        <v>1685.5</v>
      </c>
      <c r="N37" s="58">
        <f t="shared" si="8"/>
        <v>0</v>
      </c>
      <c r="O37" s="58">
        <f t="shared" si="8"/>
        <v>15169.5</v>
      </c>
      <c r="P37" s="58">
        <f t="shared" si="8"/>
        <v>0</v>
      </c>
      <c r="Q37" s="58">
        <f t="shared" si="8"/>
        <v>0</v>
      </c>
      <c r="R37" s="58">
        <f t="shared" si="8"/>
        <v>0</v>
      </c>
      <c r="S37" s="58">
        <f t="shared" si="8"/>
        <v>0</v>
      </c>
      <c r="T37" s="58">
        <f t="shared" si="8"/>
        <v>44487.3</v>
      </c>
      <c r="U37" s="58">
        <f t="shared" si="8"/>
        <v>44487.21</v>
      </c>
      <c r="V37" s="58">
        <f t="shared" si="8"/>
        <v>0</v>
      </c>
      <c r="W37" s="58">
        <f t="shared" si="8"/>
        <v>0</v>
      </c>
      <c r="X37" s="58">
        <f t="shared" si="8"/>
        <v>106371.93999999999</v>
      </c>
      <c r="Y37" s="58">
        <f t="shared" si="8"/>
        <v>100669.5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 t="shared" si="8"/>
        <v>32491.86</v>
      </c>
      <c r="AE37" s="58">
        <f t="shared" si="8"/>
        <v>0</v>
      </c>
      <c r="AF37" s="118" t="s">
        <v>91</v>
      </c>
      <c r="AG37" s="80"/>
    </row>
    <row r="38" spans="1:33" s="12" customFormat="1" ht="18.75" customHeight="1">
      <c r="A38" s="61" t="s">
        <v>24</v>
      </c>
      <c r="B38" s="58">
        <f>H38+J38+L38+N38+P38+R38+T38+V38+X38+Z38+AB38+AD38</f>
        <v>160795.59999999998</v>
      </c>
      <c r="C38" s="58">
        <f>H38+J38+L38+N38+P38+R38+T38+V38+X38+Z38</f>
        <v>151513.03999999998</v>
      </c>
      <c r="D38" s="58">
        <f>E38</f>
        <v>145810.54</v>
      </c>
      <c r="E38" s="58">
        <f>I38+K38+M38+O38+Q38+S38+U38+W38+Y38+AA38</f>
        <v>145810.54</v>
      </c>
      <c r="F38" s="46">
        <v>0.9068</v>
      </c>
      <c r="G38" s="46">
        <v>0.9624</v>
      </c>
      <c r="H38" s="59">
        <v>0</v>
      </c>
      <c r="I38" s="59">
        <v>0</v>
      </c>
      <c r="J38" s="59">
        <v>0</v>
      </c>
      <c r="K38" s="59">
        <v>0</v>
      </c>
      <c r="L38" s="59">
        <v>15169.5</v>
      </c>
      <c r="M38" s="59">
        <v>0</v>
      </c>
      <c r="N38" s="59">
        <v>0</v>
      </c>
      <c r="O38" s="59">
        <v>15169.5</v>
      </c>
      <c r="P38" s="59">
        <v>0</v>
      </c>
      <c r="Q38" s="59">
        <v>0</v>
      </c>
      <c r="R38" s="59">
        <v>0</v>
      </c>
      <c r="S38" s="59">
        <v>0</v>
      </c>
      <c r="T38" s="59">
        <v>40038.5</v>
      </c>
      <c r="U38" s="59">
        <v>40038.49</v>
      </c>
      <c r="V38" s="59">
        <v>0</v>
      </c>
      <c r="W38" s="59">
        <v>0</v>
      </c>
      <c r="X38" s="59">
        <v>96305.04</v>
      </c>
      <c r="Y38" s="59">
        <v>90602.55</v>
      </c>
      <c r="Z38" s="59">
        <v>0</v>
      </c>
      <c r="AA38" s="59">
        <v>0</v>
      </c>
      <c r="AB38" s="59">
        <v>0</v>
      </c>
      <c r="AC38" s="59">
        <v>0</v>
      </c>
      <c r="AD38" s="59">
        <v>9282.56</v>
      </c>
      <c r="AE38" s="59">
        <v>0</v>
      </c>
      <c r="AF38" s="129"/>
      <c r="AG38" s="80"/>
    </row>
    <row r="39" spans="1:33" s="12" customFormat="1" ht="22.5" customHeight="1">
      <c r="A39" s="61" t="s">
        <v>25</v>
      </c>
      <c r="B39" s="58">
        <f>H39+J39+L39+N39+P39+R39+T39+V39+X39+Z39+AB39+AD39</f>
        <v>39410.6</v>
      </c>
      <c r="C39" s="58">
        <f>H39+J39+L39+N39+P39+R39+T39+V39+X39+Z39</f>
        <v>16201.3</v>
      </c>
      <c r="D39" s="58">
        <f>E39</f>
        <v>16201.170000000002</v>
      </c>
      <c r="E39" s="58">
        <f>I39+K39+M39+O39+Q39+S39+U39+W39+Y39+AA39</f>
        <v>16201.170000000002</v>
      </c>
      <c r="F39" s="46">
        <v>0.4111</v>
      </c>
      <c r="G39" s="46">
        <v>1</v>
      </c>
      <c r="H39" s="59">
        <v>0</v>
      </c>
      <c r="I39" s="59">
        <v>0</v>
      </c>
      <c r="J39" s="59">
        <v>1685.6</v>
      </c>
      <c r="K39" s="59">
        <v>0</v>
      </c>
      <c r="L39" s="59">
        <v>0</v>
      </c>
      <c r="M39" s="59">
        <v>1685.5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4448.8</v>
      </c>
      <c r="U39" s="59">
        <v>4448.72</v>
      </c>
      <c r="V39" s="59">
        <v>0</v>
      </c>
      <c r="W39" s="59">
        <v>0</v>
      </c>
      <c r="X39" s="59">
        <v>10066.9</v>
      </c>
      <c r="Y39" s="59">
        <v>10066.95</v>
      </c>
      <c r="Z39" s="59">
        <v>0</v>
      </c>
      <c r="AA39" s="59">
        <v>0</v>
      </c>
      <c r="AB39" s="59">
        <v>0</v>
      </c>
      <c r="AC39" s="59">
        <v>0</v>
      </c>
      <c r="AD39" s="59">
        <v>23209.3</v>
      </c>
      <c r="AE39" s="59">
        <v>0</v>
      </c>
      <c r="AF39" s="129"/>
      <c r="AG39" s="80"/>
    </row>
    <row r="40" spans="1:33" s="12" customFormat="1" ht="22.5" customHeight="1">
      <c r="A40" s="61" t="s">
        <v>26</v>
      </c>
      <c r="B40" s="58">
        <f>H40+J40+L40+N40+P40+R40+T40+V40+X40+Z40+AB40+AD40</f>
        <v>0</v>
      </c>
      <c r="C40" s="58">
        <f>H40+J40+L40+N40+P40+R40+T40+V40+X40+Z40</f>
        <v>0</v>
      </c>
      <c r="D40" s="58">
        <f>E40</f>
        <v>0</v>
      </c>
      <c r="E40" s="58">
        <f>I40+K40+M40+O40+Q40+S40+U40+W40+Y40+AA40</f>
        <v>0</v>
      </c>
      <c r="F40" s="46">
        <v>0</v>
      </c>
      <c r="G40" s="46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129"/>
      <c r="AG40" s="80"/>
    </row>
    <row r="41" spans="1:33" s="12" customFormat="1" ht="73.5" customHeight="1">
      <c r="A41" s="61" t="s">
        <v>77</v>
      </c>
      <c r="B41" s="58">
        <f>H41+J41+L41+N41+P41+R41+T41+V41+X41+Z41+AB41+AD41</f>
        <v>0</v>
      </c>
      <c r="C41" s="58">
        <f>H41+J41+L41+N41+P41+R41+T41+V41+X41+Z41</f>
        <v>0</v>
      </c>
      <c r="D41" s="58">
        <f>E41</f>
        <v>0</v>
      </c>
      <c r="E41" s="58">
        <f>I41+K41+M41+O41+Q41+S41+U41+W41+Y41+AA41</f>
        <v>0</v>
      </c>
      <c r="F41" s="46">
        <v>0</v>
      </c>
      <c r="G41" s="46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129"/>
      <c r="AG41" s="80"/>
    </row>
    <row r="42" spans="1:37" s="12" customFormat="1" ht="81" customHeight="1">
      <c r="A42" s="71" t="s">
        <v>41</v>
      </c>
      <c r="B42" s="59">
        <f>B43+B49+B55+B61</f>
        <v>74120.15</v>
      </c>
      <c r="C42" s="59">
        <f>C43+C49+C55+C61</f>
        <v>36806.5</v>
      </c>
      <c r="D42" s="59">
        <f>D43+D49+D55+D61</f>
        <v>31708.5</v>
      </c>
      <c r="E42" s="59">
        <f>E43+E49+E55+E61</f>
        <v>31708.5</v>
      </c>
      <c r="F42" s="60">
        <f>E42*100/B42/100</f>
        <v>0.4277986485456384</v>
      </c>
      <c r="G42" s="60">
        <f>E42*100/C42/100</f>
        <v>0.8614918560580332</v>
      </c>
      <c r="H42" s="59">
        <f aca="true" t="shared" si="9" ref="H42:AE42">H43+H49+H55+H61</f>
        <v>3693.6</v>
      </c>
      <c r="I42" s="59">
        <f t="shared" si="9"/>
        <v>3693.6</v>
      </c>
      <c r="J42" s="59">
        <f t="shared" si="9"/>
        <v>877.53</v>
      </c>
      <c r="K42" s="59">
        <f t="shared" si="9"/>
        <v>877.53</v>
      </c>
      <c r="L42" s="59">
        <f t="shared" si="9"/>
        <v>0</v>
      </c>
      <c r="M42" s="59">
        <f t="shared" si="9"/>
        <v>0</v>
      </c>
      <c r="N42" s="59">
        <f t="shared" si="9"/>
        <v>9932.26</v>
      </c>
      <c r="O42" s="59">
        <f t="shared" si="9"/>
        <v>9932.26</v>
      </c>
      <c r="P42" s="59">
        <f t="shared" si="9"/>
        <v>0</v>
      </c>
      <c r="Q42" s="59">
        <f t="shared" si="9"/>
        <v>0</v>
      </c>
      <c r="R42" s="59">
        <f t="shared" si="9"/>
        <v>99.5</v>
      </c>
      <c r="S42" s="59">
        <f t="shared" si="9"/>
        <v>99.5</v>
      </c>
      <c r="T42" s="59">
        <f t="shared" si="9"/>
        <v>1445.92</v>
      </c>
      <c r="U42" s="59">
        <f t="shared" si="9"/>
        <v>1445.92</v>
      </c>
      <c r="V42" s="59">
        <f t="shared" si="9"/>
        <v>3551.11</v>
      </c>
      <c r="W42" s="59">
        <f t="shared" si="9"/>
        <v>3551.11</v>
      </c>
      <c r="X42" s="59">
        <f t="shared" si="9"/>
        <v>7829.23</v>
      </c>
      <c r="Y42" s="59">
        <f t="shared" si="9"/>
        <v>7731.23</v>
      </c>
      <c r="Z42" s="59">
        <f t="shared" si="9"/>
        <v>9377.349999999999</v>
      </c>
      <c r="AA42" s="59">
        <f t="shared" si="9"/>
        <v>4377.349999999999</v>
      </c>
      <c r="AB42" s="59">
        <f t="shared" si="9"/>
        <v>10000</v>
      </c>
      <c r="AC42" s="59">
        <f t="shared" si="9"/>
        <v>0</v>
      </c>
      <c r="AD42" s="59">
        <f>AD43+AD49+AD55+AD61</f>
        <v>27313.65</v>
      </c>
      <c r="AE42" s="85">
        <f t="shared" si="9"/>
        <v>0</v>
      </c>
      <c r="AF42" s="89"/>
      <c r="AG42" s="88"/>
      <c r="AH42" s="88"/>
      <c r="AI42" s="88"/>
      <c r="AJ42" s="88"/>
      <c r="AK42" s="88"/>
    </row>
    <row r="43" spans="1:33" s="12" customFormat="1" ht="48">
      <c r="A43" s="71" t="s">
        <v>69</v>
      </c>
      <c r="B43" s="58">
        <f>B44</f>
        <v>19530.5</v>
      </c>
      <c r="C43" s="58">
        <f>C44</f>
        <v>19396.5</v>
      </c>
      <c r="D43" s="58">
        <f>D44</f>
        <v>19396.5</v>
      </c>
      <c r="E43" s="58">
        <f>E44</f>
        <v>19396.5</v>
      </c>
      <c r="F43" s="60">
        <v>0.9931</v>
      </c>
      <c r="G43" s="60">
        <f>E43*100/C43/100</f>
        <v>1</v>
      </c>
      <c r="H43" s="58">
        <f aca="true" t="shared" si="10" ref="H43:AE43">H44</f>
        <v>0</v>
      </c>
      <c r="I43" s="58">
        <f t="shared" si="10"/>
        <v>0</v>
      </c>
      <c r="J43" s="58">
        <f t="shared" si="10"/>
        <v>877.53</v>
      </c>
      <c r="K43" s="58">
        <f t="shared" si="10"/>
        <v>877.53</v>
      </c>
      <c r="L43" s="58">
        <f t="shared" si="10"/>
        <v>0</v>
      </c>
      <c r="M43" s="58">
        <f t="shared" si="10"/>
        <v>0</v>
      </c>
      <c r="N43" s="58">
        <f t="shared" si="10"/>
        <v>1313.8600000000001</v>
      </c>
      <c r="O43" s="58">
        <f t="shared" si="10"/>
        <v>1313.8600000000001</v>
      </c>
      <c r="P43" s="58">
        <f t="shared" si="10"/>
        <v>0</v>
      </c>
      <c r="Q43" s="58">
        <f t="shared" si="10"/>
        <v>0</v>
      </c>
      <c r="R43" s="58">
        <f t="shared" si="10"/>
        <v>99.5</v>
      </c>
      <c r="S43" s="58">
        <f t="shared" si="10"/>
        <v>99.5</v>
      </c>
      <c r="T43" s="58">
        <f t="shared" si="10"/>
        <v>1445.92</v>
      </c>
      <c r="U43" s="58">
        <f t="shared" si="10"/>
        <v>1445.92</v>
      </c>
      <c r="V43" s="58">
        <f t="shared" si="10"/>
        <v>3551.11</v>
      </c>
      <c r="W43" s="58">
        <f t="shared" si="10"/>
        <v>3551.11</v>
      </c>
      <c r="X43" s="58">
        <f t="shared" si="10"/>
        <v>7731.23</v>
      </c>
      <c r="Y43" s="58">
        <f t="shared" si="10"/>
        <v>7731.23</v>
      </c>
      <c r="Z43" s="58">
        <f t="shared" si="10"/>
        <v>4377.349999999999</v>
      </c>
      <c r="AA43" s="58">
        <f t="shared" si="10"/>
        <v>4377.349999999999</v>
      </c>
      <c r="AB43" s="58">
        <f t="shared" si="10"/>
        <v>0</v>
      </c>
      <c r="AC43" s="58">
        <f t="shared" si="10"/>
        <v>0</v>
      </c>
      <c r="AD43" s="58">
        <f t="shared" si="10"/>
        <v>134</v>
      </c>
      <c r="AE43" s="58">
        <f t="shared" si="10"/>
        <v>0</v>
      </c>
      <c r="AF43" s="83"/>
      <c r="AG43" s="80"/>
    </row>
    <row r="44" spans="1:33" s="12" customFormat="1" ht="16.5" customHeight="1">
      <c r="A44" s="63" t="s">
        <v>33</v>
      </c>
      <c r="B44" s="58">
        <f>B46+B47+B45+B48</f>
        <v>19530.5</v>
      </c>
      <c r="C44" s="58">
        <f>C46+C47+C45+C48</f>
        <v>19396.5</v>
      </c>
      <c r="D44" s="58">
        <f>D46+D47+D45+D48</f>
        <v>19396.5</v>
      </c>
      <c r="E44" s="58">
        <f>E46+E47+E45+E48</f>
        <v>19396.5</v>
      </c>
      <c r="F44" s="60">
        <f>E44*100/B44/100</f>
        <v>0.9931389365351628</v>
      </c>
      <c r="G44" s="60">
        <f>E44*100/C44/100</f>
        <v>1</v>
      </c>
      <c r="H44" s="58">
        <f aca="true" t="shared" si="11" ref="H44:AE44">H46+H47</f>
        <v>0</v>
      </c>
      <c r="I44" s="58">
        <f t="shared" si="11"/>
        <v>0</v>
      </c>
      <c r="J44" s="58">
        <f t="shared" si="11"/>
        <v>877.53</v>
      </c>
      <c r="K44" s="58">
        <f t="shared" si="11"/>
        <v>877.53</v>
      </c>
      <c r="L44" s="58">
        <f t="shared" si="11"/>
        <v>0</v>
      </c>
      <c r="M44" s="58">
        <f t="shared" si="11"/>
        <v>0</v>
      </c>
      <c r="N44" s="58">
        <f t="shared" si="11"/>
        <v>1313.8600000000001</v>
      </c>
      <c r="O44" s="58">
        <f t="shared" si="11"/>
        <v>1313.8600000000001</v>
      </c>
      <c r="P44" s="58">
        <f t="shared" si="11"/>
        <v>0</v>
      </c>
      <c r="Q44" s="58">
        <f t="shared" si="11"/>
        <v>0</v>
      </c>
      <c r="R44" s="58">
        <f t="shared" si="11"/>
        <v>99.5</v>
      </c>
      <c r="S44" s="58">
        <f t="shared" si="11"/>
        <v>99.5</v>
      </c>
      <c r="T44" s="58">
        <f t="shared" si="11"/>
        <v>1445.92</v>
      </c>
      <c r="U44" s="58">
        <f t="shared" si="11"/>
        <v>1445.92</v>
      </c>
      <c r="V44" s="58">
        <f t="shared" si="11"/>
        <v>3551.11</v>
      </c>
      <c r="W44" s="58">
        <f t="shared" si="11"/>
        <v>3551.11</v>
      </c>
      <c r="X44" s="58">
        <f t="shared" si="11"/>
        <v>7731.23</v>
      </c>
      <c r="Y44" s="58">
        <f t="shared" si="11"/>
        <v>7731.23</v>
      </c>
      <c r="Z44" s="58">
        <f t="shared" si="11"/>
        <v>4377.349999999999</v>
      </c>
      <c r="AA44" s="58">
        <f t="shared" si="11"/>
        <v>4377.349999999999</v>
      </c>
      <c r="AB44" s="58">
        <f t="shared" si="11"/>
        <v>0</v>
      </c>
      <c r="AC44" s="58">
        <f t="shared" si="11"/>
        <v>0</v>
      </c>
      <c r="AD44" s="58">
        <f t="shared" si="11"/>
        <v>134</v>
      </c>
      <c r="AE44" s="58">
        <f t="shared" si="11"/>
        <v>0</v>
      </c>
      <c r="AF44" s="132" t="s">
        <v>94</v>
      </c>
      <c r="AG44" s="80"/>
    </row>
    <row r="45" spans="1:33" s="12" customFormat="1" ht="15.75" customHeight="1">
      <c r="A45" s="61" t="s">
        <v>26</v>
      </c>
      <c r="B45" s="58">
        <f>H45+J45+L45+N45+P45+R45+T45+V45+X45+Z45+AB45+AD45</f>
        <v>0</v>
      </c>
      <c r="C45" s="58">
        <f>H45+J45+L45+N45+P45+R45+T45+V45+X45+Z45</f>
        <v>0</v>
      </c>
      <c r="D45" s="58">
        <f>E45</f>
        <v>0</v>
      </c>
      <c r="E45" s="58">
        <f>I45+K45+M45+O45+Q45+S45+U45+W45+Y45+AA45</f>
        <v>0</v>
      </c>
      <c r="F45" s="46">
        <v>0</v>
      </c>
      <c r="G45" s="46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132"/>
      <c r="AG45" s="80"/>
    </row>
    <row r="46" spans="1:33" s="12" customFormat="1" ht="15.75" customHeight="1">
      <c r="A46" s="61" t="s">
        <v>24</v>
      </c>
      <c r="B46" s="58">
        <f>H46+J46+L46+N46+P46+R46+T46+V46+X46+Z46+AB46+AD46</f>
        <v>17367</v>
      </c>
      <c r="C46" s="58">
        <f>H46+J46+L46+N46+P46+R46+T46+V46+X46+Z46</f>
        <v>17367</v>
      </c>
      <c r="D46" s="58">
        <f>E46</f>
        <v>17367</v>
      </c>
      <c r="E46" s="58">
        <f>I46+K46+M46+O46+Q46+S46+U46+W46+Y46+AA46</f>
        <v>17367</v>
      </c>
      <c r="F46" s="46">
        <v>1</v>
      </c>
      <c r="G46" s="46">
        <v>1</v>
      </c>
      <c r="H46" s="59">
        <v>0</v>
      </c>
      <c r="I46" s="59">
        <v>0</v>
      </c>
      <c r="J46" s="59">
        <v>789.78</v>
      </c>
      <c r="K46" s="59">
        <v>789.78</v>
      </c>
      <c r="L46" s="59">
        <v>0</v>
      </c>
      <c r="M46" s="59">
        <v>0</v>
      </c>
      <c r="N46" s="59">
        <v>1182.47</v>
      </c>
      <c r="O46" s="59">
        <v>1182.47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3551.11</v>
      </c>
      <c r="W46" s="59">
        <v>3551.11</v>
      </c>
      <c r="X46" s="59">
        <v>7731.23</v>
      </c>
      <c r="Y46" s="59">
        <v>7731.23</v>
      </c>
      <c r="Z46" s="59">
        <v>4112.41</v>
      </c>
      <c r="AA46" s="59">
        <v>4112.41</v>
      </c>
      <c r="AB46" s="59">
        <v>0</v>
      </c>
      <c r="AC46" s="59">
        <v>0</v>
      </c>
      <c r="AD46" s="59">
        <v>0</v>
      </c>
      <c r="AE46" s="59">
        <v>0</v>
      </c>
      <c r="AF46" s="132"/>
      <c r="AG46" s="80"/>
    </row>
    <row r="47" spans="1:33" s="12" customFormat="1" ht="15.75" customHeight="1">
      <c r="A47" s="61" t="s">
        <v>25</v>
      </c>
      <c r="B47" s="58">
        <f>H47+J47+L47+N47+P47+R47+T47+V47+X47+Z47+AB47+AD47</f>
        <v>2163.5</v>
      </c>
      <c r="C47" s="58">
        <f>H47+J47+L47+N47+P47+R47+T47+V47+X47+Z47</f>
        <v>2029.5</v>
      </c>
      <c r="D47" s="58">
        <f>E47</f>
        <v>2029.5</v>
      </c>
      <c r="E47" s="58">
        <f>I47+K47+M47+O47+Q47+S47+U47+W47+Y47+AA47</f>
        <v>2029.5</v>
      </c>
      <c r="F47" s="46">
        <v>0.9381</v>
      </c>
      <c r="G47" s="46">
        <v>1</v>
      </c>
      <c r="H47" s="59">
        <v>0</v>
      </c>
      <c r="I47" s="59">
        <v>0</v>
      </c>
      <c r="J47" s="59">
        <v>87.75</v>
      </c>
      <c r="K47" s="59">
        <v>87.75</v>
      </c>
      <c r="L47" s="59">
        <v>0</v>
      </c>
      <c r="M47" s="59">
        <v>0</v>
      </c>
      <c r="N47" s="59">
        <v>131.39</v>
      </c>
      <c r="O47" s="59">
        <v>131.39</v>
      </c>
      <c r="P47" s="59">
        <v>0</v>
      </c>
      <c r="Q47" s="59">
        <v>0</v>
      </c>
      <c r="R47" s="59">
        <v>99.5</v>
      </c>
      <c r="S47" s="59">
        <v>99.5</v>
      </c>
      <c r="T47" s="59">
        <v>1445.92</v>
      </c>
      <c r="U47" s="59">
        <v>1445.92</v>
      </c>
      <c r="V47" s="59">
        <v>0</v>
      </c>
      <c r="W47" s="59">
        <v>0</v>
      </c>
      <c r="X47" s="59">
        <v>0</v>
      </c>
      <c r="Y47" s="59">
        <v>0</v>
      </c>
      <c r="Z47" s="59">
        <v>264.94</v>
      </c>
      <c r="AA47" s="59">
        <v>264.94</v>
      </c>
      <c r="AB47" s="59">
        <v>0</v>
      </c>
      <c r="AC47" s="59">
        <v>0</v>
      </c>
      <c r="AD47" s="59">
        <v>134</v>
      </c>
      <c r="AE47" s="59">
        <v>0</v>
      </c>
      <c r="AF47" s="132"/>
      <c r="AG47" s="80"/>
    </row>
    <row r="48" spans="1:33" s="12" customFormat="1" ht="387" customHeight="1">
      <c r="A48" s="61" t="s">
        <v>77</v>
      </c>
      <c r="B48" s="58">
        <f>H48+J48+L48+N48+P48+R48+T48+V48+X48+Z48+AB48+AD48</f>
        <v>0</v>
      </c>
      <c r="C48" s="58">
        <f>H48+J48+L48+N48+P48+R48+T48+V48+X48+Z48</f>
        <v>0</v>
      </c>
      <c r="D48" s="58">
        <f>E48</f>
        <v>0</v>
      </c>
      <c r="E48" s="58">
        <f>I48+K48+M48+O48+Q48+S48+U48+W48+Y48+AA48</f>
        <v>0</v>
      </c>
      <c r="F48" s="46">
        <v>0</v>
      </c>
      <c r="G48" s="46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132"/>
      <c r="AG48" s="80"/>
    </row>
    <row r="49" spans="1:33" s="12" customFormat="1" ht="36" customHeight="1">
      <c r="A49" s="71" t="s">
        <v>64</v>
      </c>
      <c r="B49" s="58">
        <f>B50</f>
        <v>53973.33</v>
      </c>
      <c r="C49" s="58">
        <f>C50</f>
        <v>17410</v>
      </c>
      <c r="D49" s="58">
        <f>D50</f>
        <v>12312</v>
      </c>
      <c r="E49" s="58">
        <f>E50</f>
        <v>12312</v>
      </c>
      <c r="F49" s="46">
        <v>0.2281</v>
      </c>
      <c r="G49" s="46">
        <v>0.7072</v>
      </c>
      <c r="H49" s="58">
        <f aca="true" t="shared" si="12" ref="H49:AE49">H50</f>
        <v>3693.6</v>
      </c>
      <c r="I49" s="58">
        <f t="shared" si="12"/>
        <v>3693.6</v>
      </c>
      <c r="J49" s="58">
        <f t="shared" si="12"/>
        <v>0</v>
      </c>
      <c r="K49" s="58">
        <f t="shared" si="12"/>
        <v>0</v>
      </c>
      <c r="L49" s="58">
        <f t="shared" si="12"/>
        <v>0</v>
      </c>
      <c r="M49" s="58">
        <f t="shared" si="12"/>
        <v>0</v>
      </c>
      <c r="N49" s="58">
        <f t="shared" si="12"/>
        <v>8618.4</v>
      </c>
      <c r="O49" s="58">
        <f t="shared" si="12"/>
        <v>8618.4</v>
      </c>
      <c r="P49" s="58">
        <f t="shared" si="12"/>
        <v>0</v>
      </c>
      <c r="Q49" s="58">
        <f t="shared" si="12"/>
        <v>0</v>
      </c>
      <c r="R49" s="58">
        <f t="shared" si="12"/>
        <v>0</v>
      </c>
      <c r="S49" s="58">
        <f t="shared" si="12"/>
        <v>0</v>
      </c>
      <c r="T49" s="58">
        <f t="shared" si="12"/>
        <v>0</v>
      </c>
      <c r="U49" s="58">
        <f t="shared" si="12"/>
        <v>0</v>
      </c>
      <c r="V49" s="58">
        <f t="shared" si="12"/>
        <v>0</v>
      </c>
      <c r="W49" s="58">
        <f t="shared" si="12"/>
        <v>0</v>
      </c>
      <c r="X49" s="58">
        <f t="shared" si="12"/>
        <v>98</v>
      </c>
      <c r="Y49" s="58">
        <f t="shared" si="12"/>
        <v>0</v>
      </c>
      <c r="Z49" s="58">
        <f t="shared" si="12"/>
        <v>5000</v>
      </c>
      <c r="AA49" s="58">
        <f t="shared" si="12"/>
        <v>0</v>
      </c>
      <c r="AB49" s="58">
        <f t="shared" si="12"/>
        <v>10000</v>
      </c>
      <c r="AC49" s="58">
        <f t="shared" si="12"/>
        <v>0</v>
      </c>
      <c r="AD49" s="58">
        <f t="shared" si="12"/>
        <v>26563.33</v>
      </c>
      <c r="AE49" s="58">
        <f t="shared" si="12"/>
        <v>0</v>
      </c>
      <c r="AF49" s="62"/>
      <c r="AG49" s="80"/>
    </row>
    <row r="50" spans="1:33" s="12" customFormat="1" ht="16.5" customHeight="1">
      <c r="A50" s="63" t="s">
        <v>33</v>
      </c>
      <c r="B50" s="58">
        <f>B52+B53+B51+B54</f>
        <v>53973.33</v>
      </c>
      <c r="C50" s="58">
        <f>C52+C53+C51+C54</f>
        <v>17410</v>
      </c>
      <c r="D50" s="58">
        <f>D52+D53+D51+D54</f>
        <v>12312</v>
      </c>
      <c r="E50" s="58">
        <f>E52+E53+E51+E54</f>
        <v>12312</v>
      </c>
      <c r="F50" s="46">
        <v>0.2281</v>
      </c>
      <c r="G50" s="46">
        <v>0.7072</v>
      </c>
      <c r="H50" s="58">
        <f aca="true" t="shared" si="13" ref="H50:AE50">H52+H53</f>
        <v>3693.6</v>
      </c>
      <c r="I50" s="58">
        <f t="shared" si="13"/>
        <v>3693.6</v>
      </c>
      <c r="J50" s="58">
        <f t="shared" si="13"/>
        <v>0</v>
      </c>
      <c r="K50" s="58">
        <f t="shared" si="13"/>
        <v>0</v>
      </c>
      <c r="L50" s="58">
        <f t="shared" si="13"/>
        <v>0</v>
      </c>
      <c r="M50" s="58">
        <f t="shared" si="13"/>
        <v>0</v>
      </c>
      <c r="N50" s="58">
        <f t="shared" si="13"/>
        <v>8618.4</v>
      </c>
      <c r="O50" s="58">
        <f t="shared" si="13"/>
        <v>8618.4</v>
      </c>
      <c r="P50" s="58">
        <f t="shared" si="13"/>
        <v>0</v>
      </c>
      <c r="Q50" s="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58">
        <f t="shared" si="13"/>
        <v>0</v>
      </c>
      <c r="V50" s="58">
        <f t="shared" si="13"/>
        <v>0</v>
      </c>
      <c r="W50" s="58">
        <f t="shared" si="13"/>
        <v>0</v>
      </c>
      <c r="X50" s="58">
        <f t="shared" si="13"/>
        <v>98</v>
      </c>
      <c r="Y50" s="58">
        <f t="shared" si="13"/>
        <v>0</v>
      </c>
      <c r="Z50" s="58">
        <f t="shared" si="13"/>
        <v>5000</v>
      </c>
      <c r="AA50" s="58">
        <f t="shared" si="13"/>
        <v>0</v>
      </c>
      <c r="AB50" s="58">
        <f t="shared" si="13"/>
        <v>10000</v>
      </c>
      <c r="AC50" s="58">
        <f t="shared" si="13"/>
        <v>0</v>
      </c>
      <c r="AD50" s="58">
        <f t="shared" si="13"/>
        <v>26563.33</v>
      </c>
      <c r="AE50" s="58">
        <f t="shared" si="13"/>
        <v>0</v>
      </c>
      <c r="AF50" s="105" t="s">
        <v>95</v>
      </c>
      <c r="AG50" s="80"/>
    </row>
    <row r="51" spans="1:33" s="12" customFormat="1" ht="15.75" customHeight="1">
      <c r="A51" s="61" t="s">
        <v>26</v>
      </c>
      <c r="B51" s="58">
        <f>H51+J51+L51+N51+P51+R51+T51+V51+X51+Z51+AB51+AD51</f>
        <v>0</v>
      </c>
      <c r="C51" s="58">
        <f>H51+J51+L51+N51+P51+R51+T51+V51+X51+Z51</f>
        <v>0</v>
      </c>
      <c r="D51" s="58">
        <f>E51</f>
        <v>0</v>
      </c>
      <c r="E51" s="58">
        <f>I51+K51+M51+O51+Q51+S51+U51+W51+Y51+AA51</f>
        <v>0</v>
      </c>
      <c r="F51" s="46">
        <v>0</v>
      </c>
      <c r="G51" s="46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106"/>
      <c r="AG51" s="80"/>
    </row>
    <row r="52" spans="1:33" s="12" customFormat="1" ht="15.75" customHeight="1">
      <c r="A52" s="61" t="s">
        <v>24</v>
      </c>
      <c r="B52" s="58">
        <f>H52+J52+L52+N52+P52+R52+T52+V52+X52+Z52+AB52+AD52</f>
        <v>0</v>
      </c>
      <c r="C52" s="58">
        <f>H52+J52+L52+N52+P52+R52+T52+V52+X52+Z52</f>
        <v>0</v>
      </c>
      <c r="D52" s="58">
        <f>E52</f>
        <v>0</v>
      </c>
      <c r="E52" s="58">
        <f>I52+K52+M52+O52+Q52+S52+U52+W52+Y52+AA52</f>
        <v>0</v>
      </c>
      <c r="F52" s="46">
        <v>0</v>
      </c>
      <c r="G52" s="46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106"/>
      <c r="AG52" s="80"/>
    </row>
    <row r="53" spans="1:33" s="12" customFormat="1" ht="15.75" customHeight="1">
      <c r="A53" s="61" t="s">
        <v>25</v>
      </c>
      <c r="B53" s="58">
        <f>H53+J53+L53+N53+P53+R53+T53+V53+X53+Z53+AB53+AD53</f>
        <v>53973.33</v>
      </c>
      <c r="C53" s="58">
        <f>H53+J53+L53+N53+P53+R53+T53+V53+X53+Z53</f>
        <v>17410</v>
      </c>
      <c r="D53" s="58">
        <f>E53</f>
        <v>12312</v>
      </c>
      <c r="E53" s="58">
        <f>I53+K53+M53+O53+Q53+S53+U53+W53+Y53+AA53</f>
        <v>12312</v>
      </c>
      <c r="F53" s="46">
        <v>0.2281</v>
      </c>
      <c r="G53" s="46">
        <v>0.7072</v>
      </c>
      <c r="H53" s="59">
        <v>3693.6</v>
      </c>
      <c r="I53" s="59">
        <f>H53</f>
        <v>3693.6</v>
      </c>
      <c r="J53" s="59">
        <v>0</v>
      </c>
      <c r="K53" s="59">
        <v>0</v>
      </c>
      <c r="L53" s="59">
        <v>0</v>
      </c>
      <c r="M53" s="59">
        <v>0</v>
      </c>
      <c r="N53" s="59">
        <v>8618.4</v>
      </c>
      <c r="O53" s="59">
        <v>8618.4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98</v>
      </c>
      <c r="Y53" s="59">
        <v>0</v>
      </c>
      <c r="Z53" s="59">
        <v>5000</v>
      </c>
      <c r="AA53" s="59">
        <v>0</v>
      </c>
      <c r="AB53" s="59">
        <v>10000</v>
      </c>
      <c r="AC53" s="59">
        <v>0</v>
      </c>
      <c r="AD53" s="59">
        <v>26563.33</v>
      </c>
      <c r="AE53" s="59">
        <v>0</v>
      </c>
      <c r="AF53" s="106"/>
      <c r="AG53" s="80"/>
    </row>
    <row r="54" spans="1:33" s="12" customFormat="1" ht="126" customHeight="1">
      <c r="A54" s="61" t="s">
        <v>77</v>
      </c>
      <c r="B54" s="58">
        <f>H54+J54+L54+N54+P54+R54+T54+V54+X54+Z54+AB54+AD54</f>
        <v>0</v>
      </c>
      <c r="C54" s="58">
        <f>H54+J54+L54+N54+P54+R54+T54+V54+X54+Z54</f>
        <v>0</v>
      </c>
      <c r="D54" s="58">
        <f>E54</f>
        <v>0</v>
      </c>
      <c r="E54" s="58">
        <f>I54+K54+M54+O54+Q54+S54+U54+W54+Y54+AA54</f>
        <v>0</v>
      </c>
      <c r="F54" s="46">
        <v>0</v>
      </c>
      <c r="G54" s="46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107"/>
      <c r="AG54" s="80"/>
    </row>
    <row r="55" spans="1:33" s="65" customFormat="1" ht="47.25" customHeight="1">
      <c r="A55" s="74" t="s">
        <v>78</v>
      </c>
      <c r="B55" s="58">
        <f>B56</f>
        <v>29.42</v>
      </c>
      <c r="C55" s="58">
        <f>C56</f>
        <v>0</v>
      </c>
      <c r="D55" s="58">
        <f>D56</f>
        <v>0</v>
      </c>
      <c r="E55" s="58">
        <f>E56</f>
        <v>0</v>
      </c>
      <c r="F55" s="60">
        <v>0</v>
      </c>
      <c r="G55" s="60">
        <v>0</v>
      </c>
      <c r="H55" s="58">
        <f aca="true" t="shared" si="14" ref="H55:AE55">H56</f>
        <v>0</v>
      </c>
      <c r="I55" s="58">
        <f t="shared" si="14"/>
        <v>0</v>
      </c>
      <c r="J55" s="58">
        <f t="shared" si="14"/>
        <v>0</v>
      </c>
      <c r="K55" s="58">
        <f t="shared" si="14"/>
        <v>0</v>
      </c>
      <c r="L55" s="58">
        <f t="shared" si="14"/>
        <v>0</v>
      </c>
      <c r="M55" s="58">
        <f t="shared" si="14"/>
        <v>0</v>
      </c>
      <c r="N55" s="58">
        <f t="shared" si="14"/>
        <v>0</v>
      </c>
      <c r="O55" s="58">
        <f t="shared" si="14"/>
        <v>0</v>
      </c>
      <c r="P55" s="58">
        <f t="shared" si="14"/>
        <v>0</v>
      </c>
      <c r="Q55" s="58">
        <f t="shared" si="14"/>
        <v>0</v>
      </c>
      <c r="R55" s="58">
        <f t="shared" si="14"/>
        <v>0</v>
      </c>
      <c r="S55" s="58">
        <f t="shared" si="14"/>
        <v>0</v>
      </c>
      <c r="T55" s="58">
        <f t="shared" si="14"/>
        <v>0</v>
      </c>
      <c r="U55" s="58">
        <f t="shared" si="14"/>
        <v>0</v>
      </c>
      <c r="V55" s="58">
        <f t="shared" si="14"/>
        <v>0</v>
      </c>
      <c r="W55" s="58">
        <f t="shared" si="14"/>
        <v>0</v>
      </c>
      <c r="X55" s="58">
        <f t="shared" si="14"/>
        <v>0</v>
      </c>
      <c r="Y55" s="58">
        <f t="shared" si="14"/>
        <v>0</v>
      </c>
      <c r="Z55" s="58">
        <f t="shared" si="14"/>
        <v>0</v>
      </c>
      <c r="AA55" s="58">
        <f t="shared" si="14"/>
        <v>0</v>
      </c>
      <c r="AB55" s="58">
        <f t="shared" si="14"/>
        <v>0</v>
      </c>
      <c r="AC55" s="58">
        <f t="shared" si="14"/>
        <v>0</v>
      </c>
      <c r="AD55" s="58">
        <f t="shared" si="14"/>
        <v>29.42</v>
      </c>
      <c r="AE55" s="58">
        <f t="shared" si="14"/>
        <v>0</v>
      </c>
      <c r="AF55" s="62"/>
      <c r="AG55" s="80"/>
    </row>
    <row r="56" spans="1:33" s="65" customFormat="1" ht="20.25" customHeight="1">
      <c r="A56" s="63" t="s">
        <v>33</v>
      </c>
      <c r="B56" s="58">
        <f>B57+B58+B59+B60</f>
        <v>29.42</v>
      </c>
      <c r="C56" s="58">
        <f>C57+C58+C59+C60</f>
        <v>0</v>
      </c>
      <c r="D56" s="58">
        <f>D57+D58+D59+D60</f>
        <v>0</v>
      </c>
      <c r="E56" s="58">
        <f>E57+E58+E59+E60</f>
        <v>0</v>
      </c>
      <c r="F56" s="60">
        <v>0</v>
      </c>
      <c r="G56" s="60">
        <v>0</v>
      </c>
      <c r="H56" s="58">
        <f aca="true" t="shared" si="15" ref="H56:AE56">H57+H58+H59+H60</f>
        <v>0</v>
      </c>
      <c r="I56" s="58">
        <f t="shared" si="15"/>
        <v>0</v>
      </c>
      <c r="J56" s="58">
        <f t="shared" si="15"/>
        <v>0</v>
      </c>
      <c r="K56" s="58">
        <f t="shared" si="15"/>
        <v>0</v>
      </c>
      <c r="L56" s="58">
        <f t="shared" si="15"/>
        <v>0</v>
      </c>
      <c r="M56" s="58">
        <f t="shared" si="15"/>
        <v>0</v>
      </c>
      <c r="N56" s="58">
        <f t="shared" si="15"/>
        <v>0</v>
      </c>
      <c r="O56" s="58">
        <f t="shared" si="15"/>
        <v>0</v>
      </c>
      <c r="P56" s="58">
        <f t="shared" si="15"/>
        <v>0</v>
      </c>
      <c r="Q56" s="58">
        <f t="shared" si="15"/>
        <v>0</v>
      </c>
      <c r="R56" s="58">
        <f t="shared" si="15"/>
        <v>0</v>
      </c>
      <c r="S56" s="58">
        <f t="shared" si="15"/>
        <v>0</v>
      </c>
      <c r="T56" s="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58">
        <f t="shared" si="15"/>
        <v>0</v>
      </c>
      <c r="Y56" s="58">
        <f t="shared" si="15"/>
        <v>0</v>
      </c>
      <c r="Z56" s="58">
        <f t="shared" si="15"/>
        <v>0</v>
      </c>
      <c r="AA56" s="58">
        <f t="shared" si="15"/>
        <v>0</v>
      </c>
      <c r="AB56" s="58">
        <f t="shared" si="15"/>
        <v>0</v>
      </c>
      <c r="AC56" s="58">
        <f t="shared" si="15"/>
        <v>0</v>
      </c>
      <c r="AD56" s="58">
        <f t="shared" si="15"/>
        <v>29.42</v>
      </c>
      <c r="AE56" s="58">
        <f t="shared" si="15"/>
        <v>0</v>
      </c>
      <c r="AF56" s="105" t="s">
        <v>89</v>
      </c>
      <c r="AG56" s="80"/>
    </row>
    <row r="57" spans="1:33" s="65" customFormat="1" ht="18" customHeight="1">
      <c r="A57" s="61" t="s">
        <v>26</v>
      </c>
      <c r="B57" s="58">
        <f>H57+J57+L57+N57+P57+R57+T57+V57+X57+Z57+AB57+AD57</f>
        <v>0</v>
      </c>
      <c r="C57" s="59">
        <f>H57+J57+L57+N57+P57+R57+T57+V57+X57+Z57</f>
        <v>0</v>
      </c>
      <c r="D57" s="58">
        <f>E57</f>
        <v>0</v>
      </c>
      <c r="E57" s="59">
        <f>I57+K57+M57+O57+Q57+S57+U57+W57+Y57+AA57</f>
        <v>0</v>
      </c>
      <c r="F57" s="60">
        <v>0</v>
      </c>
      <c r="G57" s="60">
        <v>0</v>
      </c>
      <c r="H57" s="58">
        <f>H58+H59+H60+H67</f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106"/>
      <c r="AG57" s="80"/>
    </row>
    <row r="58" spans="1:33" s="65" customFormat="1" ht="14.25" customHeight="1">
      <c r="A58" s="61" t="s">
        <v>24</v>
      </c>
      <c r="B58" s="58">
        <f>H58+J58+L58+N58+P58+R58+T58+V58+X58+Z58+AB58+AD58</f>
        <v>0</v>
      </c>
      <c r="C58" s="59">
        <f>H58+J58+L58+N58+P58+R58+T58+V58+X58+Z58</f>
        <v>0</v>
      </c>
      <c r="D58" s="58">
        <f>E58</f>
        <v>0</v>
      </c>
      <c r="E58" s="59">
        <f>I58+K58+M58+O58+Q58+S58+U58+W58+Y58+AA58</f>
        <v>0</v>
      </c>
      <c r="F58" s="60">
        <v>0</v>
      </c>
      <c r="G58" s="60">
        <v>0</v>
      </c>
      <c r="H58" s="58">
        <f>H59+H60+H67+H68</f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106"/>
      <c r="AG58" s="80"/>
    </row>
    <row r="59" spans="1:33" s="65" customFormat="1" ht="14.25" customHeight="1">
      <c r="A59" s="61" t="s">
        <v>25</v>
      </c>
      <c r="B59" s="58">
        <f>H59+J59+L59+N59+P59+R59+T59+V59+X59+Z59+AB59+AD59</f>
        <v>0</v>
      </c>
      <c r="C59" s="59">
        <f>H59+J59+L59+N59+P59+R59+T59+V59+X59+Z59</f>
        <v>0</v>
      </c>
      <c r="D59" s="58">
        <f>E59</f>
        <v>0</v>
      </c>
      <c r="E59" s="59">
        <f>I59+K59+M59+O59+Q59+S59+U59+W59+Y59+AA59</f>
        <v>0</v>
      </c>
      <c r="F59" s="60">
        <v>0</v>
      </c>
      <c r="G59" s="60">
        <v>0</v>
      </c>
      <c r="H59" s="58">
        <f>H60+H67+H68+H69</f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106"/>
      <c r="AG59" s="80"/>
    </row>
    <row r="60" spans="1:33" s="65" customFormat="1" ht="14.25" customHeight="1">
      <c r="A60" s="61" t="s">
        <v>77</v>
      </c>
      <c r="B60" s="58">
        <f>H60+J60+L60+N60+P60+R60+T60+V60+X60+Z60+AB60+AD60</f>
        <v>29.42</v>
      </c>
      <c r="C60" s="59">
        <f>H60+J60+L60+N60+P60+R60+T60+V60+X60+Z60</f>
        <v>0</v>
      </c>
      <c r="D60" s="58">
        <f>E60</f>
        <v>0</v>
      </c>
      <c r="E60" s="59">
        <f>I60+K60+M60+O60+Q60+S60+U60+W60+Y60+AA60</f>
        <v>0</v>
      </c>
      <c r="F60" s="60">
        <v>0</v>
      </c>
      <c r="G60" s="60">
        <v>0</v>
      </c>
      <c r="H60" s="58">
        <f>H67+H68+H69+H70</f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29.42</v>
      </c>
      <c r="AE60" s="59">
        <v>0</v>
      </c>
      <c r="AF60" s="107"/>
      <c r="AG60" s="80"/>
    </row>
    <row r="61" spans="1:33" s="65" customFormat="1" ht="36" customHeight="1">
      <c r="A61" s="74" t="s">
        <v>83</v>
      </c>
      <c r="B61" s="58">
        <f>B62</f>
        <v>586.9</v>
      </c>
      <c r="C61" s="58">
        <f>C62</f>
        <v>0</v>
      </c>
      <c r="D61" s="58">
        <f>D62</f>
        <v>0</v>
      </c>
      <c r="E61" s="58">
        <f>E62</f>
        <v>0</v>
      </c>
      <c r="F61" s="60">
        <v>0</v>
      </c>
      <c r="G61" s="60">
        <v>0</v>
      </c>
      <c r="H61" s="58">
        <f aca="true" t="shared" si="16" ref="H61:AE61">H62</f>
        <v>0</v>
      </c>
      <c r="I61" s="58">
        <f t="shared" si="16"/>
        <v>0</v>
      </c>
      <c r="J61" s="58">
        <f t="shared" si="16"/>
        <v>0</v>
      </c>
      <c r="K61" s="58">
        <f t="shared" si="16"/>
        <v>0</v>
      </c>
      <c r="L61" s="58">
        <f t="shared" si="16"/>
        <v>0</v>
      </c>
      <c r="M61" s="58">
        <f t="shared" si="16"/>
        <v>0</v>
      </c>
      <c r="N61" s="58">
        <f t="shared" si="16"/>
        <v>0</v>
      </c>
      <c r="O61" s="58">
        <f t="shared" si="16"/>
        <v>0</v>
      </c>
      <c r="P61" s="58">
        <f t="shared" si="16"/>
        <v>0</v>
      </c>
      <c r="Q61" s="58">
        <f t="shared" si="16"/>
        <v>0</v>
      </c>
      <c r="R61" s="58">
        <f t="shared" si="16"/>
        <v>0</v>
      </c>
      <c r="S61" s="58">
        <f t="shared" si="16"/>
        <v>0</v>
      </c>
      <c r="T61" s="58">
        <f t="shared" si="16"/>
        <v>0</v>
      </c>
      <c r="U61" s="58">
        <f t="shared" si="16"/>
        <v>0</v>
      </c>
      <c r="V61" s="58">
        <f t="shared" si="16"/>
        <v>0</v>
      </c>
      <c r="W61" s="58">
        <f t="shared" si="16"/>
        <v>0</v>
      </c>
      <c r="X61" s="58">
        <f t="shared" si="16"/>
        <v>0</v>
      </c>
      <c r="Y61" s="58">
        <f t="shared" si="16"/>
        <v>0</v>
      </c>
      <c r="Z61" s="58">
        <f t="shared" si="16"/>
        <v>0</v>
      </c>
      <c r="AA61" s="58">
        <f t="shared" si="16"/>
        <v>0</v>
      </c>
      <c r="AB61" s="58">
        <f t="shared" si="16"/>
        <v>0</v>
      </c>
      <c r="AC61" s="58">
        <f t="shared" si="16"/>
        <v>0</v>
      </c>
      <c r="AD61" s="58">
        <f t="shared" si="16"/>
        <v>586.9</v>
      </c>
      <c r="AE61" s="58">
        <f t="shared" si="16"/>
        <v>0</v>
      </c>
      <c r="AF61" s="81"/>
      <c r="AG61" s="80"/>
    </row>
    <row r="62" spans="1:33" s="65" customFormat="1" ht="17.25" customHeight="1">
      <c r="A62" s="63" t="s">
        <v>33</v>
      </c>
      <c r="B62" s="58">
        <f>B63+B64+B65+B66</f>
        <v>586.9</v>
      </c>
      <c r="C62" s="58">
        <f>C63+C64+C65+C66</f>
        <v>0</v>
      </c>
      <c r="D62" s="58">
        <f>D63+D64+D65+D66</f>
        <v>0</v>
      </c>
      <c r="E62" s="58">
        <f>E63+E64+E65+E66</f>
        <v>0</v>
      </c>
      <c r="F62" s="60">
        <v>0</v>
      </c>
      <c r="G62" s="60">
        <v>0</v>
      </c>
      <c r="H62" s="58">
        <f aca="true" t="shared" si="17" ref="H62:AE62">H63+H64+H65+H66</f>
        <v>0</v>
      </c>
      <c r="I62" s="58">
        <f t="shared" si="17"/>
        <v>0</v>
      </c>
      <c r="J62" s="58">
        <f t="shared" si="17"/>
        <v>0</v>
      </c>
      <c r="K62" s="58">
        <f t="shared" si="17"/>
        <v>0</v>
      </c>
      <c r="L62" s="58">
        <f t="shared" si="17"/>
        <v>0</v>
      </c>
      <c r="M62" s="58">
        <f t="shared" si="17"/>
        <v>0</v>
      </c>
      <c r="N62" s="58">
        <f t="shared" si="17"/>
        <v>0</v>
      </c>
      <c r="O62" s="58">
        <f t="shared" si="17"/>
        <v>0</v>
      </c>
      <c r="P62" s="58">
        <f t="shared" si="17"/>
        <v>0</v>
      </c>
      <c r="Q62" s="58">
        <f t="shared" si="17"/>
        <v>0</v>
      </c>
      <c r="R62" s="58">
        <f t="shared" si="17"/>
        <v>0</v>
      </c>
      <c r="S62" s="58">
        <f t="shared" si="17"/>
        <v>0</v>
      </c>
      <c r="T62" s="58">
        <f t="shared" si="17"/>
        <v>0</v>
      </c>
      <c r="U62" s="58">
        <f t="shared" si="17"/>
        <v>0</v>
      </c>
      <c r="V62" s="58">
        <f t="shared" si="17"/>
        <v>0</v>
      </c>
      <c r="W62" s="58">
        <f t="shared" si="17"/>
        <v>0</v>
      </c>
      <c r="X62" s="58">
        <f t="shared" si="17"/>
        <v>0</v>
      </c>
      <c r="Y62" s="58">
        <f t="shared" si="17"/>
        <v>0</v>
      </c>
      <c r="Z62" s="58">
        <f t="shared" si="17"/>
        <v>0</v>
      </c>
      <c r="AA62" s="58">
        <f t="shared" si="17"/>
        <v>0</v>
      </c>
      <c r="AB62" s="58">
        <f t="shared" si="17"/>
        <v>0</v>
      </c>
      <c r="AC62" s="58">
        <f t="shared" si="17"/>
        <v>0</v>
      </c>
      <c r="AD62" s="58">
        <f t="shared" si="17"/>
        <v>586.9</v>
      </c>
      <c r="AE62" s="58">
        <f t="shared" si="17"/>
        <v>0</v>
      </c>
      <c r="AF62" s="105" t="s">
        <v>90</v>
      </c>
      <c r="AG62" s="80"/>
    </row>
    <row r="63" spans="1:33" s="65" customFormat="1" ht="17.25" customHeight="1">
      <c r="A63" s="61" t="s">
        <v>26</v>
      </c>
      <c r="B63" s="58">
        <f>H63+J63+L63+N63+P63+R63+T63+V63+X63+Z63+AB63+AD63</f>
        <v>0</v>
      </c>
      <c r="C63" s="59">
        <f>H63+J63+L63+N63+P63+R63+T63+V63+X63+Z63</f>
        <v>0</v>
      </c>
      <c r="D63" s="58">
        <f>E63</f>
        <v>0</v>
      </c>
      <c r="E63" s="59">
        <f>I63+K63+M63+O63+Q63+S63+U63+W63+Y63+AA63</f>
        <v>0</v>
      </c>
      <c r="F63" s="60">
        <v>0</v>
      </c>
      <c r="G63" s="60">
        <v>0</v>
      </c>
      <c r="H63" s="58">
        <f>H64+H65+H66+H73</f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106"/>
      <c r="AG63" s="80"/>
    </row>
    <row r="64" spans="1:33" s="65" customFormat="1" ht="17.25" customHeight="1">
      <c r="A64" s="61" t="s">
        <v>24</v>
      </c>
      <c r="B64" s="58">
        <f>H64+J64+L64+N64+P64+R64+T64+V64+X64+Z64+AB64+AD64</f>
        <v>0</v>
      </c>
      <c r="C64" s="59">
        <f>H64+J64+L64+N64+P64+R64+T64+V64+X64+Z64</f>
        <v>0</v>
      </c>
      <c r="D64" s="58">
        <f>E64</f>
        <v>0</v>
      </c>
      <c r="E64" s="59">
        <f>I64+K64+M64+O64+Q64+S64+U64+W64+Y64+AA64</f>
        <v>0</v>
      </c>
      <c r="F64" s="60">
        <v>0</v>
      </c>
      <c r="G64" s="60">
        <v>0</v>
      </c>
      <c r="H64" s="58">
        <f>H65+H66+H73+H74</f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106"/>
      <c r="AG64" s="80"/>
    </row>
    <row r="65" spans="1:33" s="65" customFormat="1" ht="17.25" customHeight="1">
      <c r="A65" s="61" t="s">
        <v>25</v>
      </c>
      <c r="B65" s="58">
        <f>H65+J65+L65+N65+P65+R65+T65+V65+X65+Z65+AB65+AD65</f>
        <v>586.9</v>
      </c>
      <c r="C65" s="59">
        <f>H65+J65+L65+N65+P65+R65+T65+V65+X65+Z65</f>
        <v>0</v>
      </c>
      <c r="D65" s="58">
        <f>E65</f>
        <v>0</v>
      </c>
      <c r="E65" s="59">
        <f>I65+K65+M65+O65+Q65+S65+U65+W65+Y65+AA65</f>
        <v>0</v>
      </c>
      <c r="F65" s="60">
        <v>0</v>
      </c>
      <c r="G65" s="60">
        <v>0</v>
      </c>
      <c r="H65" s="58">
        <f>H66+H73+H74+H75</f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586.9</v>
      </c>
      <c r="AE65" s="59">
        <v>0</v>
      </c>
      <c r="AF65" s="106"/>
      <c r="AG65" s="80"/>
    </row>
    <row r="66" spans="1:33" s="65" customFormat="1" ht="17.25" customHeight="1">
      <c r="A66" s="61" t="s">
        <v>77</v>
      </c>
      <c r="B66" s="58">
        <f>H66+J66+L66+N66+P66+R66+T66+V66+X66+Z66+AB66+AD66</f>
        <v>0</v>
      </c>
      <c r="C66" s="59">
        <f>H66+J66+L66+N66+P66+R66+T66+V66+X66+Z66</f>
        <v>0</v>
      </c>
      <c r="D66" s="58">
        <f>E66</f>
        <v>0</v>
      </c>
      <c r="E66" s="59">
        <f>I66+K66+M66+O66+Q66+S66+U66+W66+Y66+AA66</f>
        <v>0</v>
      </c>
      <c r="F66" s="60">
        <v>0</v>
      </c>
      <c r="G66" s="60">
        <v>0</v>
      </c>
      <c r="H66" s="58">
        <f>H73+H74+H75+H76</f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107"/>
      <c r="AG66" s="80"/>
    </row>
    <row r="67" spans="1:33" s="12" customFormat="1" ht="47.25" customHeight="1">
      <c r="A67" s="57" t="s">
        <v>65</v>
      </c>
      <c r="B67" s="58"/>
      <c r="C67" s="58"/>
      <c r="D67" s="58"/>
      <c r="E67" s="58"/>
      <c r="F67" s="46"/>
      <c r="G67" s="4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86"/>
      <c r="AG67" s="80"/>
    </row>
    <row r="68" spans="1:36" s="12" customFormat="1" ht="48" customHeight="1">
      <c r="A68" s="57" t="s">
        <v>66</v>
      </c>
      <c r="B68" s="58"/>
      <c r="C68" s="58"/>
      <c r="D68" s="58"/>
      <c r="E68" s="58"/>
      <c r="F68" s="46"/>
      <c r="G68" s="4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 t="s">
        <v>86</v>
      </c>
      <c r="X68" s="59"/>
      <c r="Y68" s="59"/>
      <c r="Z68" s="59"/>
      <c r="AA68" s="59"/>
      <c r="AB68" s="59"/>
      <c r="AC68" s="59"/>
      <c r="AD68" s="59"/>
      <c r="AE68" s="85"/>
      <c r="AF68" s="133"/>
      <c r="AG68" s="133"/>
      <c r="AH68" s="133"/>
      <c r="AI68" s="133"/>
      <c r="AJ68" s="133"/>
    </row>
    <row r="69" spans="1:33" s="12" customFormat="1" ht="15.75">
      <c r="A69" s="61" t="s">
        <v>22</v>
      </c>
      <c r="B69" s="58"/>
      <c r="C69" s="58"/>
      <c r="D69" s="58"/>
      <c r="E69" s="58"/>
      <c r="F69" s="46"/>
      <c r="G69" s="4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87"/>
      <c r="AG69" s="80"/>
    </row>
    <row r="70" spans="1:33" s="12" customFormat="1" ht="32.25">
      <c r="A70" s="71" t="s">
        <v>46</v>
      </c>
      <c r="B70" s="58">
        <f>B71</f>
        <v>7259.4529999999995</v>
      </c>
      <c r="C70" s="58">
        <f>C71</f>
        <v>3105.233</v>
      </c>
      <c r="D70" s="58">
        <f>D71</f>
        <v>3936.5000000000005</v>
      </c>
      <c r="E70" s="58">
        <f>E71</f>
        <v>0</v>
      </c>
      <c r="F70" s="46">
        <v>0</v>
      </c>
      <c r="G70" s="46">
        <v>0</v>
      </c>
      <c r="H70" s="58">
        <f aca="true" t="shared" si="18" ref="H70:AE70">H71</f>
        <v>0</v>
      </c>
      <c r="I70" s="58">
        <f t="shared" si="18"/>
        <v>0</v>
      </c>
      <c r="J70" s="58">
        <f t="shared" si="18"/>
        <v>0</v>
      </c>
      <c r="K70" s="58">
        <f t="shared" si="18"/>
        <v>0</v>
      </c>
      <c r="L70" s="58">
        <f t="shared" si="18"/>
        <v>0</v>
      </c>
      <c r="M70" s="58">
        <f t="shared" si="18"/>
        <v>0</v>
      </c>
      <c r="N70" s="58">
        <f t="shared" si="18"/>
        <v>0</v>
      </c>
      <c r="O70" s="58">
        <f t="shared" si="18"/>
        <v>0</v>
      </c>
      <c r="P70" s="58">
        <f t="shared" si="18"/>
        <v>0</v>
      </c>
      <c r="Q70" s="58">
        <f t="shared" si="18"/>
        <v>0</v>
      </c>
      <c r="R70" s="58">
        <f t="shared" si="18"/>
        <v>1028.166</v>
      </c>
      <c r="S70" s="58">
        <f t="shared" si="18"/>
        <v>0</v>
      </c>
      <c r="T70" s="58">
        <f t="shared" si="18"/>
        <v>0</v>
      </c>
      <c r="U70" s="58">
        <f t="shared" si="18"/>
        <v>0</v>
      </c>
      <c r="V70" s="58">
        <f t="shared" si="18"/>
        <v>0</v>
      </c>
      <c r="W70" s="58">
        <f t="shared" si="18"/>
        <v>0</v>
      </c>
      <c r="X70" s="58">
        <f t="shared" si="18"/>
        <v>0</v>
      </c>
      <c r="Y70" s="58">
        <f t="shared" si="18"/>
        <v>0</v>
      </c>
      <c r="Z70" s="58">
        <f t="shared" si="18"/>
        <v>2077.067</v>
      </c>
      <c r="AA70" s="58">
        <f t="shared" si="18"/>
        <v>0</v>
      </c>
      <c r="AB70" s="58">
        <f t="shared" si="18"/>
        <v>2077.067</v>
      </c>
      <c r="AC70" s="58">
        <f t="shared" si="18"/>
        <v>0</v>
      </c>
      <c r="AD70" s="58">
        <f t="shared" si="18"/>
        <v>2077.153</v>
      </c>
      <c r="AE70" s="58">
        <f t="shared" si="18"/>
        <v>0</v>
      </c>
      <c r="AF70" s="84"/>
      <c r="AG70" s="80"/>
    </row>
    <row r="71" spans="1:33" s="12" customFormat="1" ht="16.5" customHeight="1">
      <c r="A71" s="63" t="s">
        <v>33</v>
      </c>
      <c r="B71" s="58">
        <f>B72+B73+B74</f>
        <v>7259.4529999999995</v>
      </c>
      <c r="C71" s="58">
        <f>C72+C73+C74</f>
        <v>3105.233</v>
      </c>
      <c r="D71" s="58">
        <f>D72+D73+D74</f>
        <v>3936.5000000000005</v>
      </c>
      <c r="E71" s="58">
        <f>E72+E73+E74</f>
        <v>0</v>
      </c>
      <c r="F71" s="46">
        <v>0</v>
      </c>
      <c r="G71" s="46">
        <v>0</v>
      </c>
      <c r="H71" s="58">
        <f aca="true" t="shared" si="19" ref="H71:AE71">H72+H73+H74</f>
        <v>0</v>
      </c>
      <c r="I71" s="58">
        <f t="shared" si="19"/>
        <v>0</v>
      </c>
      <c r="J71" s="58">
        <f t="shared" si="19"/>
        <v>0</v>
      </c>
      <c r="K71" s="58">
        <f t="shared" si="19"/>
        <v>0</v>
      </c>
      <c r="L71" s="58">
        <f t="shared" si="19"/>
        <v>0</v>
      </c>
      <c r="M71" s="58">
        <f t="shared" si="19"/>
        <v>0</v>
      </c>
      <c r="N71" s="58">
        <f t="shared" si="19"/>
        <v>0</v>
      </c>
      <c r="O71" s="58">
        <f t="shared" si="19"/>
        <v>0</v>
      </c>
      <c r="P71" s="58">
        <f t="shared" si="19"/>
        <v>0</v>
      </c>
      <c r="Q71" s="58">
        <f t="shared" si="19"/>
        <v>0</v>
      </c>
      <c r="R71" s="58">
        <f t="shared" si="19"/>
        <v>1028.166</v>
      </c>
      <c r="S71" s="58">
        <f t="shared" si="19"/>
        <v>0</v>
      </c>
      <c r="T71" s="58">
        <f t="shared" si="19"/>
        <v>0</v>
      </c>
      <c r="U71" s="58">
        <f t="shared" si="19"/>
        <v>0</v>
      </c>
      <c r="V71" s="58">
        <f t="shared" si="19"/>
        <v>0</v>
      </c>
      <c r="W71" s="58">
        <f t="shared" si="19"/>
        <v>0</v>
      </c>
      <c r="X71" s="58">
        <f t="shared" si="19"/>
        <v>0</v>
      </c>
      <c r="Y71" s="58">
        <f t="shared" si="19"/>
        <v>0</v>
      </c>
      <c r="Z71" s="58">
        <f t="shared" si="19"/>
        <v>2077.067</v>
      </c>
      <c r="AA71" s="58">
        <f t="shared" si="19"/>
        <v>0</v>
      </c>
      <c r="AB71" s="58">
        <f t="shared" si="19"/>
        <v>2077.067</v>
      </c>
      <c r="AC71" s="58">
        <f t="shared" si="19"/>
        <v>0</v>
      </c>
      <c r="AD71" s="58">
        <f t="shared" si="19"/>
        <v>2077.153</v>
      </c>
      <c r="AE71" s="58">
        <f t="shared" si="19"/>
        <v>0</v>
      </c>
      <c r="AF71" s="133" t="s">
        <v>97</v>
      </c>
      <c r="AG71" s="80"/>
    </row>
    <row r="72" spans="1:33" s="12" customFormat="1" ht="25.5" customHeight="1">
      <c r="A72" s="61" t="s">
        <v>24</v>
      </c>
      <c r="B72" s="58">
        <f>H72+J72+L72+N72+P72+R72+T72+V72+X72+Z72+AB72+AD72</f>
        <v>6176.535</v>
      </c>
      <c r="C72" s="58">
        <f>H72+J72+L72+N72+P72+R72+T72+V72+X72+Z72</f>
        <v>2641.469</v>
      </c>
      <c r="D72" s="58">
        <f>2651.3+873.9</f>
        <v>3525.2000000000003</v>
      </c>
      <c r="E72" s="58">
        <f>I72+K72+M72+O72+Q72+S72+U72+W72+Y72+AA72</f>
        <v>0</v>
      </c>
      <c r="F72" s="46">
        <v>0</v>
      </c>
      <c r="G72" s="46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873.936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1767.533</v>
      </c>
      <c r="AA72" s="59">
        <v>0</v>
      </c>
      <c r="AB72" s="59">
        <v>1767.533</v>
      </c>
      <c r="AC72" s="59">
        <v>0</v>
      </c>
      <c r="AD72" s="59">
        <v>1767.533</v>
      </c>
      <c r="AE72" s="59">
        <v>0</v>
      </c>
      <c r="AF72" s="133"/>
      <c r="AG72" s="80"/>
    </row>
    <row r="73" spans="1:33" s="12" customFormat="1" ht="26.25" customHeight="1">
      <c r="A73" s="61" t="s">
        <v>25</v>
      </c>
      <c r="B73" s="58">
        <f>H73+J73+L73+N73+P73+R73+T73+V73+X73+Z73+AB73+AD73</f>
        <v>363.20000000000005</v>
      </c>
      <c r="C73" s="58">
        <f>H73+J73+L73+N73+P73+R73+T73+V73+X73+Z73</f>
        <v>155.31</v>
      </c>
      <c r="D73" s="58">
        <f>E73</f>
        <v>0</v>
      </c>
      <c r="E73" s="58">
        <f>I73+K73+M73+O73+Q73+S73+U73+W73+Y73+AA73</f>
        <v>0</v>
      </c>
      <c r="F73" s="46">
        <v>0</v>
      </c>
      <c r="G73" s="46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51.41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103.9</v>
      </c>
      <c r="AA73" s="59">
        <v>0</v>
      </c>
      <c r="AB73" s="59">
        <v>103.9</v>
      </c>
      <c r="AC73" s="59">
        <v>0</v>
      </c>
      <c r="AD73" s="59">
        <v>103.99</v>
      </c>
      <c r="AE73" s="59">
        <v>0</v>
      </c>
      <c r="AF73" s="133"/>
      <c r="AG73" s="80"/>
    </row>
    <row r="74" spans="1:33" s="12" customFormat="1" ht="159" customHeight="1">
      <c r="A74" s="61" t="s">
        <v>26</v>
      </c>
      <c r="B74" s="58">
        <f>H74+J74+L74+N74+P74+R74+T74+V74+X74+Z74+AB74+AD74</f>
        <v>719.718</v>
      </c>
      <c r="C74" s="58">
        <f>H74+J74+L74+N74+P74+R74+T74+V74+X74+Z74</f>
        <v>308.45399999999995</v>
      </c>
      <c r="D74" s="58">
        <f>308.5+102.8</f>
        <v>411.3</v>
      </c>
      <c r="E74" s="58">
        <f>I74+K74+M74+O74+Q74+S74+U74+W74+Y74+AA74</f>
        <v>0</v>
      </c>
      <c r="F74" s="46">
        <v>0</v>
      </c>
      <c r="G74" s="46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102.82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205.634</v>
      </c>
      <c r="AA74" s="59">
        <v>0</v>
      </c>
      <c r="AB74" s="59">
        <v>205.634</v>
      </c>
      <c r="AC74" s="59">
        <v>0</v>
      </c>
      <c r="AD74" s="59">
        <v>205.63</v>
      </c>
      <c r="AE74" s="59">
        <v>0</v>
      </c>
      <c r="AF74" s="133"/>
      <c r="AG74" s="80"/>
    </row>
    <row r="75" spans="1:33" s="12" customFormat="1" ht="66.75" customHeight="1">
      <c r="A75" s="71" t="s">
        <v>47</v>
      </c>
      <c r="B75" s="58">
        <f>B76</f>
        <v>4450.679999999999</v>
      </c>
      <c r="C75" s="58">
        <f>C76</f>
        <v>3708.8999999999996</v>
      </c>
      <c r="D75" s="58">
        <f>D76</f>
        <v>4450.7</v>
      </c>
      <c r="E75" s="58">
        <f>E76</f>
        <v>3708.8999999999996</v>
      </c>
      <c r="F75" s="46">
        <v>0.1667</v>
      </c>
      <c r="G75" s="46">
        <v>0.2</v>
      </c>
      <c r="H75" s="58">
        <f aca="true" t="shared" si="20" ref="H75:AE75">H76</f>
        <v>0</v>
      </c>
      <c r="I75" s="58">
        <f t="shared" si="20"/>
        <v>0</v>
      </c>
      <c r="J75" s="58">
        <f t="shared" si="20"/>
        <v>0</v>
      </c>
      <c r="K75" s="58">
        <f t="shared" si="20"/>
        <v>0</v>
      </c>
      <c r="L75" s="58">
        <f t="shared" si="20"/>
        <v>0</v>
      </c>
      <c r="M75" s="58">
        <f t="shared" si="20"/>
        <v>0</v>
      </c>
      <c r="N75" s="58">
        <f t="shared" si="20"/>
        <v>0</v>
      </c>
      <c r="O75" s="58">
        <f t="shared" si="20"/>
        <v>0</v>
      </c>
      <c r="P75" s="58">
        <f t="shared" si="20"/>
        <v>0</v>
      </c>
      <c r="Q75" s="58">
        <f t="shared" si="20"/>
        <v>0</v>
      </c>
      <c r="R75" s="58">
        <f t="shared" si="20"/>
        <v>0</v>
      </c>
      <c r="S75" s="58">
        <f t="shared" si="20"/>
        <v>0</v>
      </c>
      <c r="T75" s="58">
        <f t="shared" si="20"/>
        <v>0</v>
      </c>
      <c r="U75" s="58">
        <f t="shared" si="20"/>
        <v>0</v>
      </c>
      <c r="V75" s="58">
        <f t="shared" si="20"/>
        <v>741.78</v>
      </c>
      <c r="W75" s="58">
        <f t="shared" si="20"/>
        <v>741.78</v>
      </c>
      <c r="X75" s="58">
        <f t="shared" si="20"/>
        <v>0</v>
      </c>
      <c r="Y75" s="58">
        <f t="shared" si="20"/>
        <v>0</v>
      </c>
      <c r="Z75" s="58">
        <f t="shared" si="20"/>
        <v>2967.12</v>
      </c>
      <c r="AA75" s="58">
        <f t="shared" si="20"/>
        <v>2967.12</v>
      </c>
      <c r="AB75" s="58">
        <f t="shared" si="20"/>
        <v>734.4</v>
      </c>
      <c r="AC75" s="58">
        <f t="shared" si="20"/>
        <v>0</v>
      </c>
      <c r="AD75" s="58">
        <f t="shared" si="20"/>
        <v>7.38</v>
      </c>
      <c r="AE75" s="58">
        <f t="shared" si="20"/>
        <v>0</v>
      </c>
      <c r="AF75" s="77"/>
      <c r="AG75" s="80"/>
    </row>
    <row r="76" spans="1:33" s="12" customFormat="1" ht="16.5" customHeight="1">
      <c r="A76" s="63" t="s">
        <v>33</v>
      </c>
      <c r="B76" s="58">
        <f>B77+B78+B79+B80</f>
        <v>4450.679999999999</v>
      </c>
      <c r="C76" s="58">
        <f>C77+C78+C79+C80</f>
        <v>3708.8999999999996</v>
      </c>
      <c r="D76" s="58">
        <f>D77+D78+D79+D80</f>
        <v>4450.7</v>
      </c>
      <c r="E76" s="58">
        <f>E77+E78+E79+E80</f>
        <v>3708.8999999999996</v>
      </c>
      <c r="F76" s="46">
        <v>0.1667</v>
      </c>
      <c r="G76" s="46">
        <v>0.2</v>
      </c>
      <c r="H76" s="58">
        <f>H77+H78+H79+H80</f>
        <v>0</v>
      </c>
      <c r="I76" s="58">
        <f aca="true" t="shared" si="21" ref="I76:AE76">I77+I78+I79+I80</f>
        <v>0</v>
      </c>
      <c r="J76" s="58">
        <f t="shared" si="21"/>
        <v>0</v>
      </c>
      <c r="K76" s="58">
        <f t="shared" si="21"/>
        <v>0</v>
      </c>
      <c r="L76" s="58">
        <f t="shared" si="21"/>
        <v>0</v>
      </c>
      <c r="M76" s="58">
        <f t="shared" si="21"/>
        <v>0</v>
      </c>
      <c r="N76" s="58">
        <f t="shared" si="21"/>
        <v>0</v>
      </c>
      <c r="O76" s="58">
        <f t="shared" si="21"/>
        <v>0</v>
      </c>
      <c r="P76" s="58">
        <f t="shared" si="21"/>
        <v>0</v>
      </c>
      <c r="Q76" s="58">
        <f t="shared" si="21"/>
        <v>0</v>
      </c>
      <c r="R76" s="58">
        <f t="shared" si="21"/>
        <v>0</v>
      </c>
      <c r="S76" s="58">
        <f t="shared" si="21"/>
        <v>0</v>
      </c>
      <c r="T76" s="58">
        <f t="shared" si="21"/>
        <v>0</v>
      </c>
      <c r="U76" s="58">
        <f t="shared" si="21"/>
        <v>0</v>
      </c>
      <c r="V76" s="58">
        <f t="shared" si="21"/>
        <v>741.78</v>
      </c>
      <c r="W76" s="58">
        <f t="shared" si="21"/>
        <v>741.78</v>
      </c>
      <c r="X76" s="58">
        <f t="shared" si="21"/>
        <v>0</v>
      </c>
      <c r="Y76" s="58">
        <f t="shared" si="21"/>
        <v>0</v>
      </c>
      <c r="Z76" s="58">
        <f t="shared" si="21"/>
        <v>2967.12</v>
      </c>
      <c r="AA76" s="58">
        <f t="shared" si="21"/>
        <v>2967.12</v>
      </c>
      <c r="AB76" s="58">
        <f t="shared" si="21"/>
        <v>734.4</v>
      </c>
      <c r="AC76" s="58">
        <f t="shared" si="21"/>
        <v>0</v>
      </c>
      <c r="AD76" s="58">
        <f t="shared" si="21"/>
        <v>7.38</v>
      </c>
      <c r="AE76" s="58">
        <f t="shared" si="21"/>
        <v>0</v>
      </c>
      <c r="AF76" s="118" t="s">
        <v>96</v>
      </c>
      <c r="AG76" s="80"/>
    </row>
    <row r="77" spans="1:33" s="12" customFormat="1" ht="15.75">
      <c r="A77" s="61" t="s">
        <v>26</v>
      </c>
      <c r="B77" s="58">
        <f>H77+J77+L77+N77+P77+R77+T77+V77+X77+Z77+AB77+AD77</f>
        <v>4450.679999999999</v>
      </c>
      <c r="C77" s="58">
        <f>H77+J77+L77+N77+P77+R77+T77+V77+X77+Z77</f>
        <v>3708.8999999999996</v>
      </c>
      <c r="D77" s="58">
        <v>4450.7</v>
      </c>
      <c r="E77" s="58">
        <f>I77+K77+M77+O77+Q77+S77+U77+W77+Y77+AA77</f>
        <v>3708.8999999999996</v>
      </c>
      <c r="F77" s="46">
        <v>0.1667</v>
      </c>
      <c r="G77" s="46">
        <v>0.2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741.78</v>
      </c>
      <c r="W77" s="59">
        <v>741.78</v>
      </c>
      <c r="X77" s="59">
        <v>0</v>
      </c>
      <c r="Y77" s="59">
        <v>0</v>
      </c>
      <c r="Z77" s="59">
        <v>2967.12</v>
      </c>
      <c r="AA77" s="59">
        <v>2967.12</v>
      </c>
      <c r="AB77" s="59">
        <v>734.4</v>
      </c>
      <c r="AC77" s="59">
        <v>0</v>
      </c>
      <c r="AD77" s="59">
        <v>7.38</v>
      </c>
      <c r="AE77" s="59">
        <v>0</v>
      </c>
      <c r="AF77" s="119"/>
      <c r="AG77" s="80"/>
    </row>
    <row r="78" spans="1:33" s="12" customFormat="1" ht="15.75">
      <c r="A78" s="61" t="s">
        <v>79</v>
      </c>
      <c r="B78" s="58">
        <f>H78+J78+L78+N78+P78+R78+T78+V78+X78+Z78+AB78+AD78</f>
        <v>0</v>
      </c>
      <c r="C78" s="58">
        <f>H78+J78+L78+N78+P78+R78+T78+V78+X78+Z78</f>
        <v>0</v>
      </c>
      <c r="D78" s="58">
        <f>E78</f>
        <v>0</v>
      </c>
      <c r="E78" s="58">
        <f>I78+K78+M78+O78+Q78+S78+U78+W78+Y78+AA78</f>
        <v>0</v>
      </c>
      <c r="F78" s="46">
        <v>0</v>
      </c>
      <c r="G78" s="46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119"/>
      <c r="AG78" s="80"/>
    </row>
    <row r="79" spans="1:33" s="12" customFormat="1" ht="15.75">
      <c r="A79" s="61" t="s">
        <v>25</v>
      </c>
      <c r="B79" s="58">
        <f>H79+J79+L79+N79+P79+R79+T79+V79+X79+Z79+AB79+AD79</f>
        <v>0</v>
      </c>
      <c r="C79" s="58">
        <f>H79+J79+L79+N79+P79+R79+T79+V79+X79+Z79</f>
        <v>0</v>
      </c>
      <c r="D79" s="58">
        <f>E79</f>
        <v>0</v>
      </c>
      <c r="E79" s="58">
        <f>I79+K79+M79+O79+Q79+S79+U79+W79+Y79+AA79</f>
        <v>0</v>
      </c>
      <c r="F79" s="46">
        <v>0</v>
      </c>
      <c r="G79" s="46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119"/>
      <c r="AG79" s="80"/>
    </row>
    <row r="80" spans="1:33" s="12" customFormat="1" ht="15" customHeight="1">
      <c r="A80" s="61" t="s">
        <v>77</v>
      </c>
      <c r="B80" s="58">
        <f>H80+J80+L80+N80+P80+R80+T80+V80+X80+Z80+AB80+AD80</f>
        <v>0</v>
      </c>
      <c r="C80" s="58">
        <f>H80+J80+L80+N80+P80+R80+T80+V80+X80+Z80</f>
        <v>0</v>
      </c>
      <c r="D80" s="58">
        <f>E80</f>
        <v>0</v>
      </c>
      <c r="E80" s="58">
        <f>I80+K80+M80+O80+Q80+S80+U80+W80+Y80+AA80</f>
        <v>0</v>
      </c>
      <c r="F80" s="46">
        <v>0</v>
      </c>
      <c r="G80" s="46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v>0</v>
      </c>
      <c r="AE80" s="58">
        <v>0</v>
      </c>
      <c r="AF80" s="120"/>
      <c r="AG80" s="80"/>
    </row>
    <row r="81" spans="1:33" s="12" customFormat="1" ht="36.75" customHeight="1">
      <c r="A81" s="71" t="s">
        <v>84</v>
      </c>
      <c r="B81" s="58">
        <f>B82</f>
        <v>1936.87</v>
      </c>
      <c r="C81" s="58">
        <f>C82</f>
        <v>1936.87</v>
      </c>
      <c r="D81" s="58">
        <f>D82</f>
        <v>1936.87</v>
      </c>
      <c r="E81" s="58">
        <f>E82</f>
        <v>1936.87</v>
      </c>
      <c r="F81" s="46">
        <v>1</v>
      </c>
      <c r="G81" s="46">
        <v>1</v>
      </c>
      <c r="H81" s="58">
        <f aca="true" t="shared" si="22" ref="H81:AE81">H82</f>
        <v>0</v>
      </c>
      <c r="I81" s="58">
        <f t="shared" si="22"/>
        <v>0</v>
      </c>
      <c r="J81" s="58">
        <f t="shared" si="22"/>
        <v>0</v>
      </c>
      <c r="K81" s="58">
        <f t="shared" si="22"/>
        <v>0</v>
      </c>
      <c r="L81" s="58">
        <f t="shared" si="22"/>
        <v>0</v>
      </c>
      <c r="M81" s="58">
        <f t="shared" si="22"/>
        <v>0</v>
      </c>
      <c r="N81" s="58">
        <f t="shared" si="22"/>
        <v>0</v>
      </c>
      <c r="O81" s="58">
        <f t="shared" si="22"/>
        <v>0</v>
      </c>
      <c r="P81" s="58">
        <f t="shared" si="22"/>
        <v>0</v>
      </c>
      <c r="Q81" s="58">
        <f t="shared" si="22"/>
        <v>0</v>
      </c>
      <c r="R81" s="58">
        <f t="shared" si="22"/>
        <v>1936.87</v>
      </c>
      <c r="S81" s="58">
        <f t="shared" si="22"/>
        <v>1936.87</v>
      </c>
      <c r="T81" s="58">
        <f t="shared" si="22"/>
        <v>0</v>
      </c>
      <c r="U81" s="58">
        <f t="shared" si="22"/>
        <v>0</v>
      </c>
      <c r="V81" s="58">
        <f t="shared" si="22"/>
        <v>0</v>
      </c>
      <c r="W81" s="58">
        <f t="shared" si="22"/>
        <v>0</v>
      </c>
      <c r="X81" s="58">
        <f t="shared" si="22"/>
        <v>0</v>
      </c>
      <c r="Y81" s="58">
        <f t="shared" si="22"/>
        <v>0</v>
      </c>
      <c r="Z81" s="58">
        <f t="shared" si="22"/>
        <v>0</v>
      </c>
      <c r="AA81" s="58">
        <f t="shared" si="22"/>
        <v>0</v>
      </c>
      <c r="AB81" s="58">
        <f t="shared" si="22"/>
        <v>0</v>
      </c>
      <c r="AC81" s="58">
        <f t="shared" si="22"/>
        <v>0</v>
      </c>
      <c r="AD81" s="58">
        <f t="shared" si="22"/>
        <v>0</v>
      </c>
      <c r="AE81" s="58">
        <f t="shared" si="22"/>
        <v>0</v>
      </c>
      <c r="AF81" s="101" t="s">
        <v>86</v>
      </c>
      <c r="AG81" s="80"/>
    </row>
    <row r="82" spans="1:33" s="12" customFormat="1" ht="15.75">
      <c r="A82" s="63" t="s">
        <v>33</v>
      </c>
      <c r="B82" s="58">
        <f>B83+B84+B85+B86</f>
        <v>1936.87</v>
      </c>
      <c r="C82" s="58">
        <f>C83+C84+C85+C86</f>
        <v>1936.87</v>
      </c>
      <c r="D82" s="58">
        <f>D83+D84+D85+D86</f>
        <v>1936.87</v>
      </c>
      <c r="E82" s="58">
        <f>E83+E84+E85+E86</f>
        <v>1936.87</v>
      </c>
      <c r="F82" s="46">
        <v>1</v>
      </c>
      <c r="G82" s="46">
        <v>1</v>
      </c>
      <c r="H82" s="58">
        <f>H83+H84+H85+H86</f>
        <v>0</v>
      </c>
      <c r="I82" s="58">
        <f aca="true" t="shared" si="23" ref="I82:AE82">I83+I84+I85+I86</f>
        <v>0</v>
      </c>
      <c r="J82" s="58">
        <f t="shared" si="23"/>
        <v>0</v>
      </c>
      <c r="K82" s="58">
        <f t="shared" si="23"/>
        <v>0</v>
      </c>
      <c r="L82" s="58">
        <f t="shared" si="23"/>
        <v>0</v>
      </c>
      <c r="M82" s="58">
        <f t="shared" si="23"/>
        <v>0</v>
      </c>
      <c r="N82" s="58">
        <f t="shared" si="23"/>
        <v>0</v>
      </c>
      <c r="O82" s="58">
        <f t="shared" si="23"/>
        <v>0</v>
      </c>
      <c r="P82" s="58">
        <f t="shared" si="23"/>
        <v>0</v>
      </c>
      <c r="Q82" s="58">
        <f t="shared" si="23"/>
        <v>0</v>
      </c>
      <c r="R82" s="58">
        <f t="shared" si="23"/>
        <v>1936.87</v>
      </c>
      <c r="S82" s="58">
        <f t="shared" si="23"/>
        <v>1936.87</v>
      </c>
      <c r="T82" s="58">
        <f t="shared" si="23"/>
        <v>0</v>
      </c>
      <c r="U82" s="58">
        <f t="shared" si="23"/>
        <v>0</v>
      </c>
      <c r="V82" s="58">
        <f t="shared" si="23"/>
        <v>0</v>
      </c>
      <c r="W82" s="58">
        <f t="shared" si="23"/>
        <v>0</v>
      </c>
      <c r="X82" s="58">
        <f t="shared" si="23"/>
        <v>0</v>
      </c>
      <c r="Y82" s="58">
        <f t="shared" si="23"/>
        <v>0</v>
      </c>
      <c r="Z82" s="58">
        <f t="shared" si="23"/>
        <v>0</v>
      </c>
      <c r="AA82" s="58">
        <f t="shared" si="23"/>
        <v>0</v>
      </c>
      <c r="AB82" s="58">
        <f t="shared" si="23"/>
        <v>0</v>
      </c>
      <c r="AC82" s="58">
        <f t="shared" si="23"/>
        <v>0</v>
      </c>
      <c r="AD82" s="58">
        <f t="shared" si="23"/>
        <v>0</v>
      </c>
      <c r="AE82" s="58">
        <f t="shared" si="23"/>
        <v>0</v>
      </c>
      <c r="AF82" s="102"/>
      <c r="AG82" s="80"/>
    </row>
    <row r="83" spans="1:33" s="12" customFormat="1" ht="15.75">
      <c r="A83" s="61" t="s">
        <v>26</v>
      </c>
      <c r="B83" s="58">
        <f>H83+J83+L83+N83+P83+R83+T83+V83+X83+Z83+AB83+AD83</f>
        <v>0</v>
      </c>
      <c r="C83" s="58">
        <f>H83+J83+L83+N83+P83+R83+T83+V83+X83+Z83</f>
        <v>0</v>
      </c>
      <c r="D83" s="58">
        <f>E83</f>
        <v>0</v>
      </c>
      <c r="E83" s="58">
        <f>I83+K83+M83+O83+Q83+S83+U83+W83+Y83+AA83</f>
        <v>0</v>
      </c>
      <c r="F83" s="46">
        <v>0</v>
      </c>
      <c r="G83" s="46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102"/>
      <c r="AG83" s="80"/>
    </row>
    <row r="84" spans="1:33" s="12" customFormat="1" ht="15.75">
      <c r="A84" s="61" t="s">
        <v>79</v>
      </c>
      <c r="B84" s="58">
        <f>H84+J84+L84+N84+P84+R84+T84+V84+X84+Z84+AB84+AD84</f>
        <v>1936.87</v>
      </c>
      <c r="C84" s="58">
        <f>H84+J84+L84+N84+P84+R84+T84+V84+X84+Z84</f>
        <v>1936.87</v>
      </c>
      <c r="D84" s="58">
        <f>E84</f>
        <v>1936.87</v>
      </c>
      <c r="E84" s="58">
        <f>I84+K84+M84+O84+Q84+S84+U84+W84+Y84+AA84</f>
        <v>1936.87</v>
      </c>
      <c r="F84" s="46">
        <v>1</v>
      </c>
      <c r="G84" s="46">
        <v>1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1936.87</v>
      </c>
      <c r="S84" s="58">
        <v>1936.87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102"/>
      <c r="AG84" s="80"/>
    </row>
    <row r="85" spans="1:33" s="12" customFormat="1" ht="15.75">
      <c r="A85" s="61" t="s">
        <v>25</v>
      </c>
      <c r="B85" s="58">
        <f>H85+J85+L85+N85+P85+R85+T85+V85+X85+Z85+AB85+AD85</f>
        <v>0</v>
      </c>
      <c r="C85" s="58">
        <f>H85+J85+L85+N85+P85+R85+T85+V85+X85+Z85</f>
        <v>0</v>
      </c>
      <c r="D85" s="58">
        <f>E85</f>
        <v>0</v>
      </c>
      <c r="E85" s="58">
        <f>I85+K85+M85+O85+Q85+S85+U85+W85+Y85+AA85</f>
        <v>0</v>
      </c>
      <c r="F85" s="46">
        <v>0</v>
      </c>
      <c r="G85" s="46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102"/>
      <c r="AG85" s="80"/>
    </row>
    <row r="86" spans="1:33" s="12" customFormat="1" ht="15.75">
      <c r="A86" s="61" t="s">
        <v>77</v>
      </c>
      <c r="B86" s="58">
        <f>H86+J86+L86+N86+P86+R86+T86+V86+X86+Z86+AB86+AD86</f>
        <v>0</v>
      </c>
      <c r="C86" s="58">
        <f>H86+J86+L86+N86+P86+R86+T86+V86+X86+Z86</f>
        <v>0</v>
      </c>
      <c r="D86" s="58">
        <f>E86</f>
        <v>0</v>
      </c>
      <c r="E86" s="58">
        <f>I86+K86+M86+O86+Q86+S86+U86+W86+Y86+AA86</f>
        <v>0</v>
      </c>
      <c r="F86" s="46">
        <v>0</v>
      </c>
      <c r="G86" s="46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103"/>
      <c r="AG86" s="80"/>
    </row>
    <row r="87" spans="1:33" s="12" customFormat="1" ht="33.75" customHeight="1">
      <c r="A87" s="74" t="s">
        <v>68</v>
      </c>
      <c r="B87" s="58">
        <f>B88</f>
        <v>8.207</v>
      </c>
      <c r="C87" s="58">
        <f>C88</f>
        <v>8.207</v>
      </c>
      <c r="D87" s="58">
        <f>D88</f>
        <v>8.21</v>
      </c>
      <c r="E87" s="58">
        <f>E88</f>
        <v>8.21</v>
      </c>
      <c r="F87" s="46">
        <v>1</v>
      </c>
      <c r="G87" s="46">
        <v>1</v>
      </c>
      <c r="H87" s="58">
        <f aca="true" t="shared" si="24" ref="H87:AE87">H88</f>
        <v>0</v>
      </c>
      <c r="I87" s="58">
        <f t="shared" si="24"/>
        <v>0</v>
      </c>
      <c r="J87" s="58">
        <f t="shared" si="24"/>
        <v>0</v>
      </c>
      <c r="K87" s="58">
        <f t="shared" si="24"/>
        <v>0</v>
      </c>
      <c r="L87" s="58">
        <f t="shared" si="24"/>
        <v>0</v>
      </c>
      <c r="M87" s="58">
        <f t="shared" si="24"/>
        <v>0</v>
      </c>
      <c r="N87" s="58">
        <f t="shared" si="24"/>
        <v>0</v>
      </c>
      <c r="O87" s="58">
        <f t="shared" si="24"/>
        <v>0</v>
      </c>
      <c r="P87" s="58">
        <f t="shared" si="24"/>
        <v>0</v>
      </c>
      <c r="Q87" s="58">
        <f t="shared" si="24"/>
        <v>0</v>
      </c>
      <c r="R87" s="58">
        <f t="shared" si="24"/>
        <v>8.207</v>
      </c>
      <c r="S87" s="58">
        <f t="shared" si="24"/>
        <v>0</v>
      </c>
      <c r="T87" s="58">
        <f t="shared" si="24"/>
        <v>0</v>
      </c>
      <c r="U87" s="58">
        <f t="shared" si="24"/>
        <v>0</v>
      </c>
      <c r="V87" s="58">
        <f t="shared" si="24"/>
        <v>0</v>
      </c>
      <c r="W87" s="58">
        <f t="shared" si="24"/>
        <v>8.21</v>
      </c>
      <c r="X87" s="58">
        <f t="shared" si="24"/>
        <v>0</v>
      </c>
      <c r="Y87" s="58">
        <f t="shared" si="24"/>
        <v>0</v>
      </c>
      <c r="Z87" s="58">
        <f t="shared" si="24"/>
        <v>0</v>
      </c>
      <c r="AA87" s="58">
        <f t="shared" si="24"/>
        <v>0</v>
      </c>
      <c r="AB87" s="58">
        <f t="shared" si="24"/>
        <v>0</v>
      </c>
      <c r="AC87" s="58">
        <f t="shared" si="24"/>
        <v>0</v>
      </c>
      <c r="AD87" s="58">
        <f t="shared" si="24"/>
        <v>0</v>
      </c>
      <c r="AE87" s="58">
        <f t="shared" si="24"/>
        <v>0</v>
      </c>
      <c r="AF87" s="62"/>
      <c r="AG87" s="80"/>
    </row>
    <row r="88" spans="1:33" s="12" customFormat="1" ht="15.75">
      <c r="A88" s="63" t="s">
        <v>33</v>
      </c>
      <c r="B88" s="58">
        <f>B89+B90+B91+B92</f>
        <v>8.207</v>
      </c>
      <c r="C88" s="58">
        <f>C89+C90+C91+C92</f>
        <v>8.207</v>
      </c>
      <c r="D88" s="58">
        <f>D89+D90+D91+D92</f>
        <v>8.21</v>
      </c>
      <c r="E88" s="58">
        <f>E89+E90+E91+E92</f>
        <v>8.21</v>
      </c>
      <c r="F88" s="46">
        <v>1</v>
      </c>
      <c r="G88" s="46">
        <v>1</v>
      </c>
      <c r="H88" s="58">
        <f>H89+H90+H91+H92</f>
        <v>0</v>
      </c>
      <c r="I88" s="58">
        <f aca="true" t="shared" si="25" ref="I88:AE88">I89+I90+I91</f>
        <v>0</v>
      </c>
      <c r="J88" s="58">
        <f t="shared" si="25"/>
        <v>0</v>
      </c>
      <c r="K88" s="58">
        <f t="shared" si="25"/>
        <v>0</v>
      </c>
      <c r="L88" s="58">
        <f t="shared" si="25"/>
        <v>0</v>
      </c>
      <c r="M88" s="58">
        <f t="shared" si="25"/>
        <v>0</v>
      </c>
      <c r="N88" s="58">
        <f t="shared" si="25"/>
        <v>0</v>
      </c>
      <c r="O88" s="58">
        <f t="shared" si="25"/>
        <v>0</v>
      </c>
      <c r="P88" s="58">
        <f t="shared" si="25"/>
        <v>0</v>
      </c>
      <c r="Q88" s="58">
        <f t="shared" si="25"/>
        <v>0</v>
      </c>
      <c r="R88" s="58">
        <f t="shared" si="25"/>
        <v>8.207</v>
      </c>
      <c r="S88" s="58">
        <f t="shared" si="25"/>
        <v>0</v>
      </c>
      <c r="T88" s="58">
        <f t="shared" si="25"/>
        <v>0</v>
      </c>
      <c r="U88" s="58">
        <f t="shared" si="25"/>
        <v>0</v>
      </c>
      <c r="V88" s="58">
        <f t="shared" si="25"/>
        <v>0</v>
      </c>
      <c r="W88" s="58">
        <f t="shared" si="25"/>
        <v>8.21</v>
      </c>
      <c r="X88" s="58">
        <f t="shared" si="25"/>
        <v>0</v>
      </c>
      <c r="Y88" s="58">
        <f t="shared" si="25"/>
        <v>0</v>
      </c>
      <c r="Z88" s="58">
        <f t="shared" si="25"/>
        <v>0</v>
      </c>
      <c r="AA88" s="58">
        <f t="shared" si="25"/>
        <v>0</v>
      </c>
      <c r="AB88" s="58">
        <f t="shared" si="25"/>
        <v>0</v>
      </c>
      <c r="AC88" s="58">
        <f t="shared" si="25"/>
        <v>0</v>
      </c>
      <c r="AD88" s="58">
        <f t="shared" si="25"/>
        <v>0</v>
      </c>
      <c r="AE88" s="58">
        <f t="shared" si="25"/>
        <v>0</v>
      </c>
      <c r="AF88" s="111"/>
      <c r="AG88" s="80"/>
    </row>
    <row r="89" spans="1:33" s="12" customFormat="1" ht="15.75">
      <c r="A89" s="61" t="s">
        <v>26</v>
      </c>
      <c r="B89" s="58">
        <f>H89+J89+L89+N89+P89+R89+T89+V89+X89+Z89+AB89+AD89</f>
        <v>0</v>
      </c>
      <c r="C89" s="58">
        <f>H89+J89+L89+N89+P89+R89+T89+V89+X89+Z89</f>
        <v>0</v>
      </c>
      <c r="D89" s="58">
        <f>E89</f>
        <v>0</v>
      </c>
      <c r="E89" s="58">
        <f>I89+K89+M89+O89+Q89+S89+U89+W89+Y89+AA89</f>
        <v>0</v>
      </c>
      <c r="F89" s="46">
        <v>0</v>
      </c>
      <c r="G89" s="46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112"/>
      <c r="AG89" s="80"/>
    </row>
    <row r="90" spans="1:33" s="12" customFormat="1" ht="15.75">
      <c r="A90" s="61" t="s">
        <v>24</v>
      </c>
      <c r="B90" s="58">
        <f>H90+J90+L90+N90+P90+R90+T90+V90+X90+Z90+AB90+AD90</f>
        <v>8.207</v>
      </c>
      <c r="C90" s="58">
        <f>H90+J90+L90+N90+P90+R90+T90+V90+X90+Z90</f>
        <v>8.207</v>
      </c>
      <c r="D90" s="58">
        <f>E90</f>
        <v>8.21</v>
      </c>
      <c r="E90" s="58">
        <f>I90+K90+M90+O90+Q90+S90+U90+W90+Y90+AA90</f>
        <v>8.21</v>
      </c>
      <c r="F90" s="46">
        <v>1</v>
      </c>
      <c r="G90" s="46">
        <v>1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8.207</v>
      </c>
      <c r="S90" s="59">
        <v>0</v>
      </c>
      <c r="T90" s="59">
        <v>0</v>
      </c>
      <c r="U90" s="59">
        <v>0</v>
      </c>
      <c r="V90" s="59">
        <v>0</v>
      </c>
      <c r="W90" s="59">
        <v>8.21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112"/>
      <c r="AG90" s="80"/>
    </row>
    <row r="91" spans="1:33" s="12" customFormat="1" ht="15.75">
      <c r="A91" s="61" t="s">
        <v>25</v>
      </c>
      <c r="B91" s="58">
        <f>H91+J91+L91+N91+P91+R91+T91+V91+X91+Z91+AB91+AD91</f>
        <v>0</v>
      </c>
      <c r="C91" s="58">
        <f>H91+J91+L91+N91+P91+R91+T91+V91+X91+Z91</f>
        <v>0</v>
      </c>
      <c r="D91" s="58">
        <f>E91</f>
        <v>0</v>
      </c>
      <c r="E91" s="58">
        <f>I91+K91+M91+O91+Q91+S91+U91+W91+Y91+AA91</f>
        <v>0</v>
      </c>
      <c r="F91" s="46">
        <v>0</v>
      </c>
      <c r="G91" s="46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112"/>
      <c r="AG91" s="80"/>
    </row>
    <row r="92" spans="1:33" s="12" customFormat="1" ht="15.75">
      <c r="A92" s="61" t="s">
        <v>77</v>
      </c>
      <c r="B92" s="58">
        <f>H92+J92+L92+N92+P92+R92+T92+V92+X92+Z92+AB92+AD92</f>
        <v>0</v>
      </c>
      <c r="C92" s="58">
        <f>H92+J92+L92+N92+P92+R92+T92+V92+X92+Z92</f>
        <v>0</v>
      </c>
      <c r="D92" s="58">
        <f>E92</f>
        <v>0</v>
      </c>
      <c r="E92" s="58">
        <f>I92+K92+M92+O92+Q92+S92+U92+W92+Y92+AA92</f>
        <v>0</v>
      </c>
      <c r="F92" s="46">
        <v>0</v>
      </c>
      <c r="G92" s="46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113"/>
      <c r="AG92" s="80"/>
    </row>
    <row r="93" spans="1:33" s="12" customFormat="1" ht="63" customHeight="1">
      <c r="A93" s="57" t="s">
        <v>67</v>
      </c>
      <c r="B93" s="58"/>
      <c r="C93" s="58"/>
      <c r="D93" s="58"/>
      <c r="E93" s="58"/>
      <c r="F93" s="46"/>
      <c r="G93" s="4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64"/>
      <c r="AG93" s="80"/>
    </row>
    <row r="94" spans="1:33" s="12" customFormat="1" ht="63" customHeight="1">
      <c r="A94" s="57" t="s">
        <v>50</v>
      </c>
      <c r="B94" s="58"/>
      <c r="C94" s="58"/>
      <c r="D94" s="58"/>
      <c r="E94" s="58"/>
      <c r="F94" s="46"/>
      <c r="G94" s="4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64"/>
      <c r="AG94" s="80"/>
    </row>
    <row r="95" spans="1:33" s="12" customFormat="1" ht="15.75">
      <c r="A95" s="61" t="s">
        <v>22</v>
      </c>
      <c r="B95" s="58"/>
      <c r="C95" s="58"/>
      <c r="D95" s="58"/>
      <c r="E95" s="58"/>
      <c r="F95" s="46"/>
      <c r="G95" s="46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64"/>
      <c r="AG95" s="80"/>
    </row>
    <row r="96" spans="1:33" s="12" customFormat="1" ht="31.5" customHeight="1">
      <c r="A96" s="71" t="s">
        <v>51</v>
      </c>
      <c r="B96" s="58">
        <f aca="true" t="shared" si="26" ref="B96:D97">B97</f>
        <v>13602.2</v>
      </c>
      <c r="C96" s="58">
        <f t="shared" si="26"/>
        <v>11753.130000000001</v>
      </c>
      <c r="D96" s="58">
        <f t="shared" si="26"/>
        <v>11683.75</v>
      </c>
      <c r="E96" s="58">
        <f>E98</f>
        <v>11683.75</v>
      </c>
      <c r="F96" s="46">
        <v>0.859</v>
      </c>
      <c r="G96" s="46">
        <v>0.9941</v>
      </c>
      <c r="H96" s="58">
        <f aca="true" t="shared" si="27" ref="H96:Q97">H97</f>
        <v>2916.04</v>
      </c>
      <c r="I96" s="58">
        <f t="shared" si="27"/>
        <v>2524.55</v>
      </c>
      <c r="J96" s="58">
        <f t="shared" si="27"/>
        <v>1394.34</v>
      </c>
      <c r="K96" s="58">
        <f t="shared" si="27"/>
        <v>1687.6</v>
      </c>
      <c r="L96" s="58">
        <f t="shared" si="27"/>
        <v>772.87</v>
      </c>
      <c r="M96" s="58">
        <f t="shared" si="27"/>
        <v>489.32</v>
      </c>
      <c r="N96" s="58">
        <f t="shared" si="27"/>
        <v>1449.69</v>
      </c>
      <c r="O96" s="58">
        <f t="shared" si="27"/>
        <v>1318.04</v>
      </c>
      <c r="P96" s="58">
        <f t="shared" si="27"/>
        <v>1011.66</v>
      </c>
      <c r="Q96" s="58">
        <f t="shared" si="27"/>
        <v>1166.69</v>
      </c>
      <c r="R96" s="58">
        <f aca="true" t="shared" si="28" ref="R96:AA97">R97</f>
        <v>715.57</v>
      </c>
      <c r="S96" s="58">
        <f t="shared" si="28"/>
        <v>876.78</v>
      </c>
      <c r="T96" s="58">
        <f t="shared" si="28"/>
        <v>1320.01</v>
      </c>
      <c r="U96" s="58">
        <f t="shared" si="28"/>
        <v>1148.22</v>
      </c>
      <c r="V96" s="58">
        <f t="shared" si="28"/>
        <v>568.29</v>
      </c>
      <c r="W96" s="58">
        <f t="shared" si="28"/>
        <v>868.02</v>
      </c>
      <c r="X96" s="58">
        <f t="shared" si="28"/>
        <v>506.26</v>
      </c>
      <c r="Y96" s="58">
        <f t="shared" si="28"/>
        <v>516.5</v>
      </c>
      <c r="Z96" s="58">
        <f t="shared" si="28"/>
        <v>1098.4</v>
      </c>
      <c r="AA96" s="58">
        <f t="shared" si="28"/>
        <v>1088.03</v>
      </c>
      <c r="AB96" s="58">
        <f aca="true" t="shared" si="29" ref="AB96:AE97">AB97</f>
        <v>510.48</v>
      </c>
      <c r="AC96" s="58">
        <f t="shared" si="29"/>
        <v>0</v>
      </c>
      <c r="AD96" s="58">
        <f t="shared" si="29"/>
        <v>1338.59</v>
      </c>
      <c r="AE96" s="58">
        <f t="shared" si="29"/>
        <v>0</v>
      </c>
      <c r="AF96" s="62"/>
      <c r="AG96" s="80"/>
    </row>
    <row r="97" spans="1:33" s="12" customFormat="1" ht="15.75">
      <c r="A97" s="63" t="s">
        <v>33</v>
      </c>
      <c r="B97" s="58">
        <f t="shared" si="26"/>
        <v>13602.2</v>
      </c>
      <c r="C97" s="58">
        <f t="shared" si="26"/>
        <v>11753.130000000001</v>
      </c>
      <c r="D97" s="58">
        <f t="shared" si="26"/>
        <v>11683.75</v>
      </c>
      <c r="E97" s="58">
        <f>E98</f>
        <v>11683.75</v>
      </c>
      <c r="F97" s="46">
        <v>0.859</v>
      </c>
      <c r="G97" s="46">
        <v>0.9941</v>
      </c>
      <c r="H97" s="58">
        <f t="shared" si="27"/>
        <v>2916.04</v>
      </c>
      <c r="I97" s="58">
        <f t="shared" si="27"/>
        <v>2524.55</v>
      </c>
      <c r="J97" s="58">
        <f t="shared" si="27"/>
        <v>1394.34</v>
      </c>
      <c r="K97" s="58">
        <f t="shared" si="27"/>
        <v>1687.6</v>
      </c>
      <c r="L97" s="58">
        <f t="shared" si="27"/>
        <v>772.87</v>
      </c>
      <c r="M97" s="58">
        <f t="shared" si="27"/>
        <v>489.32</v>
      </c>
      <c r="N97" s="58">
        <f t="shared" si="27"/>
        <v>1449.69</v>
      </c>
      <c r="O97" s="58">
        <f t="shared" si="27"/>
        <v>1318.04</v>
      </c>
      <c r="P97" s="58">
        <f t="shared" si="27"/>
        <v>1011.66</v>
      </c>
      <c r="Q97" s="58">
        <f t="shared" si="27"/>
        <v>1166.69</v>
      </c>
      <c r="R97" s="58">
        <f t="shared" si="28"/>
        <v>715.57</v>
      </c>
      <c r="S97" s="58">
        <f t="shared" si="28"/>
        <v>876.78</v>
      </c>
      <c r="T97" s="58">
        <f t="shared" si="28"/>
        <v>1320.01</v>
      </c>
      <c r="U97" s="58">
        <f t="shared" si="28"/>
        <v>1148.22</v>
      </c>
      <c r="V97" s="58">
        <f t="shared" si="28"/>
        <v>568.29</v>
      </c>
      <c r="W97" s="58">
        <f t="shared" si="28"/>
        <v>868.02</v>
      </c>
      <c r="X97" s="58">
        <f t="shared" si="28"/>
        <v>506.26</v>
      </c>
      <c r="Y97" s="58">
        <f t="shared" si="28"/>
        <v>516.5</v>
      </c>
      <c r="Z97" s="58">
        <f t="shared" si="28"/>
        <v>1098.4</v>
      </c>
      <c r="AA97" s="58">
        <f t="shared" si="28"/>
        <v>1088.03</v>
      </c>
      <c r="AB97" s="58">
        <f t="shared" si="29"/>
        <v>510.48</v>
      </c>
      <c r="AC97" s="58">
        <f t="shared" si="29"/>
        <v>0</v>
      </c>
      <c r="AD97" s="58">
        <f t="shared" si="29"/>
        <v>1338.59</v>
      </c>
      <c r="AE97" s="58">
        <f t="shared" si="29"/>
        <v>0</v>
      </c>
      <c r="AF97" s="64"/>
      <c r="AG97" s="80"/>
    </row>
    <row r="98" spans="1:33" s="12" customFormat="1" ht="18" customHeight="1">
      <c r="A98" s="61" t="s">
        <v>25</v>
      </c>
      <c r="B98" s="58">
        <f>H98+J98+L98+N98+P98+R98+T98+V98+X98+Z98+AB98+AD98</f>
        <v>13602.2</v>
      </c>
      <c r="C98" s="58">
        <f>H98+J98+L98+N98+P98+R98+T98+V98+X98+Z98</f>
        <v>11753.130000000001</v>
      </c>
      <c r="D98" s="58">
        <f>E98</f>
        <v>11683.75</v>
      </c>
      <c r="E98" s="59">
        <f>I98+K98+M98+O98+Q98+S98+U98+W98+Y98+AA98</f>
        <v>11683.75</v>
      </c>
      <c r="F98" s="46">
        <v>0.859</v>
      </c>
      <c r="G98" s="46">
        <v>0.9941</v>
      </c>
      <c r="H98" s="59">
        <v>2916.04</v>
      </c>
      <c r="I98" s="59">
        <v>2524.55</v>
      </c>
      <c r="J98" s="59">
        <v>1394.34</v>
      </c>
      <c r="K98" s="59">
        <v>1687.6</v>
      </c>
      <c r="L98" s="59">
        <v>772.87</v>
      </c>
      <c r="M98" s="59">
        <v>489.32</v>
      </c>
      <c r="N98" s="59">
        <v>1449.69</v>
      </c>
      <c r="O98" s="59">
        <v>1318.04</v>
      </c>
      <c r="P98" s="59">
        <v>1011.66</v>
      </c>
      <c r="Q98" s="59">
        <v>1166.69</v>
      </c>
      <c r="R98" s="59">
        <v>715.57</v>
      </c>
      <c r="S98" s="59">
        <v>876.78</v>
      </c>
      <c r="T98" s="59">
        <v>1320.01</v>
      </c>
      <c r="U98" s="59">
        <v>1148.22</v>
      </c>
      <c r="V98" s="59">
        <v>568.29</v>
      </c>
      <c r="W98" s="59">
        <v>868.02</v>
      </c>
      <c r="X98" s="59">
        <v>506.26</v>
      </c>
      <c r="Y98" s="59">
        <v>516.5</v>
      </c>
      <c r="Z98" s="59">
        <v>1098.4</v>
      </c>
      <c r="AA98" s="59">
        <v>1088.03</v>
      </c>
      <c r="AB98" s="59">
        <v>510.48</v>
      </c>
      <c r="AC98" s="59">
        <v>0</v>
      </c>
      <c r="AD98" s="59">
        <v>1338.59</v>
      </c>
      <c r="AE98" s="59">
        <v>0</v>
      </c>
      <c r="AF98" s="64"/>
      <c r="AG98" s="80"/>
    </row>
    <row r="99" spans="1:33" s="12" customFormat="1" ht="33" customHeight="1">
      <c r="A99" s="71" t="s">
        <v>52</v>
      </c>
      <c r="B99" s="58">
        <f>B100</f>
        <v>5889.001999999999</v>
      </c>
      <c r="C99" s="58">
        <f aca="true" t="shared" si="30" ref="C99:E100">C100</f>
        <v>5479.754999999999</v>
      </c>
      <c r="D99" s="58">
        <f t="shared" si="30"/>
        <v>5007.429999999999</v>
      </c>
      <c r="E99" s="58">
        <f t="shared" si="30"/>
        <v>5007.429999999999</v>
      </c>
      <c r="F99" s="46">
        <v>0.8503</v>
      </c>
      <c r="G99" s="46">
        <v>0.9138</v>
      </c>
      <c r="H99" s="58">
        <f aca="true" t="shared" si="31" ref="H99:Q100">H100</f>
        <v>1196.57</v>
      </c>
      <c r="I99" s="58">
        <f t="shared" si="31"/>
        <v>1080.97</v>
      </c>
      <c r="J99" s="58">
        <f t="shared" si="31"/>
        <v>513.59</v>
      </c>
      <c r="K99" s="58">
        <f t="shared" si="31"/>
        <v>559.91</v>
      </c>
      <c r="L99" s="58">
        <f t="shared" si="31"/>
        <v>363.14</v>
      </c>
      <c r="M99" s="58">
        <f t="shared" si="31"/>
        <v>396.51</v>
      </c>
      <c r="N99" s="58">
        <f t="shared" si="31"/>
        <v>781.55</v>
      </c>
      <c r="O99" s="58">
        <f t="shared" si="31"/>
        <v>775.67</v>
      </c>
      <c r="P99" s="58">
        <f t="shared" si="31"/>
        <v>682.293</v>
      </c>
      <c r="Q99" s="58">
        <f t="shared" si="31"/>
        <v>724</v>
      </c>
      <c r="R99" s="58">
        <f aca="true" t="shared" si="32" ref="R99:AA100">R100</f>
        <v>379.71</v>
      </c>
      <c r="S99" s="58">
        <f t="shared" si="32"/>
        <v>309.43</v>
      </c>
      <c r="T99" s="58">
        <f t="shared" si="32"/>
        <v>617.802</v>
      </c>
      <c r="U99" s="58">
        <f t="shared" si="32"/>
        <v>386.76</v>
      </c>
      <c r="V99" s="58">
        <f t="shared" si="32"/>
        <v>245.92</v>
      </c>
      <c r="W99" s="58">
        <f t="shared" si="32"/>
        <v>287.28</v>
      </c>
      <c r="X99" s="58">
        <f t="shared" si="32"/>
        <v>180.99</v>
      </c>
      <c r="Y99" s="58">
        <f t="shared" si="32"/>
        <v>167.03</v>
      </c>
      <c r="Z99" s="58">
        <f t="shared" si="32"/>
        <v>518.19</v>
      </c>
      <c r="AA99" s="58">
        <f t="shared" si="32"/>
        <v>319.87</v>
      </c>
      <c r="AB99" s="58">
        <f aca="true" t="shared" si="33" ref="AB99:AE100">AB100</f>
        <v>190.164</v>
      </c>
      <c r="AC99" s="58">
        <f t="shared" si="33"/>
        <v>0</v>
      </c>
      <c r="AD99" s="58">
        <f t="shared" si="33"/>
        <v>219.083</v>
      </c>
      <c r="AE99" s="58">
        <f t="shared" si="33"/>
        <v>0</v>
      </c>
      <c r="AF99" s="62"/>
      <c r="AG99" s="80"/>
    </row>
    <row r="100" spans="1:33" s="12" customFormat="1" ht="15.75">
      <c r="A100" s="63" t="s">
        <v>33</v>
      </c>
      <c r="B100" s="58">
        <f>B101</f>
        <v>5889.001999999999</v>
      </c>
      <c r="C100" s="58">
        <f t="shared" si="30"/>
        <v>5479.754999999999</v>
      </c>
      <c r="D100" s="58">
        <f t="shared" si="30"/>
        <v>5007.429999999999</v>
      </c>
      <c r="E100" s="58">
        <f t="shared" si="30"/>
        <v>5007.429999999999</v>
      </c>
      <c r="F100" s="46">
        <v>0.8503</v>
      </c>
      <c r="G100" s="46">
        <v>0.9138</v>
      </c>
      <c r="H100" s="58">
        <f t="shared" si="31"/>
        <v>1196.57</v>
      </c>
      <c r="I100" s="58">
        <f t="shared" si="31"/>
        <v>1080.97</v>
      </c>
      <c r="J100" s="58">
        <f t="shared" si="31"/>
        <v>513.59</v>
      </c>
      <c r="K100" s="58">
        <f t="shared" si="31"/>
        <v>559.91</v>
      </c>
      <c r="L100" s="58">
        <f t="shared" si="31"/>
        <v>363.14</v>
      </c>
      <c r="M100" s="58">
        <f t="shared" si="31"/>
        <v>396.51</v>
      </c>
      <c r="N100" s="58">
        <f t="shared" si="31"/>
        <v>781.55</v>
      </c>
      <c r="O100" s="58">
        <f t="shared" si="31"/>
        <v>775.67</v>
      </c>
      <c r="P100" s="58">
        <f t="shared" si="31"/>
        <v>682.293</v>
      </c>
      <c r="Q100" s="58">
        <f t="shared" si="31"/>
        <v>724</v>
      </c>
      <c r="R100" s="58">
        <f t="shared" si="32"/>
        <v>379.71</v>
      </c>
      <c r="S100" s="58">
        <f t="shared" si="32"/>
        <v>309.43</v>
      </c>
      <c r="T100" s="58">
        <f t="shared" si="32"/>
        <v>617.802</v>
      </c>
      <c r="U100" s="58">
        <f t="shared" si="32"/>
        <v>386.76</v>
      </c>
      <c r="V100" s="58">
        <f t="shared" si="32"/>
        <v>245.92</v>
      </c>
      <c r="W100" s="58">
        <f t="shared" si="32"/>
        <v>287.28</v>
      </c>
      <c r="X100" s="58">
        <f t="shared" si="32"/>
        <v>180.99</v>
      </c>
      <c r="Y100" s="58">
        <f t="shared" si="32"/>
        <v>167.03</v>
      </c>
      <c r="Z100" s="58">
        <f t="shared" si="32"/>
        <v>518.19</v>
      </c>
      <c r="AA100" s="58">
        <f t="shared" si="32"/>
        <v>319.87</v>
      </c>
      <c r="AB100" s="58">
        <f t="shared" si="33"/>
        <v>190.164</v>
      </c>
      <c r="AC100" s="58">
        <f t="shared" si="33"/>
        <v>0</v>
      </c>
      <c r="AD100" s="58">
        <f t="shared" si="33"/>
        <v>219.083</v>
      </c>
      <c r="AE100" s="58">
        <f t="shared" si="33"/>
        <v>0</v>
      </c>
      <c r="AF100" s="64"/>
      <c r="AG100" s="80"/>
    </row>
    <row r="101" spans="1:33" s="12" customFormat="1" ht="15.75">
      <c r="A101" s="61" t="s">
        <v>25</v>
      </c>
      <c r="B101" s="58">
        <f>H101+J101+L101+N101+P101+R101+T101+V101+X101+Z101+AB101+AD101</f>
        <v>5889.001999999999</v>
      </c>
      <c r="C101" s="59">
        <f>H101+J101+L101+N101+P101+R101+T101+V101+X101+Z101</f>
        <v>5479.754999999999</v>
      </c>
      <c r="D101" s="59">
        <f>E101</f>
        <v>5007.429999999999</v>
      </c>
      <c r="E101" s="59">
        <f>I101+K101+M101+O101+Q101+S101+U101+W101+Y101+AA101</f>
        <v>5007.429999999999</v>
      </c>
      <c r="F101" s="46">
        <v>0.8503</v>
      </c>
      <c r="G101" s="46">
        <v>0.9138</v>
      </c>
      <c r="H101" s="59">
        <v>1196.57</v>
      </c>
      <c r="I101" s="59">
        <v>1080.97</v>
      </c>
      <c r="J101" s="59">
        <v>513.59</v>
      </c>
      <c r="K101" s="59">
        <v>559.91</v>
      </c>
      <c r="L101" s="59">
        <v>363.14</v>
      </c>
      <c r="M101" s="59">
        <v>396.51</v>
      </c>
      <c r="N101" s="59">
        <v>781.55</v>
      </c>
      <c r="O101" s="59">
        <v>775.67</v>
      </c>
      <c r="P101" s="59">
        <v>682.293</v>
      </c>
      <c r="Q101" s="59">
        <v>724</v>
      </c>
      <c r="R101" s="59">
        <v>379.71</v>
      </c>
      <c r="S101" s="59">
        <v>309.43</v>
      </c>
      <c r="T101" s="59">
        <v>617.802</v>
      </c>
      <c r="U101" s="59">
        <v>386.76</v>
      </c>
      <c r="V101" s="59">
        <v>245.92</v>
      </c>
      <c r="W101" s="59">
        <v>287.28</v>
      </c>
      <c r="X101" s="59">
        <v>180.99</v>
      </c>
      <c r="Y101" s="59">
        <v>167.03</v>
      </c>
      <c r="Z101" s="59">
        <v>518.19</v>
      </c>
      <c r="AA101" s="59">
        <v>319.87</v>
      </c>
      <c r="AB101" s="59">
        <v>190.164</v>
      </c>
      <c r="AC101" s="59">
        <v>0</v>
      </c>
      <c r="AD101" s="59">
        <v>219.083</v>
      </c>
      <c r="AE101" s="59">
        <v>0</v>
      </c>
      <c r="AF101" s="64"/>
      <c r="AG101" s="80"/>
    </row>
    <row r="102" spans="1:33" ht="15.75">
      <c r="A102" s="90" t="s">
        <v>34</v>
      </c>
      <c r="B102" s="91">
        <f>B103+B104+B105+B106</f>
        <v>328972.09199999995</v>
      </c>
      <c r="C102" s="91">
        <f>C103+C104+C105+C106</f>
        <v>240277.485</v>
      </c>
      <c r="D102" s="91">
        <f>D103+D104+D105+D106</f>
        <v>231382.37000000002</v>
      </c>
      <c r="E102" s="91">
        <f>E103+E104+E105+E106</f>
        <v>223905.37</v>
      </c>
      <c r="F102" s="93">
        <f>E102/B102</f>
        <v>0.680621169530697</v>
      </c>
      <c r="G102" s="93">
        <f>E102/C102</f>
        <v>0.9318616348926743</v>
      </c>
      <c r="H102" s="91">
        <f aca="true" t="shared" si="34" ref="H102:AE102">H103+H104+H105+H106</f>
        <v>7806.209999999999</v>
      </c>
      <c r="I102" s="91">
        <f t="shared" si="34"/>
        <v>7299.12</v>
      </c>
      <c r="J102" s="91">
        <f t="shared" si="34"/>
        <v>4471.0599999999995</v>
      </c>
      <c r="K102" s="91">
        <f t="shared" si="34"/>
        <v>3125.04</v>
      </c>
      <c r="L102" s="91">
        <f t="shared" si="34"/>
        <v>26070.06</v>
      </c>
      <c r="M102" s="91">
        <f t="shared" si="34"/>
        <v>2571.33</v>
      </c>
      <c r="N102" s="91">
        <f t="shared" si="34"/>
        <v>12163.499999999998</v>
      </c>
      <c r="O102" s="91">
        <f t="shared" si="34"/>
        <v>27195.469999999998</v>
      </c>
      <c r="P102" s="91">
        <f t="shared" si="34"/>
        <v>1693.953</v>
      </c>
      <c r="Q102" s="91">
        <f t="shared" si="34"/>
        <v>4655.23</v>
      </c>
      <c r="R102" s="91">
        <f t="shared" si="34"/>
        <v>4168.023</v>
      </c>
      <c r="S102" s="91">
        <f t="shared" si="34"/>
        <v>8298.04</v>
      </c>
      <c r="T102" s="91">
        <f t="shared" si="34"/>
        <v>47871.032</v>
      </c>
      <c r="U102" s="91">
        <f t="shared" si="34"/>
        <v>47468.11</v>
      </c>
      <c r="V102" s="91">
        <f t="shared" si="34"/>
        <v>5107.099999999999</v>
      </c>
      <c r="W102" s="91">
        <f t="shared" si="34"/>
        <v>5456.4</v>
      </c>
      <c r="X102" s="91">
        <f t="shared" si="34"/>
        <v>114888.41999999998</v>
      </c>
      <c r="Y102" s="91">
        <f t="shared" si="34"/>
        <v>109084.26</v>
      </c>
      <c r="Z102" s="91">
        <f t="shared" si="34"/>
        <v>16038.127</v>
      </c>
      <c r="AA102" s="91">
        <f t="shared" si="34"/>
        <v>8752.369999999999</v>
      </c>
      <c r="AB102" s="91">
        <f t="shared" si="34"/>
        <v>16310.811</v>
      </c>
      <c r="AC102" s="91">
        <f t="shared" si="34"/>
        <v>0</v>
      </c>
      <c r="AD102" s="91">
        <f t="shared" si="34"/>
        <v>72383.79599999999</v>
      </c>
      <c r="AE102" s="91">
        <f t="shared" si="34"/>
        <v>0</v>
      </c>
      <c r="AF102" s="92"/>
      <c r="AG102" s="80"/>
    </row>
    <row r="103" spans="1:33" s="12" customFormat="1" ht="15.75">
      <c r="A103" s="61" t="s">
        <v>24</v>
      </c>
      <c r="B103" s="59">
        <f>B90+B78+B72+B58+B52+B46+B38+B30+B24+B18+B64+B84</f>
        <v>189082.91199999998</v>
      </c>
      <c r="C103" s="59">
        <f>C90+C78+C72+C58+C52+C46+C38+C30+C24+C18+C64+C84</f>
        <v>173466.58599999998</v>
      </c>
      <c r="D103" s="59">
        <f>D90+D78+D72+D58+D52+D46+D38+D30+D24+D18+D64+D84</f>
        <v>171446.52000000002</v>
      </c>
      <c r="E103" s="59">
        <f>E90+E78+E72+E58+E52+E46+E38+E30+E24+E18+E64+E84</f>
        <v>165122.62</v>
      </c>
      <c r="F103" s="78">
        <f>E103/B103</f>
        <v>0.873281558092357</v>
      </c>
      <c r="G103" s="78">
        <f>E103/C103</f>
        <v>0.9518987132196169</v>
      </c>
      <c r="H103" s="58">
        <f>H38+H46+H52+H72+H90+H78+H58+H30+H24+H18+H64+H84</f>
        <v>0</v>
      </c>
      <c r="I103" s="58">
        <f>I38+I46+I52+I72+I90+I78+I58+I30+I24+I18+I64+I84</f>
        <v>0</v>
      </c>
      <c r="J103" s="58">
        <f aca="true" t="shared" si="35" ref="J103:AE103">J38+J46+J52+J72+J90+J78+J58+J30+J24+J18+J64+J84</f>
        <v>789.78</v>
      </c>
      <c r="K103" s="58">
        <f t="shared" si="35"/>
        <v>789.78</v>
      </c>
      <c r="L103" s="58">
        <f t="shared" si="35"/>
        <v>15169.5</v>
      </c>
      <c r="M103" s="58">
        <f t="shared" si="35"/>
        <v>0</v>
      </c>
      <c r="N103" s="58">
        <f t="shared" si="35"/>
        <v>1182.47</v>
      </c>
      <c r="O103" s="58">
        <f t="shared" si="35"/>
        <v>16351.97</v>
      </c>
      <c r="P103" s="58">
        <f t="shared" si="35"/>
        <v>0</v>
      </c>
      <c r="Q103" s="58">
        <f t="shared" si="35"/>
        <v>0</v>
      </c>
      <c r="R103" s="58">
        <f t="shared" si="35"/>
        <v>2819.013</v>
      </c>
      <c r="S103" s="58">
        <f t="shared" si="35"/>
        <v>1936.87</v>
      </c>
      <c r="T103" s="58">
        <f>T38+T46+T52+T72+T90+T78+T58+T30+T24+T18+T64+T84</f>
        <v>40038.5</v>
      </c>
      <c r="U103" s="58">
        <f t="shared" si="35"/>
        <v>40038.49</v>
      </c>
      <c r="V103" s="58">
        <f t="shared" si="35"/>
        <v>3551.11</v>
      </c>
      <c r="W103" s="58">
        <f t="shared" si="35"/>
        <v>3559.32</v>
      </c>
      <c r="X103" s="58">
        <f t="shared" si="35"/>
        <v>104036.26999999999</v>
      </c>
      <c r="Y103" s="58">
        <f t="shared" si="35"/>
        <v>98333.78</v>
      </c>
      <c r="Z103" s="58">
        <f t="shared" si="35"/>
        <v>5879.942999999999</v>
      </c>
      <c r="AA103" s="58">
        <f t="shared" si="35"/>
        <v>4112.41</v>
      </c>
      <c r="AB103" s="58">
        <f t="shared" si="35"/>
        <v>4566.233</v>
      </c>
      <c r="AC103" s="58">
        <f t="shared" si="35"/>
        <v>0</v>
      </c>
      <c r="AD103" s="58">
        <f t="shared" si="35"/>
        <v>11050.092999999999</v>
      </c>
      <c r="AE103" s="58">
        <f t="shared" si="35"/>
        <v>0</v>
      </c>
      <c r="AF103" s="64"/>
      <c r="AG103" s="80"/>
    </row>
    <row r="104" spans="1:33" s="12" customFormat="1" ht="15.75">
      <c r="A104" s="61" t="s">
        <v>25</v>
      </c>
      <c r="B104" s="58">
        <f>B39+B47+B53+B73+B98+B101+B25+B19+B31+B91+B79+B59+B65+B85</f>
        <v>126638.61199999998</v>
      </c>
      <c r="C104" s="58">
        <f>C39+C47+C53+C73+C98+C101+C25+C19+C31+C91+C79+C59+C65+C85</f>
        <v>54742.795000000006</v>
      </c>
      <c r="D104" s="58">
        <f>D39+D47+D53+D73+D98+D101+D25+D19+D31+D91+D79+D59+D65+D85</f>
        <v>48947.64</v>
      </c>
      <c r="E104" s="58">
        <f>E39+E47+E53+E73+E98+E101+E25+E19+E31+E91+E79+E59+E65+E85</f>
        <v>48947.64</v>
      </c>
      <c r="F104" s="78">
        <f>E104/B104</f>
        <v>0.3865143436663694</v>
      </c>
      <c r="G104" s="78">
        <f>E104/C104</f>
        <v>0.894138488909819</v>
      </c>
      <c r="H104" s="58">
        <f>H39+H47+H53+H73+H98+H101+H25+H19+H31+H91+H79+H59+H65+H85</f>
        <v>7806.209999999999</v>
      </c>
      <c r="I104" s="58">
        <f aca="true" t="shared" si="36" ref="I104:AE104">I39+I47+I53+I73+I98+I101+I25+I19+I31+I91+I79+I59+I65+I85</f>
        <v>7299.12</v>
      </c>
      <c r="J104" s="58">
        <f t="shared" si="36"/>
        <v>3681.2799999999997</v>
      </c>
      <c r="K104" s="58">
        <f t="shared" si="36"/>
        <v>2335.2599999999998</v>
      </c>
      <c r="L104" s="58">
        <f t="shared" si="36"/>
        <v>2849.81</v>
      </c>
      <c r="M104" s="58">
        <f t="shared" si="36"/>
        <v>2571.33</v>
      </c>
      <c r="N104" s="58">
        <f t="shared" si="36"/>
        <v>10981.029999999999</v>
      </c>
      <c r="O104" s="58">
        <f t="shared" si="36"/>
        <v>10843.499999999998</v>
      </c>
      <c r="P104" s="58">
        <f t="shared" si="36"/>
        <v>1693.953</v>
      </c>
      <c r="Q104" s="58">
        <f t="shared" si="36"/>
        <v>3604.48</v>
      </c>
      <c r="R104" s="58">
        <f t="shared" si="36"/>
        <v>1246.19</v>
      </c>
      <c r="S104" s="58">
        <f t="shared" si="36"/>
        <v>1285.71</v>
      </c>
      <c r="T104" s="58">
        <f t="shared" si="36"/>
        <v>7832.532</v>
      </c>
      <c r="U104" s="58">
        <f>U39+U47+U53+U73+U98+U101+U25+U19+U31+U91+U79+U59+U65+U85</f>
        <v>7429.620000000001</v>
      </c>
      <c r="V104" s="58">
        <f t="shared" si="36"/>
        <v>814.2099999999999</v>
      </c>
      <c r="W104" s="58">
        <f t="shared" si="36"/>
        <v>1155.3</v>
      </c>
      <c r="X104" s="58">
        <f t="shared" si="36"/>
        <v>10852.15</v>
      </c>
      <c r="Y104" s="58">
        <f t="shared" si="36"/>
        <v>10750.480000000001</v>
      </c>
      <c r="Z104" s="58">
        <f t="shared" si="36"/>
        <v>6985.43</v>
      </c>
      <c r="AA104" s="58">
        <f t="shared" si="36"/>
        <v>1672.8400000000001</v>
      </c>
      <c r="AB104" s="58">
        <f t="shared" si="36"/>
        <v>10804.544</v>
      </c>
      <c r="AC104" s="58">
        <f t="shared" si="36"/>
        <v>0</v>
      </c>
      <c r="AD104" s="58">
        <f t="shared" si="36"/>
        <v>61091.273</v>
      </c>
      <c r="AE104" s="58">
        <f t="shared" si="36"/>
        <v>0</v>
      </c>
      <c r="AF104" s="64"/>
      <c r="AG104" s="80"/>
    </row>
    <row r="105" spans="1:33" s="12" customFormat="1" ht="15.75">
      <c r="A105" s="61" t="s">
        <v>26</v>
      </c>
      <c r="B105" s="58">
        <f>B74+B77+B89+B57+B51+B45+B40+B29+B23+B17+B63+B83</f>
        <v>5170.397999999999</v>
      </c>
      <c r="C105" s="58">
        <f>C74+C77+C89+C57+C51+C45+C40+C29+C23+C17+C63+C83</f>
        <v>4017.3539999999994</v>
      </c>
      <c r="D105" s="58">
        <f>D74+D77+D89+D57+D51+D45+D40+D29+D23+D17+D63+D83</f>
        <v>4862</v>
      </c>
      <c r="E105" s="58">
        <f>E74+E77+E89+E57+E51+E45+E40+E29+E23+E17+E63+E83</f>
        <v>3708.8999999999996</v>
      </c>
      <c r="F105" s="78">
        <f>E105/B105</f>
        <v>0.717333559234705</v>
      </c>
      <c r="G105" s="78">
        <f>E105/C105</f>
        <v>0.9232196117145763</v>
      </c>
      <c r="H105" s="58">
        <f>H74+H77+H89+H57+H51+H45+H40+H29+H23+H17+H63+H83</f>
        <v>0</v>
      </c>
      <c r="I105" s="58">
        <f aca="true" t="shared" si="37" ref="I105:AE105">I74+I77+I89+I57+I51+I45+I40+I29+I23+I17+I63+I83</f>
        <v>0</v>
      </c>
      <c r="J105" s="58">
        <f t="shared" si="37"/>
        <v>0</v>
      </c>
      <c r="K105" s="58">
        <f t="shared" si="37"/>
        <v>0</v>
      </c>
      <c r="L105" s="58">
        <f t="shared" si="37"/>
        <v>0</v>
      </c>
      <c r="M105" s="58">
        <f t="shared" si="37"/>
        <v>0</v>
      </c>
      <c r="N105" s="58">
        <f t="shared" si="37"/>
        <v>0</v>
      </c>
      <c r="O105" s="58">
        <f t="shared" si="37"/>
        <v>0</v>
      </c>
      <c r="P105" s="58">
        <f t="shared" si="37"/>
        <v>0</v>
      </c>
      <c r="Q105" s="58">
        <f t="shared" si="37"/>
        <v>0</v>
      </c>
      <c r="R105" s="58">
        <f t="shared" si="37"/>
        <v>102.82</v>
      </c>
      <c r="S105" s="58">
        <f t="shared" si="37"/>
        <v>0</v>
      </c>
      <c r="T105" s="58">
        <f t="shared" si="37"/>
        <v>0</v>
      </c>
      <c r="U105" s="58">
        <f t="shared" si="37"/>
        <v>0</v>
      </c>
      <c r="V105" s="58">
        <f t="shared" si="37"/>
        <v>741.78</v>
      </c>
      <c r="W105" s="58">
        <f t="shared" si="37"/>
        <v>741.78</v>
      </c>
      <c r="X105" s="58">
        <f t="shared" si="37"/>
        <v>0</v>
      </c>
      <c r="Y105" s="58">
        <f t="shared" si="37"/>
        <v>0</v>
      </c>
      <c r="Z105" s="58">
        <f t="shared" si="37"/>
        <v>3172.754</v>
      </c>
      <c r="AA105" s="58">
        <f t="shared" si="37"/>
        <v>2967.12</v>
      </c>
      <c r="AB105" s="58">
        <f t="shared" si="37"/>
        <v>940.034</v>
      </c>
      <c r="AC105" s="58">
        <f t="shared" si="37"/>
        <v>0</v>
      </c>
      <c r="AD105" s="58">
        <f t="shared" si="37"/>
        <v>213.01</v>
      </c>
      <c r="AE105" s="58">
        <f t="shared" si="37"/>
        <v>0</v>
      </c>
      <c r="AF105" s="64"/>
      <c r="AG105" s="80"/>
    </row>
    <row r="106" spans="1:33" ht="18.75" customHeight="1">
      <c r="A106" s="61" t="s">
        <v>77</v>
      </c>
      <c r="B106" s="58">
        <f>B60+B32+B92+B80+B54+B48+B41+B26+B20+B66+B86</f>
        <v>8080.17</v>
      </c>
      <c r="C106" s="58">
        <f>C60+C32+C92+C80+C54+C48+C41+C26+C20+C66+C86</f>
        <v>8050.75</v>
      </c>
      <c r="D106" s="58">
        <f>D60+D32+D92+D80+D54+D48+D41+D26+D20+D66+D86</f>
        <v>6126.21</v>
      </c>
      <c r="E106" s="58">
        <f>E60+E32+E92+E80+E54+E48+E41+E26+E20+E66+E86</f>
        <v>6126.21</v>
      </c>
      <c r="F106" s="78">
        <f>E106/B106</f>
        <v>0.7581783551583692</v>
      </c>
      <c r="G106" s="78">
        <f>E106/C106</f>
        <v>0.7609489799087041</v>
      </c>
      <c r="H106" s="58">
        <f>H60+H32+H92+H80+H54+H48+H41+H26+H20+H66+H86</f>
        <v>0</v>
      </c>
      <c r="I106" s="58">
        <f aca="true" t="shared" si="38" ref="I106:AE106">I60+I32+I92+I80+I54+I48+I41+I26+I20+I66+I86</f>
        <v>0</v>
      </c>
      <c r="J106" s="58">
        <f t="shared" si="38"/>
        <v>0</v>
      </c>
      <c r="K106" s="58">
        <f t="shared" si="38"/>
        <v>0</v>
      </c>
      <c r="L106" s="58">
        <f t="shared" si="38"/>
        <v>8050.75</v>
      </c>
      <c r="M106" s="58">
        <f t="shared" si="38"/>
        <v>0</v>
      </c>
      <c r="N106" s="58">
        <f t="shared" si="38"/>
        <v>0</v>
      </c>
      <c r="O106" s="58">
        <f t="shared" si="38"/>
        <v>0</v>
      </c>
      <c r="P106" s="58">
        <f t="shared" si="38"/>
        <v>0</v>
      </c>
      <c r="Q106" s="58">
        <f t="shared" si="38"/>
        <v>1050.75</v>
      </c>
      <c r="R106" s="58">
        <f t="shared" si="38"/>
        <v>0</v>
      </c>
      <c r="S106" s="58">
        <f t="shared" si="38"/>
        <v>5075.46</v>
      </c>
      <c r="T106" s="58">
        <f t="shared" si="38"/>
        <v>0</v>
      </c>
      <c r="U106" s="58">
        <f t="shared" si="38"/>
        <v>0</v>
      </c>
      <c r="V106" s="58">
        <f t="shared" si="38"/>
        <v>0</v>
      </c>
      <c r="W106" s="58">
        <f t="shared" si="38"/>
        <v>0</v>
      </c>
      <c r="X106" s="58">
        <f t="shared" si="38"/>
        <v>0</v>
      </c>
      <c r="Y106" s="58">
        <f t="shared" si="38"/>
        <v>0</v>
      </c>
      <c r="Z106" s="58">
        <f t="shared" si="38"/>
        <v>0</v>
      </c>
      <c r="AA106" s="58">
        <f t="shared" si="38"/>
        <v>0</v>
      </c>
      <c r="AB106" s="58">
        <f t="shared" si="38"/>
        <v>0</v>
      </c>
      <c r="AC106" s="58">
        <f t="shared" si="38"/>
        <v>0</v>
      </c>
      <c r="AD106" s="58">
        <f t="shared" si="38"/>
        <v>29.42</v>
      </c>
      <c r="AE106" s="58">
        <f t="shared" si="38"/>
        <v>0</v>
      </c>
      <c r="AF106" s="55"/>
      <c r="AG106" s="80"/>
    </row>
    <row r="107" spans="1:37" ht="42.75" customHeight="1">
      <c r="A107" s="39"/>
      <c r="B107" s="114" t="s">
        <v>54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40"/>
      <c r="N107" s="72"/>
      <c r="O107" s="72"/>
      <c r="P107" s="68"/>
      <c r="Q107" s="68"/>
      <c r="R107" s="117" t="s">
        <v>93</v>
      </c>
      <c r="S107" s="117"/>
      <c r="T107" s="117"/>
      <c r="U107" s="72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5"/>
      <c r="AG107" s="5"/>
      <c r="AH107" s="5"/>
      <c r="AI107" s="5"/>
      <c r="AJ107" s="5"/>
      <c r="AK107" s="4"/>
    </row>
    <row r="108" spans="1:37" ht="15.75" customHeight="1">
      <c r="A108" s="39"/>
      <c r="B108" s="40"/>
      <c r="C108" s="40"/>
      <c r="D108" s="40"/>
      <c r="E108" s="40"/>
      <c r="F108" s="48"/>
      <c r="G108" s="48"/>
      <c r="H108" s="40"/>
      <c r="I108" s="40"/>
      <c r="J108" s="40"/>
      <c r="K108" s="40"/>
      <c r="L108" s="40"/>
      <c r="M108" s="40"/>
      <c r="N108" s="72"/>
      <c r="O108" s="72"/>
      <c r="P108" s="68"/>
      <c r="Q108" s="68"/>
      <c r="R108" s="72"/>
      <c r="S108" s="72"/>
      <c r="T108" s="72"/>
      <c r="U108" s="72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5"/>
      <c r="AG108" s="5"/>
      <c r="AH108" s="5"/>
      <c r="AI108" s="5"/>
      <c r="AJ108" s="5"/>
      <c r="AK108" s="4"/>
    </row>
    <row r="109" spans="1:37" ht="9.75" customHeight="1">
      <c r="A109" s="39"/>
      <c r="B109" s="39"/>
      <c r="C109" s="39"/>
      <c r="D109" s="39"/>
      <c r="E109" s="39"/>
      <c r="F109" s="49"/>
      <c r="G109" s="49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5"/>
      <c r="AG109" s="5"/>
      <c r="AH109" s="5"/>
      <c r="AI109" s="5"/>
      <c r="AJ109" s="5"/>
      <c r="AK109" s="4"/>
    </row>
    <row r="110" spans="1:37" ht="19.5" customHeight="1">
      <c r="A110" s="39"/>
      <c r="B110" s="35"/>
      <c r="C110" s="35"/>
      <c r="D110" s="35"/>
      <c r="E110" s="35"/>
      <c r="F110" s="47"/>
      <c r="G110" s="47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5"/>
      <c r="AG110" s="5"/>
      <c r="AH110" s="5"/>
      <c r="AI110" s="5"/>
      <c r="AJ110" s="5"/>
      <c r="AK110" s="4"/>
    </row>
    <row r="111" spans="1:31" ht="29.25" customHeight="1">
      <c r="A111" s="39"/>
      <c r="B111" s="104" t="s">
        <v>87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35"/>
      <c r="X111" s="68"/>
      <c r="Y111" s="68"/>
      <c r="Z111" s="68"/>
      <c r="AA111" s="68"/>
      <c r="AB111" s="68"/>
      <c r="AC111" s="68"/>
      <c r="AD111" s="68"/>
      <c r="AE111" s="68"/>
    </row>
  </sheetData>
  <sheetProtection/>
  <mergeCells count="41">
    <mergeCell ref="P1:R1"/>
    <mergeCell ref="A6:R6"/>
    <mergeCell ref="T6:AD6"/>
    <mergeCell ref="A7:A8"/>
    <mergeCell ref="B7:B8"/>
    <mergeCell ref="R7:S7"/>
    <mergeCell ref="V7:W7"/>
    <mergeCell ref="J7:K7"/>
    <mergeCell ref="AF44:AF48"/>
    <mergeCell ref="AF68:AJ68"/>
    <mergeCell ref="AF71:AF74"/>
    <mergeCell ref="N7:O7"/>
    <mergeCell ref="P5:AB5"/>
    <mergeCell ref="AF62:AF66"/>
    <mergeCell ref="AB7:AC7"/>
    <mergeCell ref="AF37:AF41"/>
    <mergeCell ref="B2:V2"/>
    <mergeCell ref="B5:N5"/>
    <mergeCell ref="D7:D8"/>
    <mergeCell ref="B3:V3"/>
    <mergeCell ref="P7:Q7"/>
    <mergeCell ref="X7:Y7"/>
    <mergeCell ref="AF76:AF80"/>
    <mergeCell ref="AF56:AF60"/>
    <mergeCell ref="F7:G7"/>
    <mergeCell ref="E7:E8"/>
    <mergeCell ref="AF16:AF20"/>
    <mergeCell ref="Z7:AA7"/>
    <mergeCell ref="AD7:AE7"/>
    <mergeCell ref="L7:M7"/>
    <mergeCell ref="AF22:AF26"/>
    <mergeCell ref="T7:U7"/>
    <mergeCell ref="AF81:AF86"/>
    <mergeCell ref="H7:I7"/>
    <mergeCell ref="B111:V111"/>
    <mergeCell ref="AF50:AF54"/>
    <mergeCell ref="AF28:AF32"/>
    <mergeCell ref="AF88:AF92"/>
    <mergeCell ref="B107:L107"/>
    <mergeCell ref="C7:C8"/>
    <mergeCell ref="R107:T107"/>
  </mergeCells>
  <printOptions horizontalCentered="1"/>
  <pageMargins left="0" right="0" top="0.3937007874015748" bottom="0.3937007874015748" header="0.31496062992125984" footer="0.31496062992125984"/>
  <pageSetup fitToHeight="0" fitToWidth="2" horizontalDpi="600" verticalDpi="600" orientation="landscape" paperSize="8" scale="61" r:id="rId1"/>
  <rowBreaks count="2" manualBreakCount="2">
    <brk id="42" max="31" man="1"/>
    <brk id="73" max="31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1">
      <selection activeCell="A43" sqref="A43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7109375" style="28" customWidth="1"/>
    <col min="32" max="16384" width="9.140625" style="1" customWidth="1"/>
  </cols>
  <sheetData>
    <row r="1" spans="1:14" ht="28.5" customHeight="1">
      <c r="A1" s="18"/>
      <c r="F1" s="138"/>
      <c r="G1" s="138"/>
      <c r="H1" s="25"/>
      <c r="I1" s="25"/>
      <c r="J1" s="25"/>
      <c r="N1" s="26" t="s">
        <v>27</v>
      </c>
    </row>
    <row r="2" spans="1:18" ht="40.5" customHeight="1">
      <c r="A2" s="15"/>
      <c r="N2" s="139" t="s">
        <v>35</v>
      </c>
      <c r="O2" s="139"/>
      <c r="P2" s="139"/>
      <c r="Q2" s="139"/>
      <c r="R2" s="139"/>
    </row>
    <row r="3" spans="1:31" ht="36.75" customHeight="1">
      <c r="A3" s="15"/>
      <c r="N3" s="140" t="s">
        <v>36</v>
      </c>
      <c r="O3" s="140"/>
      <c r="P3" s="140"/>
      <c r="Q3" s="140"/>
      <c r="R3" s="140"/>
      <c r="AE3" s="29"/>
    </row>
    <row r="4" spans="1:31" s="6" customFormat="1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30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30" t="s">
        <v>14</v>
      </c>
    </row>
    <row r="5" spans="1:31" s="8" customFormat="1" ht="18.75" customHeight="1">
      <c r="A5" s="141" t="s">
        <v>5</v>
      </c>
      <c r="B5" s="144" t="s">
        <v>23</v>
      </c>
      <c r="C5" s="144" t="s">
        <v>19</v>
      </c>
      <c r="D5" s="144" t="s">
        <v>20</v>
      </c>
      <c r="E5" s="142" t="s">
        <v>15</v>
      </c>
      <c r="F5" s="142"/>
      <c r="G5" s="143" t="s">
        <v>0</v>
      </c>
      <c r="H5" s="143"/>
      <c r="I5" s="143" t="s">
        <v>1</v>
      </c>
      <c r="J5" s="143"/>
      <c r="K5" s="143" t="s">
        <v>2</v>
      </c>
      <c r="L5" s="143"/>
      <c r="M5" s="143" t="s">
        <v>3</v>
      </c>
      <c r="N5" s="143"/>
      <c r="O5" s="143" t="s">
        <v>4</v>
      </c>
      <c r="P5" s="143"/>
      <c r="Q5" s="143" t="s">
        <v>6</v>
      </c>
      <c r="R5" s="143"/>
      <c r="S5" s="143" t="s">
        <v>7</v>
      </c>
      <c r="T5" s="143"/>
      <c r="U5" s="143" t="s">
        <v>8</v>
      </c>
      <c r="V5" s="143"/>
      <c r="W5" s="143" t="s">
        <v>9</v>
      </c>
      <c r="X5" s="143"/>
      <c r="Y5" s="143" t="s">
        <v>10</v>
      </c>
      <c r="Z5" s="143"/>
      <c r="AA5" s="143" t="s">
        <v>11</v>
      </c>
      <c r="AB5" s="143"/>
      <c r="AC5" s="143" t="s">
        <v>12</v>
      </c>
      <c r="AD5" s="143"/>
      <c r="AE5" s="148" t="s">
        <v>21</v>
      </c>
    </row>
    <row r="6" spans="1:31" s="9" customFormat="1" ht="84" customHeight="1">
      <c r="A6" s="141"/>
      <c r="B6" s="145"/>
      <c r="C6" s="145"/>
      <c r="D6" s="145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48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7.25">
      <c r="A8" s="13" t="s">
        <v>37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40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">
      <c r="A12" s="19" t="s">
        <v>38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7.25">
      <c r="A13" s="3" t="s">
        <v>33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41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42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7.25">
      <c r="A18" s="3" t="s">
        <v>33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43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7.25">
      <c r="A22" s="3" t="s">
        <v>33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53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44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45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2">
      <c r="A28" s="19" t="s">
        <v>46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7.25">
      <c r="A29" s="3" t="s">
        <v>33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08">
      <c r="A33" s="19" t="s">
        <v>47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7.25">
      <c r="A34" s="3" t="s">
        <v>33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4">
      <c r="A36" s="2" t="s">
        <v>48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7.25">
      <c r="A37" s="3" t="s">
        <v>33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49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50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4">
      <c r="A43" s="19" t="s">
        <v>51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7.25">
      <c r="A44" s="3" t="s">
        <v>33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4">
      <c r="A46" s="19" t="s">
        <v>52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7.25">
      <c r="A47" s="3" t="s">
        <v>33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7.25">
      <c r="A49" s="3" t="s">
        <v>34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50" t="s">
        <v>54</v>
      </c>
      <c r="C54" s="150"/>
      <c r="D54" s="150"/>
      <c r="E54" s="150"/>
      <c r="F54" s="150"/>
      <c r="G54" s="149" t="s">
        <v>55</v>
      </c>
      <c r="H54" s="149"/>
      <c r="I54" s="149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50" t="s">
        <v>56</v>
      </c>
      <c r="C56" s="150"/>
      <c r="D56" s="150"/>
      <c r="E56" s="150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50"/>
      <c r="C57" s="150"/>
      <c r="D57" s="150"/>
      <c r="E57" s="150"/>
      <c r="F57" s="150"/>
    </row>
  </sheetData>
  <sheetProtection/>
  <mergeCells count="27">
    <mergeCell ref="G54:I54"/>
    <mergeCell ref="B56:E56"/>
    <mergeCell ref="B57:F57"/>
    <mergeCell ref="B54:F54"/>
    <mergeCell ref="W5:X5"/>
    <mergeCell ref="S5:T5"/>
    <mergeCell ref="U5:V5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2015-11-20T08:50:57Z</cp:lastPrinted>
  <dcterms:created xsi:type="dcterms:W3CDTF">1996-10-08T23:32:33Z</dcterms:created>
  <dcterms:modified xsi:type="dcterms:W3CDTF">2015-11-20T08:53:16Z</dcterms:modified>
  <cp:category/>
  <cp:version/>
  <cp:contentType/>
  <cp:contentStatus/>
</cp:coreProperties>
</file>