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16 год\на 01.04.2016\ОСОиСВ\Социальная поддержка\"/>
    </mc:Choice>
  </mc:AlternateContent>
  <bookViews>
    <workbookView xWindow="0" yWindow="0" windowWidth="28800" windowHeight="11535" activeTab="1"/>
  </bookViews>
  <sheets>
    <sheet name="Титульный лист" sheetId="2" r:id="rId1"/>
    <sheet name="ПРИЛОЖЕНИЕ 1" sheetId="1" r:id="rId2"/>
  </sheets>
  <definedNames>
    <definedName name="_xlnm.Print_Titles" localSheetId="1">'ПРИЛОЖЕНИЕ 1'!$8:$10</definedName>
    <definedName name="_xlnm.Print_Area" localSheetId="1">'ПРИЛОЖЕНИЕ 1'!$A$1:$AF$81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3" i="1" l="1"/>
  <c r="C73" i="1"/>
  <c r="E73" i="1"/>
  <c r="H73" i="1"/>
  <c r="I73" i="1"/>
  <c r="D73" i="1" s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C74" i="1"/>
  <c r="E74" i="1"/>
  <c r="H74" i="1"/>
  <c r="I74" i="1"/>
  <c r="D74" i="1" s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D71" i="1"/>
  <c r="D21" i="1"/>
  <c r="C27" i="1"/>
  <c r="G27" i="1" s="1"/>
  <c r="C46" i="1"/>
  <c r="B46" i="1" l="1"/>
  <c r="F46" i="1" s="1"/>
  <c r="AG18" i="1" l="1"/>
  <c r="AG23" i="1"/>
  <c r="AG28" i="1"/>
  <c r="AG29" i="1"/>
  <c r="AG30" i="1"/>
  <c r="AG33" i="1"/>
  <c r="AG34" i="1"/>
  <c r="AG35" i="1"/>
  <c r="AG36" i="1"/>
  <c r="AG39" i="1"/>
  <c r="AG41" i="1"/>
  <c r="AG42" i="1"/>
  <c r="AG43" i="1"/>
  <c r="AG46" i="1"/>
  <c r="AG47" i="1"/>
  <c r="AG48" i="1"/>
  <c r="AG49" i="1"/>
  <c r="AG50" i="1"/>
  <c r="AG52" i="1"/>
  <c r="AG59" i="1"/>
  <c r="AG60" i="1"/>
  <c r="AG61" i="1"/>
  <c r="AG62" i="1"/>
  <c r="AG63" i="1"/>
  <c r="AG66" i="1"/>
  <c r="AG67" i="1"/>
  <c r="AG68" i="1"/>
  <c r="AG69" i="1"/>
  <c r="C18" i="1"/>
  <c r="G18" i="1" s="1"/>
  <c r="L45" i="1" l="1"/>
  <c r="E46" i="1" l="1"/>
  <c r="G46" i="1"/>
  <c r="T27" i="1" l="1"/>
  <c r="E18" i="1" l="1"/>
  <c r="E15" i="1"/>
  <c r="C15" i="1"/>
  <c r="G15" i="1" s="1"/>
  <c r="G45" i="1" l="1"/>
  <c r="G44" i="1" s="1"/>
  <c r="E45" i="1"/>
  <c r="E44" i="1" s="1"/>
  <c r="G17" i="1"/>
  <c r="G16" i="1" s="1"/>
  <c r="K71" i="1" l="1"/>
  <c r="J71" i="1"/>
  <c r="K72" i="1"/>
  <c r="C45" i="1"/>
  <c r="C14" i="1" l="1"/>
  <c r="C13" i="1" s="1"/>
  <c r="D45" i="1" l="1"/>
  <c r="D44" i="1" s="1"/>
  <c r="H71" i="1"/>
  <c r="I72" i="1"/>
  <c r="M72" i="1"/>
  <c r="N72" i="1"/>
  <c r="O72" i="1"/>
  <c r="P72" i="1"/>
  <c r="Q72" i="1"/>
  <c r="S72" i="1"/>
  <c r="T72" i="1"/>
  <c r="U72" i="1"/>
  <c r="V72" i="1"/>
  <c r="W72" i="1"/>
  <c r="X72" i="1"/>
  <c r="Y72" i="1"/>
  <c r="AA72" i="1"/>
  <c r="AA70" i="1" s="1"/>
  <c r="AC72" i="1"/>
  <c r="AE72" i="1"/>
  <c r="I71" i="1"/>
  <c r="K70" i="1"/>
  <c r="C44" i="1"/>
  <c r="E33" i="1"/>
  <c r="E32" i="1" s="1"/>
  <c r="E31" i="1" s="1"/>
  <c r="H32" i="1"/>
  <c r="H31" i="1" s="1"/>
  <c r="I32" i="1"/>
  <c r="I31" i="1" s="1"/>
  <c r="J32" i="1"/>
  <c r="J31" i="1" s="1"/>
  <c r="K32" i="1"/>
  <c r="K31" i="1" s="1"/>
  <c r="L32" i="1"/>
  <c r="L31" i="1" s="1"/>
  <c r="M32" i="1"/>
  <c r="M31" i="1" s="1"/>
  <c r="N32" i="1"/>
  <c r="N31" i="1" s="1"/>
  <c r="O32" i="1"/>
  <c r="O31" i="1" s="1"/>
  <c r="P32" i="1"/>
  <c r="P31" i="1" s="1"/>
  <c r="Q32" i="1"/>
  <c r="Q31" i="1" s="1"/>
  <c r="R32" i="1"/>
  <c r="R31" i="1" s="1"/>
  <c r="S32" i="1"/>
  <c r="S31" i="1" s="1"/>
  <c r="S19" i="1" s="1"/>
  <c r="T32" i="1"/>
  <c r="T31" i="1" s="1"/>
  <c r="U32" i="1"/>
  <c r="U31" i="1" s="1"/>
  <c r="U19" i="1" s="1"/>
  <c r="V32" i="1"/>
  <c r="V31" i="1" s="1"/>
  <c r="W32" i="1"/>
  <c r="W31" i="1" s="1"/>
  <c r="W19" i="1" s="1"/>
  <c r="X32" i="1"/>
  <c r="X31" i="1" s="1"/>
  <c r="Y32" i="1"/>
  <c r="Y31" i="1" s="1"/>
  <c r="Y19" i="1" s="1"/>
  <c r="Z32" i="1"/>
  <c r="Z31" i="1" s="1"/>
  <c r="AA32" i="1"/>
  <c r="AA31" i="1" s="1"/>
  <c r="AA19" i="1" s="1"/>
  <c r="AB32" i="1"/>
  <c r="AB31" i="1" s="1"/>
  <c r="AC32" i="1"/>
  <c r="AC31" i="1" s="1"/>
  <c r="AC19" i="1" s="1"/>
  <c r="AD32" i="1"/>
  <c r="AE32" i="1"/>
  <c r="AE31" i="1" s="1"/>
  <c r="AE19" i="1" s="1"/>
  <c r="K17" i="1"/>
  <c r="K16" i="1" s="1"/>
  <c r="I17" i="1"/>
  <c r="I16" i="1" s="1"/>
  <c r="J14" i="1"/>
  <c r="J13" i="1" s="1"/>
  <c r="I45" i="1"/>
  <c r="I44" i="1" s="1"/>
  <c r="J45" i="1"/>
  <c r="J44" i="1" s="1"/>
  <c r="K45" i="1"/>
  <c r="M45" i="1"/>
  <c r="N45" i="1"/>
  <c r="N44" i="1" s="1"/>
  <c r="O45" i="1"/>
  <c r="O44" i="1" s="1"/>
  <c r="P45" i="1"/>
  <c r="P44" i="1" s="1"/>
  <c r="Q45" i="1"/>
  <c r="Q44" i="1" s="1"/>
  <c r="R45" i="1"/>
  <c r="R44" i="1" s="1"/>
  <c r="S45" i="1"/>
  <c r="T45" i="1"/>
  <c r="T44" i="1" s="1"/>
  <c r="U45" i="1"/>
  <c r="U44" i="1" s="1"/>
  <c r="V45" i="1"/>
  <c r="V44" i="1" s="1"/>
  <c r="W45" i="1"/>
  <c r="W44" i="1" s="1"/>
  <c r="X45" i="1"/>
  <c r="X44" i="1" s="1"/>
  <c r="Y45" i="1"/>
  <c r="Y44" i="1" s="1"/>
  <c r="Z45" i="1"/>
  <c r="AA45" i="1"/>
  <c r="AB45" i="1"/>
  <c r="AB44" i="1" s="1"/>
  <c r="AC45" i="1"/>
  <c r="AC44" i="1" s="1"/>
  <c r="AD45" i="1"/>
  <c r="AD44" i="1" s="1"/>
  <c r="AE45" i="1"/>
  <c r="AE44" i="1" s="1"/>
  <c r="H45" i="1"/>
  <c r="K44" i="1"/>
  <c r="S44" i="1"/>
  <c r="AA44" i="1"/>
  <c r="F47" i="1"/>
  <c r="F49" i="1"/>
  <c r="F50" i="1"/>
  <c r="E40" i="1"/>
  <c r="E39" i="1"/>
  <c r="F38" i="1"/>
  <c r="G38" i="1"/>
  <c r="F37" i="1"/>
  <c r="G37" i="1"/>
  <c r="G14" i="1"/>
  <c r="G13" i="1" s="1"/>
  <c r="E26" i="1"/>
  <c r="H25" i="1"/>
  <c r="L25" i="1"/>
  <c r="L24" i="1" s="1"/>
  <c r="P25" i="1"/>
  <c r="P24" i="1" s="1"/>
  <c r="E27" i="1"/>
  <c r="E17" i="1"/>
  <c r="E16" i="1" s="1"/>
  <c r="D17" i="1"/>
  <c r="D16" i="1" s="1"/>
  <c r="M14" i="1"/>
  <c r="M13" i="1" s="1"/>
  <c r="N14" i="1"/>
  <c r="N13" i="1" s="1"/>
  <c r="O14" i="1"/>
  <c r="O13" i="1" s="1"/>
  <c r="P14" i="1"/>
  <c r="P13" i="1" s="1"/>
  <c r="Q14" i="1"/>
  <c r="Q13" i="1" s="1"/>
  <c r="R14" i="1"/>
  <c r="R13" i="1" s="1"/>
  <c r="S14" i="1"/>
  <c r="S13" i="1" s="1"/>
  <c r="T14" i="1"/>
  <c r="T13" i="1" s="1"/>
  <c r="U14" i="1"/>
  <c r="U13" i="1" s="1"/>
  <c r="W14" i="1"/>
  <c r="W13" i="1" s="1"/>
  <c r="X14" i="1"/>
  <c r="X13" i="1" s="1"/>
  <c r="Y14" i="1"/>
  <c r="Y13" i="1" s="1"/>
  <c r="Z14" i="1"/>
  <c r="Z13" i="1" s="1"/>
  <c r="AA14" i="1"/>
  <c r="AA13" i="1" s="1"/>
  <c r="AB14" i="1"/>
  <c r="AB13" i="1" s="1"/>
  <c r="AC14" i="1"/>
  <c r="AC13" i="1" s="1"/>
  <c r="AD14" i="1"/>
  <c r="AE14" i="1"/>
  <c r="AE13" i="1" s="1"/>
  <c r="I14" i="1"/>
  <c r="I13" i="1" s="1"/>
  <c r="K14" i="1"/>
  <c r="K13" i="1" s="1"/>
  <c r="L14" i="1"/>
  <c r="L13" i="1" s="1"/>
  <c r="H14" i="1"/>
  <c r="H13" i="1" s="1"/>
  <c r="E14" i="1"/>
  <c r="E13" i="1" s="1"/>
  <c r="D14" i="1"/>
  <c r="D13" i="1" s="1"/>
  <c r="J17" i="1"/>
  <c r="J16" i="1" s="1"/>
  <c r="L17" i="1"/>
  <c r="L16" i="1" s="1"/>
  <c r="M17" i="1"/>
  <c r="M16" i="1" s="1"/>
  <c r="N17" i="1"/>
  <c r="N16" i="1" s="1"/>
  <c r="O17" i="1"/>
  <c r="O16" i="1" s="1"/>
  <c r="P17" i="1"/>
  <c r="P16" i="1" s="1"/>
  <c r="Q17" i="1"/>
  <c r="Q16" i="1" s="1"/>
  <c r="R17" i="1"/>
  <c r="R16" i="1" s="1"/>
  <c r="S17" i="1"/>
  <c r="S16" i="1" s="1"/>
  <c r="T17" i="1"/>
  <c r="T16" i="1" s="1"/>
  <c r="U17" i="1"/>
  <c r="U16" i="1" s="1"/>
  <c r="V17" i="1"/>
  <c r="V16" i="1" s="1"/>
  <c r="W17" i="1"/>
  <c r="W16" i="1" s="1"/>
  <c r="X17" i="1"/>
  <c r="X16" i="1" s="1"/>
  <c r="Y17" i="1"/>
  <c r="Y16" i="1" s="1"/>
  <c r="Z17" i="1"/>
  <c r="Z16" i="1" s="1"/>
  <c r="AA17" i="1"/>
  <c r="AA16" i="1" s="1"/>
  <c r="AB17" i="1"/>
  <c r="AB16" i="1" s="1"/>
  <c r="AC17" i="1"/>
  <c r="AC16" i="1" s="1"/>
  <c r="AD17" i="1"/>
  <c r="AE17" i="1"/>
  <c r="AE16" i="1" s="1"/>
  <c r="H17" i="1"/>
  <c r="H16" i="1" s="1"/>
  <c r="C17" i="1"/>
  <c r="C26" i="1"/>
  <c r="C28" i="1"/>
  <c r="C29" i="1"/>
  <c r="C30" i="1"/>
  <c r="C33" i="1"/>
  <c r="G33" i="1" s="1"/>
  <c r="G32" i="1" s="1"/>
  <c r="G31" i="1" s="1"/>
  <c r="C34" i="1"/>
  <c r="C35" i="1"/>
  <c r="C36" i="1"/>
  <c r="C39" i="1"/>
  <c r="C41" i="1"/>
  <c r="C42" i="1"/>
  <c r="C43" i="1"/>
  <c r="C47" i="1"/>
  <c r="G47" i="1" s="1"/>
  <c r="C48" i="1"/>
  <c r="G48" i="1" s="1"/>
  <c r="C49" i="1"/>
  <c r="G49" i="1" s="1"/>
  <c r="C50" i="1"/>
  <c r="G50" i="1" s="1"/>
  <c r="C52" i="1"/>
  <c r="C59" i="1"/>
  <c r="C60" i="1"/>
  <c r="C61" i="1"/>
  <c r="C62" i="1"/>
  <c r="C63" i="1"/>
  <c r="C66" i="1"/>
  <c r="C67" i="1"/>
  <c r="C68" i="1"/>
  <c r="C69" i="1"/>
  <c r="G25" i="1" l="1"/>
  <c r="G24" i="1" s="1"/>
  <c r="C21" i="1"/>
  <c r="C25" i="1"/>
  <c r="C24" i="1" s="1"/>
  <c r="D27" i="1"/>
  <c r="E22" i="1"/>
  <c r="E21" i="1"/>
  <c r="E71" i="1"/>
  <c r="E72" i="1"/>
  <c r="AG17" i="1"/>
  <c r="AC12" i="1"/>
  <c r="AD16" i="1"/>
  <c r="AD31" i="1"/>
  <c r="AG31" i="1" s="1"/>
  <c r="AG32" i="1"/>
  <c r="AD13" i="1"/>
  <c r="S70" i="1"/>
  <c r="Z44" i="1"/>
  <c r="AG45" i="1"/>
  <c r="Y12" i="1"/>
  <c r="U12" i="1"/>
  <c r="AC70" i="1"/>
  <c r="Y70" i="1"/>
  <c r="U70" i="1"/>
  <c r="Q70" i="1"/>
  <c r="M70" i="1"/>
  <c r="AE70" i="1"/>
  <c r="W70" i="1"/>
  <c r="O70" i="1"/>
  <c r="C16" i="1"/>
  <c r="I70" i="1"/>
  <c r="AE12" i="1"/>
  <c r="AA12" i="1"/>
  <c r="W12" i="1"/>
  <c r="S12" i="1"/>
  <c r="C31" i="1"/>
  <c r="C32" i="1"/>
  <c r="E38" i="1"/>
  <c r="E37" i="1" s="1"/>
  <c r="H24" i="1"/>
  <c r="H56" i="1"/>
  <c r="C56" i="1" s="1"/>
  <c r="J56" i="1"/>
  <c r="L56" i="1"/>
  <c r="N56" i="1"/>
  <c r="P56" i="1"/>
  <c r="R56" i="1"/>
  <c r="T56" i="1"/>
  <c r="V56" i="1"/>
  <c r="X56" i="1"/>
  <c r="Z56" i="1"/>
  <c r="AB56" i="1"/>
  <c r="AD56" i="1"/>
  <c r="B56" i="1"/>
  <c r="H55" i="1"/>
  <c r="C55" i="1" s="1"/>
  <c r="J55" i="1"/>
  <c r="L55" i="1"/>
  <c r="N55" i="1"/>
  <c r="P55" i="1"/>
  <c r="R55" i="1"/>
  <c r="T55" i="1"/>
  <c r="V55" i="1"/>
  <c r="X55" i="1"/>
  <c r="Z55" i="1"/>
  <c r="AB55" i="1"/>
  <c r="AD55" i="1"/>
  <c r="H65" i="1"/>
  <c r="J65" i="1"/>
  <c r="J64" i="1" s="1"/>
  <c r="L65" i="1"/>
  <c r="L64" i="1" s="1"/>
  <c r="N65" i="1"/>
  <c r="N64" i="1" s="1"/>
  <c r="P65" i="1"/>
  <c r="P64" i="1" s="1"/>
  <c r="R65" i="1"/>
  <c r="R64" i="1" s="1"/>
  <c r="T65" i="1"/>
  <c r="T64" i="1" s="1"/>
  <c r="V65" i="1"/>
  <c r="V64" i="1" s="1"/>
  <c r="X65" i="1"/>
  <c r="X64" i="1" s="1"/>
  <c r="Z65" i="1"/>
  <c r="Z64" i="1" s="1"/>
  <c r="AB65" i="1"/>
  <c r="AB64" i="1" s="1"/>
  <c r="AD65" i="1"/>
  <c r="H58" i="1"/>
  <c r="J58" i="1"/>
  <c r="J57" i="1" s="1"/>
  <c r="L58" i="1"/>
  <c r="L57" i="1" s="1"/>
  <c r="N58" i="1"/>
  <c r="N57" i="1" s="1"/>
  <c r="P58" i="1"/>
  <c r="P57" i="1" s="1"/>
  <c r="R58" i="1"/>
  <c r="R57" i="1" s="1"/>
  <c r="T58" i="1"/>
  <c r="T57" i="1" s="1"/>
  <c r="V58" i="1"/>
  <c r="V57" i="1" s="1"/>
  <c r="X58" i="1"/>
  <c r="X57" i="1" s="1"/>
  <c r="Z58" i="1"/>
  <c r="Z57" i="1" s="1"/>
  <c r="AB58" i="1"/>
  <c r="AB57" i="1" s="1"/>
  <c r="AD58" i="1"/>
  <c r="N22" i="1"/>
  <c r="P22" i="1"/>
  <c r="T22" i="1"/>
  <c r="V22" i="1"/>
  <c r="X22" i="1"/>
  <c r="H21" i="1"/>
  <c r="G21" i="1" s="1"/>
  <c r="L21" i="1"/>
  <c r="P21" i="1"/>
  <c r="P20" i="1" s="1"/>
  <c r="T21" i="1"/>
  <c r="T20" i="1" s="1"/>
  <c r="V21" i="1"/>
  <c r="X21" i="1"/>
  <c r="X20" i="1" s="1"/>
  <c r="Z21" i="1"/>
  <c r="AB21" i="1"/>
  <c r="AD21" i="1"/>
  <c r="H44" i="1"/>
  <c r="T25" i="1"/>
  <c r="T24" i="1" s="1"/>
  <c r="V25" i="1"/>
  <c r="V24" i="1" s="1"/>
  <c r="X25" i="1"/>
  <c r="X24" i="1" s="1"/>
  <c r="Z25" i="1"/>
  <c r="Z24" i="1" s="1"/>
  <c r="AB25" i="1"/>
  <c r="AB24" i="1" s="1"/>
  <c r="AD25" i="1"/>
  <c r="AG56" i="1" l="1"/>
  <c r="D22" i="1"/>
  <c r="D25" i="1"/>
  <c r="D24" i="1" s="1"/>
  <c r="D19" i="1" s="1"/>
  <c r="D12" i="1" s="1"/>
  <c r="E20" i="1"/>
  <c r="AG16" i="1"/>
  <c r="AG44" i="1"/>
  <c r="AD24" i="1"/>
  <c r="AD57" i="1"/>
  <c r="AG58" i="1"/>
  <c r="AD64" i="1"/>
  <c r="AG65" i="1"/>
  <c r="AG55" i="1"/>
  <c r="H57" i="1"/>
  <c r="C57" i="1" s="1"/>
  <c r="C58" i="1"/>
  <c r="H64" i="1"/>
  <c r="C64" i="1" s="1"/>
  <c r="C65" i="1"/>
  <c r="O25" i="1"/>
  <c r="O24" i="1" s="1"/>
  <c r="O19" i="1" s="1"/>
  <c r="O12" i="1" s="1"/>
  <c r="K25" i="1"/>
  <c r="K24" i="1" s="1"/>
  <c r="K19" i="1" s="1"/>
  <c r="K12" i="1" s="1"/>
  <c r="AB54" i="1"/>
  <c r="AB53" i="1" s="1"/>
  <c r="AB51" i="1" s="1"/>
  <c r="T54" i="1"/>
  <c r="T53" i="1" s="1"/>
  <c r="T51" i="1" s="1"/>
  <c r="L54" i="1"/>
  <c r="L53" i="1" s="1"/>
  <c r="L51" i="1" s="1"/>
  <c r="X54" i="1"/>
  <c r="X53" i="1" s="1"/>
  <c r="X51" i="1" s="1"/>
  <c r="P54" i="1"/>
  <c r="P53" i="1" s="1"/>
  <c r="P51" i="1" s="1"/>
  <c r="H54" i="1"/>
  <c r="Z54" i="1"/>
  <c r="Z53" i="1" s="1"/>
  <c r="Z51" i="1" s="1"/>
  <c r="J54" i="1"/>
  <c r="J53" i="1" s="1"/>
  <c r="J51" i="1" s="1"/>
  <c r="R54" i="1"/>
  <c r="R53" i="1" s="1"/>
  <c r="R51" i="1" s="1"/>
  <c r="AD54" i="1"/>
  <c r="V54" i="1"/>
  <c r="V53" i="1" s="1"/>
  <c r="V51" i="1" s="1"/>
  <c r="N54" i="1"/>
  <c r="N53" i="1" s="1"/>
  <c r="N51" i="1" s="1"/>
  <c r="V20" i="1"/>
  <c r="L71" i="1"/>
  <c r="C71" i="1" s="1"/>
  <c r="T71" i="1"/>
  <c r="T70" i="1" s="1"/>
  <c r="X71" i="1"/>
  <c r="X70" i="1" s="1"/>
  <c r="Z71" i="1"/>
  <c r="AB71" i="1"/>
  <c r="AD71" i="1"/>
  <c r="B33" i="1"/>
  <c r="F33" i="1" s="1"/>
  <c r="F32" i="1" s="1"/>
  <c r="F31" i="1" s="1"/>
  <c r="B66" i="1"/>
  <c r="B65" i="1" s="1"/>
  <c r="B64" i="1" s="1"/>
  <c r="B61" i="1"/>
  <c r="B59" i="1"/>
  <c r="B48" i="1"/>
  <c r="F48" i="1" s="1"/>
  <c r="F45" i="1"/>
  <c r="F44" i="1" s="1"/>
  <c r="Z40" i="1"/>
  <c r="AB40" i="1"/>
  <c r="AD40" i="1"/>
  <c r="R38" i="1"/>
  <c r="R37" i="1" s="1"/>
  <c r="J40" i="1"/>
  <c r="L40" i="1"/>
  <c r="H40" i="1"/>
  <c r="B41" i="1"/>
  <c r="B32" i="1"/>
  <c r="B31" i="1" s="1"/>
  <c r="R27" i="1"/>
  <c r="AG27" i="1" s="1"/>
  <c r="R26" i="1"/>
  <c r="AG26" i="1" s="1"/>
  <c r="B29" i="1"/>
  <c r="B28" i="1"/>
  <c r="B74" i="1" s="1"/>
  <c r="G71" i="1" l="1"/>
  <c r="D20" i="1"/>
  <c r="D72" i="1"/>
  <c r="D70" i="1" s="1"/>
  <c r="AG64" i="1"/>
  <c r="AG57" i="1"/>
  <c r="AG40" i="1"/>
  <c r="AD53" i="1"/>
  <c r="AG54" i="1"/>
  <c r="R22" i="1"/>
  <c r="R72" i="1"/>
  <c r="L22" i="1"/>
  <c r="L20" i="1" s="1"/>
  <c r="L72" i="1"/>
  <c r="L70" i="1" s="1"/>
  <c r="AB22" i="1"/>
  <c r="AB20" i="1" s="1"/>
  <c r="AB72" i="1"/>
  <c r="AB70" i="1" s="1"/>
  <c r="H22" i="1"/>
  <c r="H72" i="1"/>
  <c r="C40" i="1"/>
  <c r="C22" i="1" s="1"/>
  <c r="C20" i="1" s="1"/>
  <c r="J22" i="1"/>
  <c r="J72" i="1"/>
  <c r="E70" i="1" s="1"/>
  <c r="AD22" i="1"/>
  <c r="AD72" i="1"/>
  <c r="AD70" i="1" s="1"/>
  <c r="Z22" i="1"/>
  <c r="Z20" i="1" s="1"/>
  <c r="Z72" i="1"/>
  <c r="Z70" i="1" s="1"/>
  <c r="H53" i="1"/>
  <c r="C54" i="1"/>
  <c r="B45" i="1"/>
  <c r="B44" i="1" s="1"/>
  <c r="B55" i="1"/>
  <c r="B54" i="1" s="1"/>
  <c r="B53" i="1" s="1"/>
  <c r="B51" i="1" s="1"/>
  <c r="B58" i="1"/>
  <c r="B57" i="1" s="1"/>
  <c r="R21" i="1"/>
  <c r="R25" i="1"/>
  <c r="P38" i="1"/>
  <c r="P37" i="1" s="1"/>
  <c r="P19" i="1" s="1"/>
  <c r="P12" i="1" s="1"/>
  <c r="L38" i="1"/>
  <c r="L37" i="1" s="1"/>
  <c r="L19" i="1" s="1"/>
  <c r="L12" i="1" s="1"/>
  <c r="AD38" i="1"/>
  <c r="Z38" i="1"/>
  <c r="Z37" i="1" s="1"/>
  <c r="Z19" i="1" s="1"/>
  <c r="Z12" i="1" s="1"/>
  <c r="V38" i="1"/>
  <c r="V37" i="1" s="1"/>
  <c r="V19" i="1" s="1"/>
  <c r="H38" i="1"/>
  <c r="N38" i="1"/>
  <c r="N37" i="1" s="1"/>
  <c r="J38" i="1"/>
  <c r="J37" i="1" s="1"/>
  <c r="T38" i="1"/>
  <c r="T37" i="1" s="1"/>
  <c r="T19" i="1" s="1"/>
  <c r="T12" i="1" s="1"/>
  <c r="AB38" i="1"/>
  <c r="AB37" i="1" s="1"/>
  <c r="AB19" i="1" s="1"/>
  <c r="AB12" i="1" s="1"/>
  <c r="X38" i="1"/>
  <c r="X37" i="1" s="1"/>
  <c r="X19" i="1" s="1"/>
  <c r="X12" i="1" s="1"/>
  <c r="R71" i="1"/>
  <c r="B40" i="1"/>
  <c r="B38" i="1" s="1"/>
  <c r="B37" i="1" s="1"/>
  <c r="C72" i="1" l="1"/>
  <c r="AD37" i="1"/>
  <c r="AG38" i="1"/>
  <c r="R20" i="1"/>
  <c r="AD20" i="1"/>
  <c r="AG22" i="1"/>
  <c r="R24" i="1"/>
  <c r="AD51" i="1"/>
  <c r="AG53" i="1"/>
  <c r="H51" i="1"/>
  <c r="C51" i="1" s="1"/>
  <c r="C53" i="1"/>
  <c r="H70" i="1"/>
  <c r="R70" i="1"/>
  <c r="H37" i="1"/>
  <c r="C38" i="1"/>
  <c r="H20" i="1"/>
  <c r="G20" i="1" s="1"/>
  <c r="G22" i="1"/>
  <c r="B18" i="1"/>
  <c r="F18" i="1" s="1"/>
  <c r="V15" i="1"/>
  <c r="AG15" i="1" s="1"/>
  <c r="P71" i="1"/>
  <c r="P70" i="1" s="1"/>
  <c r="G72" i="1" l="1"/>
  <c r="C70" i="1"/>
  <c r="G70" i="1" s="1"/>
  <c r="AG51" i="1"/>
  <c r="R19" i="1"/>
  <c r="R12" i="1" s="1"/>
  <c r="AD19" i="1"/>
  <c r="AG37" i="1"/>
  <c r="V71" i="1"/>
  <c r="V70" i="1" s="1"/>
  <c r="V14" i="1"/>
  <c r="AG14" i="1" s="1"/>
  <c r="B15" i="1"/>
  <c r="F17" i="1"/>
  <c r="F16" i="1" s="1"/>
  <c r="C37" i="1"/>
  <c r="C19" i="1" s="1"/>
  <c r="C12" i="1" s="1"/>
  <c r="H19" i="1"/>
  <c r="B17" i="1"/>
  <c r="B27" i="1"/>
  <c r="B30" i="1"/>
  <c r="B52" i="1"/>
  <c r="F27" i="1" l="1"/>
  <c r="AD12" i="1"/>
  <c r="V13" i="1"/>
  <c r="B14" i="1"/>
  <c r="B13" i="1" s="1"/>
  <c r="H12" i="1"/>
  <c r="F15" i="1"/>
  <c r="F14" i="1" s="1"/>
  <c r="F13" i="1" s="1"/>
  <c r="B22" i="1"/>
  <c r="F22" i="1" s="1"/>
  <c r="B16" i="1"/>
  <c r="B72" i="1"/>
  <c r="F72" i="1" s="1"/>
  <c r="J70" i="1"/>
  <c r="AG70" i="1" s="1"/>
  <c r="N71" i="1"/>
  <c r="N70" i="1" s="1"/>
  <c r="N21" i="1"/>
  <c r="M25" i="1"/>
  <c r="M24" i="1" s="1"/>
  <c r="M19" i="1" s="1"/>
  <c r="M12" i="1" s="1"/>
  <c r="Q25" i="1"/>
  <c r="Q24" i="1" s="1"/>
  <c r="Q19" i="1" s="1"/>
  <c r="Q12" i="1" s="1"/>
  <c r="J21" i="1"/>
  <c r="J20" i="1" s="1"/>
  <c r="E25" i="1"/>
  <c r="E24" i="1" s="1"/>
  <c r="E19" i="1" s="1"/>
  <c r="E12" i="1" s="1"/>
  <c r="I25" i="1"/>
  <c r="I24" i="1"/>
  <c r="I19" i="1" s="1"/>
  <c r="J25" i="1"/>
  <c r="J24" i="1" s="1"/>
  <c r="J19" i="1" s="1"/>
  <c r="J12" i="1" s="1"/>
  <c r="B26" i="1"/>
  <c r="B21" i="1" s="1"/>
  <c r="N25" i="1"/>
  <c r="B25" i="1" l="1"/>
  <c r="N20" i="1"/>
  <c r="AG20" i="1" s="1"/>
  <c r="AG21" i="1"/>
  <c r="N24" i="1"/>
  <c r="AG25" i="1"/>
  <c r="V12" i="1"/>
  <c r="AG13" i="1"/>
  <c r="F21" i="1"/>
  <c r="I12" i="1"/>
  <c r="G12" i="1" s="1"/>
  <c r="G19" i="1"/>
  <c r="F25" i="1"/>
  <c r="F24" i="1" s="1"/>
  <c r="B24" i="1"/>
  <c r="B19" i="1" s="1"/>
  <c r="B12" i="1" s="1"/>
  <c r="B20" i="1"/>
  <c r="B71" i="1"/>
  <c r="F19" i="1" l="1"/>
  <c r="B70" i="1"/>
  <c r="F70" i="1" s="1"/>
  <c r="F71" i="1"/>
  <c r="N19" i="1"/>
  <c r="AG24" i="1"/>
  <c r="F12" i="1"/>
  <c r="F20" i="1"/>
  <c r="N12" i="1" l="1"/>
  <c r="AG19" i="1"/>
</calcChain>
</file>

<file path=xl/comments1.xml><?xml version="1.0" encoding="utf-8"?>
<comments xmlns="http://schemas.openxmlformats.org/spreadsheetml/2006/main">
  <authors>
    <author>Евгения А. Недрогайлова</author>
  </authors>
  <commentList>
    <comment ref="L27" authorId="0" shapeId="0">
      <text>
        <r>
          <rPr>
            <b/>
            <sz val="9"/>
            <color indexed="81"/>
            <rFont val="Tahoma"/>
            <charset val="1"/>
          </rPr>
          <t>Евгения А. Недрогайлова:</t>
        </r>
        <r>
          <rPr>
            <sz val="9"/>
            <color indexed="81"/>
            <rFont val="Tahoma"/>
            <charset val="1"/>
          </rPr>
          <t xml:space="preserve">
УО. Корректировка плановых ассигнований для оплаты путевок в Ханты-Мансийск (10 путевок)(местный бюджет):
июль -384,3
март +384,3</t>
        </r>
      </text>
    </comment>
    <comment ref="T27" authorId="0" shapeId="0">
      <text>
        <r>
          <rPr>
            <b/>
            <sz val="9"/>
            <color indexed="81"/>
            <rFont val="Tahoma"/>
            <charset val="1"/>
          </rPr>
          <t>Евгения А. Недрогайлова:</t>
        </r>
        <r>
          <rPr>
            <sz val="9"/>
            <color indexed="81"/>
            <rFont val="Tahoma"/>
            <charset val="1"/>
          </rPr>
          <t xml:space="preserve">
УО.
июль -384,3
март +384,3</t>
        </r>
      </text>
    </comment>
  </commentList>
</comments>
</file>

<file path=xl/sharedStrings.xml><?xml version="1.0" encoding="utf-8"?>
<sst xmlns="http://schemas.openxmlformats.org/spreadsheetml/2006/main" count="247" uniqueCount="65">
  <si>
    <t>Всего</t>
  </si>
  <si>
    <t>Подпрограмма 1. Дети города Когалыма</t>
  </si>
  <si>
    <t>бюджет города Когалыма</t>
  </si>
  <si>
    <t>привлечённые средства</t>
  </si>
  <si>
    <t>Подпрограмма 2. Преодоление социальной исключенности</t>
  </si>
  <si>
    <t>Назначение и предоставление ежемесячной выплаты на оплату жилого помещения и коммунальных услуг детям-сиротам, воспитывающимся в организациях для детей-сирот,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</si>
  <si>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</si>
  <si>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</si>
  <si>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</si>
  <si>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</si>
  <si>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</si>
  <si>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</si>
  <si>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</si>
  <si>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</si>
  <si>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</si>
  <si>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</si>
  <si>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</si>
  <si>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</si>
  <si>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2016 год</t>
  </si>
  <si>
    <t>Основные мероприятия программы</t>
  </si>
  <si>
    <t>федеральный бюджет</t>
  </si>
  <si>
    <t>Итого по программе, в том числе:</t>
  </si>
  <si>
    <t>1.3.1. Организация деятельности лагерей с дневным пребыванием детей, лагерях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</si>
  <si>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 xml:space="preserve">1.3.2. Предоставление детям-сиротам и детям, оставшихся без попечения родителей путёвок, курсовок, а также оплаты проезда к месту лечения (оздоровления) и обратно. </t>
  </si>
  <si>
    <t>1.3.3. 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</si>
  <si>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2.1.1. Обеспечение жилыми помещениями детей-сирот и детей, оставшихся без попечения родителей, лиц из их числа </t>
  </si>
  <si>
    <t>2.1.2.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</si>
  <si>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"Социальная поддержка жителей города Когалыма"</t>
  </si>
  <si>
    <t>бюджет автономного округа</t>
  </si>
  <si>
    <r>
      <t>2.1. Повышение уровня благосостояния граждан и граждан, нуждающихся в особой заботе государства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(показатель 5,6)</t>
    </r>
  </si>
  <si>
    <t>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(показатель 4)</t>
  </si>
  <si>
    <t>1.3. Организация отдыха и оздоровления детей (показатель 1,2)</t>
  </si>
  <si>
    <t>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(показатель 4)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</si>
  <si>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(показатель 3)</t>
  </si>
  <si>
    <t>План на отчетную дату</t>
  </si>
  <si>
    <t>Профинансировано на отчетную дату</t>
  </si>
  <si>
    <t>Кассовый расход на отчетную дату</t>
  </si>
  <si>
    <t>Исполнение %</t>
  </si>
  <si>
    <t>к текущему году</t>
  </si>
  <si>
    <t>на отчетную дату</t>
  </si>
  <si>
    <t>Результаты реализации и причины отклонений факта от плана</t>
  </si>
  <si>
    <t>Сложилась экономия: по питанию в детских лагерях на сумму 499,80 по ОБ, по путевкам на сумму 63,59 по МБ.</t>
  </si>
  <si>
    <t>неисполнение в размере 17,76 в связи с непредоставлением счетов на приобретение футболок и нанесение логотипа., неисполнение в размере 82,79 связано с тем,что в июне на двух спортивных площадках работали тренера МАУ "Дворец Спорта" в счет своей "рабочей нагрузки". Остатки будут возвращены в бюджет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</si>
  <si>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Бюджетные обязательства по заключённым контрактам исполнены в полном объеме. Задолженность по контрактам отсутствует.
Сумма невостребованных средств составила 3 454,8 тыс.рублей, из них: средства окружного бюджета 3 388,3 тыс. рублей, средства местного бюджета 66,5 тыс. рублей. При этом, 14.12.2015 Администрацией г.Когалыма направлено обращение в адрес отраслевого Департамента ХМАО-Югры по вопросу закрытия остатков неиспользованных бюджетных ассигнований ОБ в размере 3 388,3 тыс.руб. 
29.12.2015 от Департамента ХМАО-Югры поступил ответ о невозможности закрытия экономии средств в виду отсутствия доп. потребности в бюджетных ассигнованиях у муниципальных образования ХМАО-Югры.</t>
  </si>
  <si>
    <t>Отчет о ходе реализации муниципальной программы " Социальная поддержка жителей города Когалыма"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</si>
  <si>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</si>
  <si>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</si>
  <si>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</si>
  <si>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</si>
  <si>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</si>
  <si>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подготовка конкурсной документации в летний оздоровительный лагерь в Анапу и Крым</t>
  </si>
  <si>
    <t>Приложение 1</t>
  </si>
  <si>
    <t>подготовка конкурсной документации в летний оздоровительный лагерь в  Крым, размещение аукциона в марте</t>
  </si>
  <si>
    <t>за март 2016 год</t>
  </si>
  <si>
    <r>
      <rPr>
        <b/>
        <sz val="12"/>
        <rFont val="Times New Roman"/>
        <family val="1"/>
        <charset val="204"/>
      </rPr>
      <t xml:space="preserve">Март: </t>
    </r>
    <r>
      <rPr>
        <sz val="12"/>
        <rFont val="Times New Roman"/>
        <family val="1"/>
        <charset val="204"/>
      </rPr>
      <t>115,71-неисполнение по прочим выплатам персоналу (гарантии) сложилось согласно фактически предоставленным авансовым отчетам. Неисполнение по командировочным расходам сложилось в связи с использованием видеоконференцсвязи при проведениии совещаний, конференций и других мероприятий, которая не требует личного присутствия в других городах.  131,85 - неиспользование по начислениям на оплату труда в связи с наличием дебеторской задолженности по состоянию на 01.01.2016 года. 19,68 - экономия проведения ЭА на оказание услуг по страхованию муниципальных служащих.</t>
    </r>
  </si>
  <si>
    <t>Начальник ОСОиСВ Администрации города Когалыма</t>
  </si>
  <si>
    <t>Исполнитель: ответственные соисполнители, руководители структурных подразделений Администрацйии города Когалыма</t>
  </si>
  <si>
    <t>Ответственный исполнитель: А.А.Анищенко</t>
  </si>
  <si>
    <t>(34667)9-36-16</t>
  </si>
  <si>
    <t>А.А.Анищенко</t>
  </si>
  <si>
    <t>ОТДЕЛ ПО СВЯЗЯМ С ОБЩЕСТВЕННОСТЬЮ</t>
  </si>
  <si>
    <t>И СОЦИАЛЬНЫМ ВОПРОСАМ</t>
  </si>
  <si>
    <t>на 01.04.2016</t>
  </si>
  <si>
    <r>
      <rPr>
        <sz val="11"/>
        <rFont val="Times New Roman"/>
        <family val="1"/>
        <charset val="204"/>
      </rPr>
      <t xml:space="preserve">ОБ - 1. Неисполнение по заработной плате и начислениям на оплату труда  в связи с тем, что премия по результатм работы за 2015 год была выплачена согласно отработанного времени, а также в связи с тем, что сотрудники имеют минимальный стаж работы на муниципальной службе, поэтому надбавки за классный чин, выслугу лет и особые условия труда начисляются в минимальных размерах.  В результате оплаты листов нетрудоспособности.                                            
2. Неисполнение по командировочным расходам сложилось в связи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                                                                                                                                                                                                               3. Неисполнение по прочим выплатам персоналу (гарантии) сложилось в связи с тем что не все муниципальные служащие Администрации города Когалыма за первый квартал воспользовались правом на оплату льготного, лечебного проезда и частичную компенсацию стоимости оздоровительных и санаторно-курортных путевок.                                                                                                                                                                               4. Неисполнение по услугам связи сложилась, согласно фактически оказанным услугам (меньшим количеством соединений, чем запланировано).                                                                                                                                                             5. Экономия средств по транспортным услугам сложилась согласно фактически оказанным услугам.      </t>
    </r>
    <r>
      <rPr>
        <b/>
        <sz val="14"/>
        <rFont val="Times New Roman"/>
        <family val="1"/>
        <charset val="204"/>
      </rPr>
      <t xml:space="preserve">  </t>
    </r>
  </si>
  <si>
    <t>неисполнение в размере 44,08 связано в связи с тем, что приёмному родителю была приостановлена выплата, в связи с отстранением на 4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</si>
</sst>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3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left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4" fontId="5" fillId="4" borderId="4" xfId="0" applyNumberFormat="1" applyFont="1" applyFill="1" applyBorder="1" applyAlignment="1">
      <alignment horizontal="left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4" fontId="6" fillId="2" borderId="4" xfId="0" applyNumberFormat="1" applyFont="1" applyFill="1" applyBorder="1" applyAlignment="1" applyProtection="1">
      <alignment horizontal="left" vertical="center" wrapText="1"/>
    </xf>
    <xf numFmtId="4" fontId="6" fillId="2" borderId="4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/>
    <xf numFmtId="0" fontId="2" fillId="0" borderId="0" xfId="0" applyFont="1" applyBorder="1" applyAlignment="1"/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4" fontId="5" fillId="5" borderId="4" xfId="0" applyNumberFormat="1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center" wrapText="1"/>
    </xf>
    <xf numFmtId="4" fontId="5" fillId="6" borderId="4" xfId="0" applyNumberFormat="1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2" fillId="0" borderId="0" xfId="1" applyFont="1"/>
    <xf numFmtId="164" fontId="2" fillId="7" borderId="1" xfId="0" applyNumberFormat="1" applyFont="1" applyFill="1" applyBorder="1" applyAlignment="1">
      <alignment horizontal="justify" vertical="center" wrapText="1"/>
    </xf>
    <xf numFmtId="4" fontId="2" fillId="7" borderId="1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/>
    </xf>
    <xf numFmtId="0" fontId="2" fillId="7" borderId="0" xfId="0" applyFont="1" applyFill="1"/>
    <xf numFmtId="4" fontId="1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4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0" fontId="2" fillId="8" borderId="0" xfId="0" applyFont="1" applyFill="1"/>
    <xf numFmtId="0" fontId="17" fillId="0" borderId="0" xfId="0" applyFont="1" applyAlignment="1"/>
    <xf numFmtId="0" fontId="18" fillId="2" borderId="0" xfId="0" applyFont="1" applyFill="1" applyAlignment="1"/>
    <xf numFmtId="0" fontId="19" fillId="0" borderId="0" xfId="0" applyFont="1" applyAlignment="1"/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4" fontId="23" fillId="2" borderId="0" xfId="0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3" fillId="2" borderId="0" xfId="0" applyFont="1" applyFill="1"/>
    <xf numFmtId="4" fontId="8" fillId="7" borderId="4" xfId="0" applyNumberFormat="1" applyFont="1" applyFill="1" applyBorder="1" applyAlignment="1">
      <alignment horizontal="left" vertical="center" wrapText="1"/>
    </xf>
    <xf numFmtId="4" fontId="1" fillId="7" borderId="0" xfId="0" applyNumberFormat="1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left" vertic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8" fillId="2" borderId="0" xfId="0" applyFont="1" applyFill="1" applyAlignment="1"/>
    <xf numFmtId="0" fontId="19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164" fontId="2" fillId="9" borderId="1" xfId="0" applyNumberFormat="1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/>
    </xf>
    <xf numFmtId="4" fontId="5" fillId="9" borderId="4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workbookViewId="0">
      <selection activeCell="G27" sqref="G27"/>
    </sheetView>
  </sheetViews>
  <sheetFormatPr defaultRowHeight="12.75" x14ac:dyDescent="0.2"/>
  <cols>
    <col min="1" max="1" width="10.85546875" style="76" customWidth="1"/>
    <col min="2" max="8" width="9.140625" style="76"/>
    <col min="9" max="9" width="12" style="76" customWidth="1"/>
    <col min="10" max="256" width="9.140625" style="76"/>
    <col min="257" max="257" width="10.85546875" style="76" customWidth="1"/>
    <col min="258" max="264" width="9.140625" style="76"/>
    <col min="265" max="265" width="12" style="76" customWidth="1"/>
    <col min="266" max="512" width="9.140625" style="76"/>
    <col min="513" max="513" width="10.85546875" style="76" customWidth="1"/>
    <col min="514" max="520" width="9.140625" style="76"/>
    <col min="521" max="521" width="12" style="76" customWidth="1"/>
    <col min="522" max="768" width="9.140625" style="76"/>
    <col min="769" max="769" width="10.85546875" style="76" customWidth="1"/>
    <col min="770" max="776" width="9.140625" style="76"/>
    <col min="777" max="777" width="12" style="76" customWidth="1"/>
    <col min="778" max="1024" width="9.140625" style="76"/>
    <col min="1025" max="1025" width="10.85546875" style="76" customWidth="1"/>
    <col min="1026" max="1032" width="9.140625" style="76"/>
    <col min="1033" max="1033" width="12" style="76" customWidth="1"/>
    <col min="1034" max="1280" width="9.140625" style="76"/>
    <col min="1281" max="1281" width="10.85546875" style="76" customWidth="1"/>
    <col min="1282" max="1288" width="9.140625" style="76"/>
    <col min="1289" max="1289" width="12" style="76" customWidth="1"/>
    <col min="1290" max="1536" width="9.140625" style="76"/>
    <col min="1537" max="1537" width="10.85546875" style="76" customWidth="1"/>
    <col min="1538" max="1544" width="9.140625" style="76"/>
    <col min="1545" max="1545" width="12" style="76" customWidth="1"/>
    <col min="1546" max="1792" width="9.140625" style="76"/>
    <col min="1793" max="1793" width="10.85546875" style="76" customWidth="1"/>
    <col min="1794" max="1800" width="9.140625" style="76"/>
    <col min="1801" max="1801" width="12" style="76" customWidth="1"/>
    <col min="1802" max="2048" width="9.140625" style="76"/>
    <col min="2049" max="2049" width="10.85546875" style="76" customWidth="1"/>
    <col min="2050" max="2056" width="9.140625" style="76"/>
    <col min="2057" max="2057" width="12" style="76" customWidth="1"/>
    <col min="2058" max="2304" width="9.140625" style="76"/>
    <col min="2305" max="2305" width="10.85546875" style="76" customWidth="1"/>
    <col min="2306" max="2312" width="9.140625" style="76"/>
    <col min="2313" max="2313" width="12" style="76" customWidth="1"/>
    <col min="2314" max="2560" width="9.140625" style="76"/>
    <col min="2561" max="2561" width="10.85546875" style="76" customWidth="1"/>
    <col min="2562" max="2568" width="9.140625" style="76"/>
    <col min="2569" max="2569" width="12" style="76" customWidth="1"/>
    <col min="2570" max="2816" width="9.140625" style="76"/>
    <col min="2817" max="2817" width="10.85546875" style="76" customWidth="1"/>
    <col min="2818" max="2824" width="9.140625" style="76"/>
    <col min="2825" max="2825" width="12" style="76" customWidth="1"/>
    <col min="2826" max="3072" width="9.140625" style="76"/>
    <col min="3073" max="3073" width="10.85546875" style="76" customWidth="1"/>
    <col min="3074" max="3080" width="9.140625" style="76"/>
    <col min="3081" max="3081" width="12" style="76" customWidth="1"/>
    <col min="3082" max="3328" width="9.140625" style="76"/>
    <col min="3329" max="3329" width="10.85546875" style="76" customWidth="1"/>
    <col min="3330" max="3336" width="9.140625" style="76"/>
    <col min="3337" max="3337" width="12" style="76" customWidth="1"/>
    <col min="3338" max="3584" width="9.140625" style="76"/>
    <col min="3585" max="3585" width="10.85546875" style="76" customWidth="1"/>
    <col min="3586" max="3592" width="9.140625" style="76"/>
    <col min="3593" max="3593" width="12" style="76" customWidth="1"/>
    <col min="3594" max="3840" width="9.140625" style="76"/>
    <col min="3841" max="3841" width="10.85546875" style="76" customWidth="1"/>
    <col min="3842" max="3848" width="9.140625" style="76"/>
    <col min="3849" max="3849" width="12" style="76" customWidth="1"/>
    <col min="3850" max="4096" width="9.140625" style="76"/>
    <col min="4097" max="4097" width="10.85546875" style="76" customWidth="1"/>
    <col min="4098" max="4104" width="9.140625" style="76"/>
    <col min="4105" max="4105" width="12" style="76" customWidth="1"/>
    <col min="4106" max="4352" width="9.140625" style="76"/>
    <col min="4353" max="4353" width="10.85546875" style="76" customWidth="1"/>
    <col min="4354" max="4360" width="9.140625" style="76"/>
    <col min="4361" max="4361" width="12" style="76" customWidth="1"/>
    <col min="4362" max="4608" width="9.140625" style="76"/>
    <col min="4609" max="4609" width="10.85546875" style="76" customWidth="1"/>
    <col min="4610" max="4616" width="9.140625" style="76"/>
    <col min="4617" max="4617" width="12" style="76" customWidth="1"/>
    <col min="4618" max="4864" width="9.140625" style="76"/>
    <col min="4865" max="4865" width="10.85546875" style="76" customWidth="1"/>
    <col min="4866" max="4872" width="9.140625" style="76"/>
    <col min="4873" max="4873" width="12" style="76" customWidth="1"/>
    <col min="4874" max="5120" width="9.140625" style="76"/>
    <col min="5121" max="5121" width="10.85546875" style="76" customWidth="1"/>
    <col min="5122" max="5128" width="9.140625" style="76"/>
    <col min="5129" max="5129" width="12" style="76" customWidth="1"/>
    <col min="5130" max="5376" width="9.140625" style="76"/>
    <col min="5377" max="5377" width="10.85546875" style="76" customWidth="1"/>
    <col min="5378" max="5384" width="9.140625" style="76"/>
    <col min="5385" max="5385" width="12" style="76" customWidth="1"/>
    <col min="5386" max="5632" width="9.140625" style="76"/>
    <col min="5633" max="5633" width="10.85546875" style="76" customWidth="1"/>
    <col min="5634" max="5640" width="9.140625" style="76"/>
    <col min="5641" max="5641" width="12" style="76" customWidth="1"/>
    <col min="5642" max="5888" width="9.140625" style="76"/>
    <col min="5889" max="5889" width="10.85546875" style="76" customWidth="1"/>
    <col min="5890" max="5896" width="9.140625" style="76"/>
    <col min="5897" max="5897" width="12" style="76" customWidth="1"/>
    <col min="5898" max="6144" width="9.140625" style="76"/>
    <col min="6145" max="6145" width="10.85546875" style="76" customWidth="1"/>
    <col min="6146" max="6152" width="9.140625" style="76"/>
    <col min="6153" max="6153" width="12" style="76" customWidth="1"/>
    <col min="6154" max="6400" width="9.140625" style="76"/>
    <col min="6401" max="6401" width="10.85546875" style="76" customWidth="1"/>
    <col min="6402" max="6408" width="9.140625" style="76"/>
    <col min="6409" max="6409" width="12" style="76" customWidth="1"/>
    <col min="6410" max="6656" width="9.140625" style="76"/>
    <col min="6657" max="6657" width="10.85546875" style="76" customWidth="1"/>
    <col min="6658" max="6664" width="9.140625" style="76"/>
    <col min="6665" max="6665" width="12" style="76" customWidth="1"/>
    <col min="6666" max="6912" width="9.140625" style="76"/>
    <col min="6913" max="6913" width="10.85546875" style="76" customWidth="1"/>
    <col min="6914" max="6920" width="9.140625" style="76"/>
    <col min="6921" max="6921" width="12" style="76" customWidth="1"/>
    <col min="6922" max="7168" width="9.140625" style="76"/>
    <col min="7169" max="7169" width="10.85546875" style="76" customWidth="1"/>
    <col min="7170" max="7176" width="9.140625" style="76"/>
    <col min="7177" max="7177" width="12" style="76" customWidth="1"/>
    <col min="7178" max="7424" width="9.140625" style="76"/>
    <col min="7425" max="7425" width="10.85546875" style="76" customWidth="1"/>
    <col min="7426" max="7432" width="9.140625" style="76"/>
    <col min="7433" max="7433" width="12" style="76" customWidth="1"/>
    <col min="7434" max="7680" width="9.140625" style="76"/>
    <col min="7681" max="7681" width="10.85546875" style="76" customWidth="1"/>
    <col min="7682" max="7688" width="9.140625" style="76"/>
    <col min="7689" max="7689" width="12" style="76" customWidth="1"/>
    <col min="7690" max="7936" width="9.140625" style="76"/>
    <col min="7937" max="7937" width="10.85546875" style="76" customWidth="1"/>
    <col min="7938" max="7944" width="9.140625" style="76"/>
    <col min="7945" max="7945" width="12" style="76" customWidth="1"/>
    <col min="7946" max="8192" width="9.140625" style="76"/>
    <col min="8193" max="8193" width="10.85546875" style="76" customWidth="1"/>
    <col min="8194" max="8200" width="9.140625" style="76"/>
    <col min="8201" max="8201" width="12" style="76" customWidth="1"/>
    <col min="8202" max="8448" width="9.140625" style="76"/>
    <col min="8449" max="8449" width="10.85546875" style="76" customWidth="1"/>
    <col min="8450" max="8456" width="9.140625" style="76"/>
    <col min="8457" max="8457" width="12" style="76" customWidth="1"/>
    <col min="8458" max="8704" width="9.140625" style="76"/>
    <col min="8705" max="8705" width="10.85546875" style="76" customWidth="1"/>
    <col min="8706" max="8712" width="9.140625" style="76"/>
    <col min="8713" max="8713" width="12" style="76" customWidth="1"/>
    <col min="8714" max="8960" width="9.140625" style="76"/>
    <col min="8961" max="8961" width="10.85546875" style="76" customWidth="1"/>
    <col min="8962" max="8968" width="9.140625" style="76"/>
    <col min="8969" max="8969" width="12" style="76" customWidth="1"/>
    <col min="8970" max="9216" width="9.140625" style="76"/>
    <col min="9217" max="9217" width="10.85546875" style="76" customWidth="1"/>
    <col min="9218" max="9224" width="9.140625" style="76"/>
    <col min="9225" max="9225" width="12" style="76" customWidth="1"/>
    <col min="9226" max="9472" width="9.140625" style="76"/>
    <col min="9473" max="9473" width="10.85546875" style="76" customWidth="1"/>
    <col min="9474" max="9480" width="9.140625" style="76"/>
    <col min="9481" max="9481" width="12" style="76" customWidth="1"/>
    <col min="9482" max="9728" width="9.140625" style="76"/>
    <col min="9729" max="9729" width="10.85546875" style="76" customWidth="1"/>
    <col min="9730" max="9736" width="9.140625" style="76"/>
    <col min="9737" max="9737" width="12" style="76" customWidth="1"/>
    <col min="9738" max="9984" width="9.140625" style="76"/>
    <col min="9985" max="9985" width="10.85546875" style="76" customWidth="1"/>
    <col min="9986" max="9992" width="9.140625" style="76"/>
    <col min="9993" max="9993" width="12" style="76" customWidth="1"/>
    <col min="9994" max="10240" width="9.140625" style="76"/>
    <col min="10241" max="10241" width="10.85546875" style="76" customWidth="1"/>
    <col min="10242" max="10248" width="9.140625" style="76"/>
    <col min="10249" max="10249" width="12" style="76" customWidth="1"/>
    <col min="10250" max="10496" width="9.140625" style="76"/>
    <col min="10497" max="10497" width="10.85546875" style="76" customWidth="1"/>
    <col min="10498" max="10504" width="9.140625" style="76"/>
    <col min="10505" max="10505" width="12" style="76" customWidth="1"/>
    <col min="10506" max="10752" width="9.140625" style="76"/>
    <col min="10753" max="10753" width="10.85546875" style="76" customWidth="1"/>
    <col min="10754" max="10760" width="9.140625" style="76"/>
    <col min="10761" max="10761" width="12" style="76" customWidth="1"/>
    <col min="10762" max="11008" width="9.140625" style="76"/>
    <col min="11009" max="11009" width="10.85546875" style="76" customWidth="1"/>
    <col min="11010" max="11016" width="9.140625" style="76"/>
    <col min="11017" max="11017" width="12" style="76" customWidth="1"/>
    <col min="11018" max="11264" width="9.140625" style="76"/>
    <col min="11265" max="11265" width="10.85546875" style="76" customWidth="1"/>
    <col min="11266" max="11272" width="9.140625" style="76"/>
    <col min="11273" max="11273" width="12" style="76" customWidth="1"/>
    <col min="11274" max="11520" width="9.140625" style="76"/>
    <col min="11521" max="11521" width="10.85546875" style="76" customWidth="1"/>
    <col min="11522" max="11528" width="9.140625" style="76"/>
    <col min="11529" max="11529" width="12" style="76" customWidth="1"/>
    <col min="11530" max="11776" width="9.140625" style="76"/>
    <col min="11777" max="11777" width="10.85546875" style="76" customWidth="1"/>
    <col min="11778" max="11784" width="9.140625" style="76"/>
    <col min="11785" max="11785" width="12" style="76" customWidth="1"/>
    <col min="11786" max="12032" width="9.140625" style="76"/>
    <col min="12033" max="12033" width="10.85546875" style="76" customWidth="1"/>
    <col min="12034" max="12040" width="9.140625" style="76"/>
    <col min="12041" max="12041" width="12" style="76" customWidth="1"/>
    <col min="12042" max="12288" width="9.140625" style="76"/>
    <col min="12289" max="12289" width="10.85546875" style="76" customWidth="1"/>
    <col min="12290" max="12296" width="9.140625" style="76"/>
    <col min="12297" max="12297" width="12" style="76" customWidth="1"/>
    <col min="12298" max="12544" width="9.140625" style="76"/>
    <col min="12545" max="12545" width="10.85546875" style="76" customWidth="1"/>
    <col min="12546" max="12552" width="9.140625" style="76"/>
    <col min="12553" max="12553" width="12" style="76" customWidth="1"/>
    <col min="12554" max="12800" width="9.140625" style="76"/>
    <col min="12801" max="12801" width="10.85546875" style="76" customWidth="1"/>
    <col min="12802" max="12808" width="9.140625" style="76"/>
    <col min="12809" max="12809" width="12" style="76" customWidth="1"/>
    <col min="12810" max="13056" width="9.140625" style="76"/>
    <col min="13057" max="13057" width="10.85546875" style="76" customWidth="1"/>
    <col min="13058" max="13064" width="9.140625" style="76"/>
    <col min="13065" max="13065" width="12" style="76" customWidth="1"/>
    <col min="13066" max="13312" width="9.140625" style="76"/>
    <col min="13313" max="13313" width="10.85546875" style="76" customWidth="1"/>
    <col min="13314" max="13320" width="9.140625" style="76"/>
    <col min="13321" max="13321" width="12" style="76" customWidth="1"/>
    <col min="13322" max="13568" width="9.140625" style="76"/>
    <col min="13569" max="13569" width="10.85546875" style="76" customWidth="1"/>
    <col min="13570" max="13576" width="9.140625" style="76"/>
    <col min="13577" max="13577" width="12" style="76" customWidth="1"/>
    <col min="13578" max="13824" width="9.140625" style="76"/>
    <col min="13825" max="13825" width="10.85546875" style="76" customWidth="1"/>
    <col min="13826" max="13832" width="9.140625" style="76"/>
    <col min="13833" max="13833" width="12" style="76" customWidth="1"/>
    <col min="13834" max="14080" width="9.140625" style="76"/>
    <col min="14081" max="14081" width="10.85546875" style="76" customWidth="1"/>
    <col min="14082" max="14088" width="9.140625" style="76"/>
    <col min="14089" max="14089" width="12" style="76" customWidth="1"/>
    <col min="14090" max="14336" width="9.140625" style="76"/>
    <col min="14337" max="14337" width="10.85546875" style="76" customWidth="1"/>
    <col min="14338" max="14344" width="9.140625" style="76"/>
    <col min="14345" max="14345" width="12" style="76" customWidth="1"/>
    <col min="14346" max="14592" width="9.140625" style="76"/>
    <col min="14593" max="14593" width="10.85546875" style="76" customWidth="1"/>
    <col min="14594" max="14600" width="9.140625" style="76"/>
    <col min="14601" max="14601" width="12" style="76" customWidth="1"/>
    <col min="14602" max="14848" width="9.140625" style="76"/>
    <col min="14849" max="14849" width="10.85546875" style="76" customWidth="1"/>
    <col min="14850" max="14856" width="9.140625" style="76"/>
    <col min="14857" max="14857" width="12" style="76" customWidth="1"/>
    <col min="14858" max="15104" width="9.140625" style="76"/>
    <col min="15105" max="15105" width="10.85546875" style="76" customWidth="1"/>
    <col min="15106" max="15112" width="9.140625" style="76"/>
    <col min="15113" max="15113" width="12" style="76" customWidth="1"/>
    <col min="15114" max="15360" width="9.140625" style="76"/>
    <col min="15361" max="15361" width="10.85546875" style="76" customWidth="1"/>
    <col min="15362" max="15368" width="9.140625" style="76"/>
    <col min="15369" max="15369" width="12" style="76" customWidth="1"/>
    <col min="15370" max="15616" width="9.140625" style="76"/>
    <col min="15617" max="15617" width="10.85546875" style="76" customWidth="1"/>
    <col min="15618" max="15624" width="9.140625" style="76"/>
    <col min="15625" max="15625" width="12" style="76" customWidth="1"/>
    <col min="15626" max="15872" width="9.140625" style="76"/>
    <col min="15873" max="15873" width="10.85546875" style="76" customWidth="1"/>
    <col min="15874" max="15880" width="9.140625" style="76"/>
    <col min="15881" max="15881" width="12" style="76" customWidth="1"/>
    <col min="15882" max="16128" width="9.140625" style="76"/>
    <col min="16129" max="16129" width="10.85546875" style="76" customWidth="1"/>
    <col min="16130" max="16136" width="9.140625" style="76"/>
    <col min="16137" max="16137" width="12" style="76" customWidth="1"/>
    <col min="16138" max="16384" width="9.140625" style="76"/>
  </cols>
  <sheetData>
    <row r="1" spans="1:9" ht="18.75" x14ac:dyDescent="0.3">
      <c r="A1" s="104"/>
      <c r="B1" s="104"/>
    </row>
    <row r="10" spans="1:9" ht="23.25" x14ac:dyDescent="0.35">
      <c r="A10" s="105" t="s">
        <v>60</v>
      </c>
      <c r="B10" s="105"/>
      <c r="C10" s="105"/>
      <c r="D10" s="105"/>
      <c r="E10" s="105"/>
      <c r="F10" s="105"/>
      <c r="G10" s="105"/>
      <c r="H10" s="105"/>
      <c r="I10" s="105"/>
    </row>
    <row r="11" spans="1:9" ht="23.25" x14ac:dyDescent="0.35">
      <c r="A11" s="93"/>
      <c r="B11" s="94" t="s">
        <v>61</v>
      </c>
      <c r="E11" s="93"/>
      <c r="F11" s="93"/>
      <c r="G11" s="93"/>
      <c r="H11" s="93"/>
      <c r="I11" s="93"/>
    </row>
    <row r="12" spans="1:9" ht="23.25" x14ac:dyDescent="0.35">
      <c r="A12" s="105" t="s">
        <v>45</v>
      </c>
      <c r="B12" s="105"/>
      <c r="C12" s="105"/>
      <c r="D12" s="105"/>
      <c r="E12" s="105"/>
      <c r="F12" s="105"/>
      <c r="G12" s="105"/>
      <c r="H12" s="105"/>
      <c r="I12" s="105"/>
    </row>
    <row r="14" spans="1:9" ht="27" customHeight="1" x14ac:dyDescent="0.3">
      <c r="A14" s="106" t="s">
        <v>46</v>
      </c>
      <c r="B14" s="106"/>
      <c r="C14" s="106"/>
      <c r="D14" s="106"/>
      <c r="E14" s="106"/>
      <c r="F14" s="106"/>
      <c r="G14" s="106"/>
      <c r="H14" s="106"/>
      <c r="I14" s="106"/>
    </row>
    <row r="15" spans="1:9" ht="27" customHeight="1" x14ac:dyDescent="0.3">
      <c r="A15" s="106" t="s">
        <v>47</v>
      </c>
      <c r="B15" s="106"/>
      <c r="C15" s="106"/>
      <c r="D15" s="106"/>
      <c r="E15" s="106"/>
      <c r="F15" s="106"/>
      <c r="G15" s="106"/>
      <c r="H15" s="106"/>
      <c r="I15" s="106"/>
    </row>
    <row r="16" spans="1:9" ht="27" customHeight="1" x14ac:dyDescent="0.3">
      <c r="A16" s="106" t="s">
        <v>27</v>
      </c>
      <c r="B16" s="106"/>
      <c r="C16" s="106"/>
      <c r="D16" s="106"/>
      <c r="E16" s="106"/>
      <c r="F16" s="106"/>
      <c r="G16" s="106"/>
      <c r="H16" s="106"/>
      <c r="I16" s="106"/>
    </row>
    <row r="17" spans="1:9" ht="19.5" x14ac:dyDescent="0.3">
      <c r="A17" s="101" t="s">
        <v>62</v>
      </c>
      <c r="B17" s="102"/>
      <c r="C17" s="102"/>
      <c r="D17" s="102"/>
      <c r="E17" s="102"/>
      <c r="F17" s="102"/>
      <c r="G17" s="102"/>
      <c r="H17" s="102"/>
      <c r="I17" s="102"/>
    </row>
    <row r="47" spans="1:9" ht="16.5" x14ac:dyDescent="0.25">
      <c r="A47" s="103" t="s">
        <v>48</v>
      </c>
      <c r="B47" s="103"/>
      <c r="C47" s="103"/>
      <c r="D47" s="103"/>
      <c r="E47" s="103"/>
      <c r="F47" s="103"/>
      <c r="G47" s="103"/>
      <c r="H47" s="103"/>
      <c r="I47" s="103"/>
    </row>
    <row r="48" spans="1:9" ht="16.5" x14ac:dyDescent="0.25">
      <c r="A48" s="103" t="s">
        <v>49</v>
      </c>
      <c r="B48" s="103"/>
      <c r="C48" s="103"/>
      <c r="D48" s="103"/>
      <c r="E48" s="103"/>
      <c r="F48" s="103"/>
      <c r="G48" s="103"/>
      <c r="H48" s="103"/>
      <c r="I48" s="103"/>
    </row>
  </sheetData>
  <sheetProtection selectLockedCells="1" selectUnlockedCells="1"/>
  <mergeCells count="9">
    <mergeCell ref="A17:I17"/>
    <mergeCell ref="A47:I47"/>
    <mergeCell ref="A48:I48"/>
    <mergeCell ref="A1:B1"/>
    <mergeCell ref="A10:I10"/>
    <mergeCell ref="A12:I12"/>
    <mergeCell ref="A14:I14"/>
    <mergeCell ref="A15:I15"/>
    <mergeCell ref="A16:I16"/>
  </mergeCells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JF92"/>
  <sheetViews>
    <sheetView tabSelected="1" view="pageBreakPreview" topLeftCell="A4" zoomScale="66" zoomScaleNormal="100" zoomScaleSheetLayoutView="66" workbookViewId="0">
      <pane xSplit="6" ySplit="9" topLeftCell="G51" activePane="bottomRight" state="frozen"/>
      <selection activeCell="A4" sqref="A4"/>
      <selection pane="topRight" activeCell="G4" sqref="G4"/>
      <selection pane="bottomLeft" activeCell="A12" sqref="A12"/>
      <selection pane="bottomRight" activeCell="AF44" sqref="AF44"/>
    </sheetView>
  </sheetViews>
  <sheetFormatPr defaultRowHeight="15.75" x14ac:dyDescent="0.25"/>
  <cols>
    <col min="1" max="1" width="58.7109375" style="2" customWidth="1"/>
    <col min="2" max="3" width="13.7109375" style="1" customWidth="1"/>
    <col min="4" max="4" width="15.140625" style="1" customWidth="1"/>
    <col min="5" max="7" width="13.7109375" style="1" customWidth="1"/>
    <col min="8" max="22" width="13.7109375" style="2" customWidth="1"/>
    <col min="23" max="23" width="12.85546875" style="2" customWidth="1"/>
    <col min="24" max="26" width="13.7109375" style="2" customWidth="1"/>
    <col min="27" max="27" width="11.28515625" style="2" customWidth="1"/>
    <col min="28" max="30" width="13.7109375" style="2" customWidth="1"/>
    <col min="31" max="31" width="11.7109375" style="2" customWidth="1"/>
    <col min="32" max="32" width="84.42578125" style="45" customWidth="1"/>
    <col min="33" max="33" width="40.28515625" style="2" customWidth="1"/>
    <col min="34" max="16384" width="9.140625" style="2"/>
  </cols>
  <sheetData>
    <row r="1" spans="1:34" x14ac:dyDescent="0.25">
      <c r="B1" s="3"/>
      <c r="C1" s="3"/>
      <c r="D1" s="3"/>
      <c r="E1" s="3"/>
      <c r="F1" s="3"/>
      <c r="G1" s="3"/>
      <c r="X1" s="12"/>
      <c r="Y1" s="12"/>
    </row>
    <row r="2" spans="1:34" x14ac:dyDescent="0.25">
      <c r="B2" s="12"/>
      <c r="C2" s="12"/>
      <c r="D2" s="12"/>
      <c r="E2" s="12"/>
      <c r="F2" s="12"/>
      <c r="G2" s="12"/>
      <c r="X2" s="13"/>
      <c r="Y2" s="13"/>
    </row>
    <row r="3" spans="1:34" ht="27.75" customHeight="1" x14ac:dyDescent="0.25">
      <c r="B3" s="3"/>
      <c r="C3" s="3"/>
      <c r="D3" s="3"/>
      <c r="E3" s="3"/>
      <c r="F3" s="3"/>
      <c r="G3" s="3"/>
      <c r="AE3" s="20"/>
      <c r="AF3" s="60"/>
    </row>
    <row r="4" spans="1:34" x14ac:dyDescent="0.25">
      <c r="A4" s="6"/>
      <c r="B4" s="15"/>
      <c r="C4" s="15"/>
      <c r="D4" s="15"/>
      <c r="E4" s="15"/>
      <c r="F4" s="15"/>
      <c r="G4" s="15"/>
      <c r="H4" s="6"/>
      <c r="I4" s="6"/>
      <c r="J4" s="6"/>
      <c r="K4" s="6"/>
      <c r="L4" s="6"/>
      <c r="M4" s="6"/>
      <c r="N4" s="121" t="s">
        <v>51</v>
      </c>
      <c r="O4" s="1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1"/>
      <c r="AF4" s="60"/>
    </row>
    <row r="5" spans="1:34" x14ac:dyDescent="0.25">
      <c r="A5" s="6"/>
      <c r="B5" s="15"/>
      <c r="C5" s="15"/>
      <c r="D5" s="15"/>
      <c r="E5" s="15"/>
      <c r="F5" s="15"/>
      <c r="G5" s="15"/>
      <c r="H5" s="6"/>
      <c r="I5" s="6"/>
      <c r="J5" s="6"/>
      <c r="K5" s="6"/>
      <c r="L5" s="6"/>
      <c r="M5" s="6"/>
      <c r="N5" s="89"/>
      <c r="O5" s="90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1"/>
      <c r="AF5" s="60"/>
    </row>
    <row r="6" spans="1:34" ht="20.25" x14ac:dyDescent="0.3">
      <c r="A6" s="127" t="s">
        <v>44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62"/>
      <c r="AF6" s="60"/>
    </row>
    <row r="7" spans="1:34" ht="20.25" x14ac:dyDescent="0.3">
      <c r="A7" s="125" t="s">
        <v>53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1"/>
      <c r="AF7" s="63"/>
    </row>
    <row r="8" spans="1:34" ht="56.25" customHeight="1" x14ac:dyDescent="0.25">
      <c r="A8" s="123" t="s">
        <v>19</v>
      </c>
      <c r="B8" s="123" t="s">
        <v>18</v>
      </c>
      <c r="C8" s="110" t="s">
        <v>34</v>
      </c>
      <c r="D8" s="110" t="s">
        <v>35</v>
      </c>
      <c r="E8" s="110" t="s">
        <v>36</v>
      </c>
      <c r="F8" s="113" t="s">
        <v>37</v>
      </c>
      <c r="G8" s="114"/>
      <c r="H8" s="115" t="s">
        <v>6</v>
      </c>
      <c r="I8" s="116"/>
      <c r="J8" s="115" t="s">
        <v>7</v>
      </c>
      <c r="K8" s="116"/>
      <c r="L8" s="115" t="s">
        <v>8</v>
      </c>
      <c r="M8" s="116"/>
      <c r="N8" s="119" t="s">
        <v>9</v>
      </c>
      <c r="O8" s="120"/>
      <c r="P8" s="115" t="s">
        <v>10</v>
      </c>
      <c r="Q8" s="116"/>
      <c r="R8" s="115" t="s">
        <v>11</v>
      </c>
      <c r="S8" s="116"/>
      <c r="T8" s="115" t="s">
        <v>12</v>
      </c>
      <c r="U8" s="116"/>
      <c r="V8" s="115" t="s">
        <v>13</v>
      </c>
      <c r="W8" s="116"/>
      <c r="X8" s="115" t="s">
        <v>14</v>
      </c>
      <c r="Y8" s="116"/>
      <c r="Z8" s="115" t="s">
        <v>15</v>
      </c>
      <c r="AA8" s="116"/>
      <c r="AB8" s="117" t="s">
        <v>16</v>
      </c>
      <c r="AC8" s="118"/>
      <c r="AD8" s="117" t="s">
        <v>17</v>
      </c>
      <c r="AE8" s="118"/>
      <c r="AF8" s="107" t="s">
        <v>40</v>
      </c>
      <c r="AG8" s="5"/>
      <c r="AH8" s="5"/>
    </row>
    <row r="9" spans="1:34" ht="56.25" customHeight="1" x14ac:dyDescent="0.25">
      <c r="A9" s="123"/>
      <c r="B9" s="123"/>
      <c r="C9" s="111"/>
      <c r="D9" s="111"/>
      <c r="E9" s="111"/>
      <c r="F9" s="31" t="s">
        <v>38</v>
      </c>
      <c r="G9" s="44" t="s">
        <v>39</v>
      </c>
      <c r="H9" s="31" t="s">
        <v>38</v>
      </c>
      <c r="I9" s="44" t="s">
        <v>39</v>
      </c>
      <c r="J9" s="31" t="s">
        <v>38</v>
      </c>
      <c r="K9" s="44" t="s">
        <v>39</v>
      </c>
      <c r="L9" s="31" t="s">
        <v>38</v>
      </c>
      <c r="M9" s="44" t="s">
        <v>39</v>
      </c>
      <c r="N9" s="31" t="s">
        <v>38</v>
      </c>
      <c r="O9" s="44" t="s">
        <v>39</v>
      </c>
      <c r="P9" s="31" t="s">
        <v>38</v>
      </c>
      <c r="Q9" s="44" t="s">
        <v>39</v>
      </c>
      <c r="R9" s="31" t="s">
        <v>38</v>
      </c>
      <c r="S9" s="44" t="s">
        <v>39</v>
      </c>
      <c r="T9" s="31" t="s">
        <v>38</v>
      </c>
      <c r="U9" s="44" t="s">
        <v>39</v>
      </c>
      <c r="V9" s="31" t="s">
        <v>38</v>
      </c>
      <c r="W9" s="44" t="s">
        <v>39</v>
      </c>
      <c r="X9" s="31" t="s">
        <v>38</v>
      </c>
      <c r="Y9" s="44" t="s">
        <v>39</v>
      </c>
      <c r="Z9" s="31" t="s">
        <v>38</v>
      </c>
      <c r="AA9" s="44" t="s">
        <v>39</v>
      </c>
      <c r="AB9" s="43" t="s">
        <v>38</v>
      </c>
      <c r="AC9" s="38" t="s">
        <v>39</v>
      </c>
      <c r="AD9" s="43" t="s">
        <v>38</v>
      </c>
      <c r="AE9" s="38" t="s">
        <v>39</v>
      </c>
      <c r="AF9" s="107"/>
      <c r="AG9" s="5"/>
      <c r="AH9" s="5"/>
    </row>
    <row r="10" spans="1:34" ht="51" hidden="1" customHeight="1" x14ac:dyDescent="0.25">
      <c r="A10" s="123"/>
      <c r="B10" s="124"/>
      <c r="C10" s="112"/>
      <c r="D10" s="112"/>
      <c r="E10" s="112"/>
      <c r="F10" s="30"/>
      <c r="G10" s="3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64"/>
      <c r="AC10" s="64"/>
      <c r="AD10" s="64"/>
      <c r="AE10" s="64"/>
      <c r="AF10" s="65"/>
      <c r="AG10" s="1"/>
      <c r="AH10" s="5"/>
    </row>
    <row r="11" spans="1:34" ht="15" x14ac:dyDescent="0.25">
      <c r="A11" s="32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  <c r="Q11" s="14">
        <v>17</v>
      </c>
      <c r="R11" s="14">
        <v>18</v>
      </c>
      <c r="S11" s="14">
        <v>19</v>
      </c>
      <c r="T11" s="14">
        <v>20</v>
      </c>
      <c r="U11" s="14">
        <v>21</v>
      </c>
      <c r="V11" s="14">
        <v>22</v>
      </c>
      <c r="W11" s="14">
        <v>23</v>
      </c>
      <c r="X11" s="14">
        <v>24</v>
      </c>
      <c r="Y11" s="14">
        <v>25</v>
      </c>
      <c r="Z11" s="14">
        <v>26</v>
      </c>
      <c r="AA11" s="14">
        <v>27</v>
      </c>
      <c r="AB11" s="14">
        <v>28</v>
      </c>
      <c r="AC11" s="14">
        <v>29</v>
      </c>
      <c r="AD11" s="14">
        <v>30</v>
      </c>
      <c r="AE11" s="14">
        <v>31</v>
      </c>
      <c r="AF11" s="14">
        <v>32</v>
      </c>
      <c r="AG11" s="1"/>
      <c r="AH11" s="5"/>
    </row>
    <row r="12" spans="1:34" s="75" customFormat="1" ht="35.25" customHeight="1" x14ac:dyDescent="0.25">
      <c r="A12" s="71" t="s">
        <v>1</v>
      </c>
      <c r="B12" s="66">
        <f>B13+B16+B19+B44</f>
        <v>80061.600000000006</v>
      </c>
      <c r="C12" s="66">
        <f>C13+C16+C19+C44</f>
        <v>12783.3</v>
      </c>
      <c r="D12" s="66">
        <f t="shared" ref="D12:E12" si="0">D13+D16+D19+D44</f>
        <v>12801.3</v>
      </c>
      <c r="E12" s="66">
        <f t="shared" si="0"/>
        <v>11514.32</v>
      </c>
      <c r="F12" s="66">
        <f>(I12+K12)/B12*100</f>
        <v>9.591302197308071</v>
      </c>
      <c r="G12" s="66">
        <f>(I12+K12)/C12*100</f>
        <v>60.070169674497201</v>
      </c>
      <c r="H12" s="66">
        <f>H13+H16+H19+H44</f>
        <v>4553.9400000000005</v>
      </c>
      <c r="I12" s="66">
        <f t="shared" ref="I12:AE12" si="1">I13+I16+I19+I44</f>
        <v>3758.14</v>
      </c>
      <c r="J12" s="66">
        <f t="shared" si="1"/>
        <v>4321.7299999999996</v>
      </c>
      <c r="K12" s="66">
        <f t="shared" si="1"/>
        <v>3920.81</v>
      </c>
      <c r="L12" s="66">
        <f t="shared" si="1"/>
        <v>3907.63</v>
      </c>
      <c r="M12" s="66">
        <f t="shared" si="1"/>
        <v>3835.3700000000003</v>
      </c>
      <c r="N12" s="66">
        <f t="shared" si="1"/>
        <v>4926.4279999999999</v>
      </c>
      <c r="O12" s="66">
        <f t="shared" si="1"/>
        <v>0</v>
      </c>
      <c r="P12" s="66">
        <f t="shared" si="1"/>
        <v>8019.27</v>
      </c>
      <c r="Q12" s="66">
        <f t="shared" si="1"/>
        <v>0</v>
      </c>
      <c r="R12" s="66">
        <f t="shared" si="1"/>
        <v>10369.249</v>
      </c>
      <c r="S12" s="66">
        <f t="shared" si="1"/>
        <v>0</v>
      </c>
      <c r="T12" s="66">
        <f t="shared" si="1"/>
        <v>13601.712</v>
      </c>
      <c r="U12" s="66">
        <f t="shared" si="1"/>
        <v>0</v>
      </c>
      <c r="V12" s="66">
        <f t="shared" si="1"/>
        <v>9227.5679999999993</v>
      </c>
      <c r="W12" s="66">
        <f t="shared" si="1"/>
        <v>0</v>
      </c>
      <c r="X12" s="66">
        <f t="shared" si="1"/>
        <v>5995.8329999999996</v>
      </c>
      <c r="Y12" s="66">
        <f t="shared" si="1"/>
        <v>0</v>
      </c>
      <c r="Z12" s="66">
        <f t="shared" si="1"/>
        <v>5119.96</v>
      </c>
      <c r="AA12" s="66">
        <f t="shared" si="1"/>
        <v>0</v>
      </c>
      <c r="AB12" s="66">
        <f t="shared" si="1"/>
        <v>3056.1000000000004</v>
      </c>
      <c r="AC12" s="66">
        <f t="shared" si="1"/>
        <v>0</v>
      </c>
      <c r="AD12" s="66">
        <f t="shared" si="1"/>
        <v>6962.18</v>
      </c>
      <c r="AE12" s="66">
        <f t="shared" si="1"/>
        <v>0</v>
      </c>
      <c r="AF12" s="72"/>
      <c r="AG12" s="73"/>
      <c r="AH12" s="74"/>
    </row>
    <row r="13" spans="1:34" s="81" customFormat="1" ht="90.75" customHeight="1" x14ac:dyDescent="0.2">
      <c r="A13" s="77" t="s">
        <v>33</v>
      </c>
      <c r="B13" s="78">
        <f>B14</f>
        <v>26078.799999999999</v>
      </c>
      <c r="C13" s="78">
        <f>C14</f>
        <v>4340</v>
      </c>
      <c r="D13" s="78">
        <f t="shared" ref="D13:E13" si="2">D14</f>
        <v>4400</v>
      </c>
      <c r="E13" s="78">
        <f t="shared" si="2"/>
        <v>4295.92</v>
      </c>
      <c r="F13" s="78">
        <f>F14</f>
        <v>16.472843842508091</v>
      </c>
      <c r="G13" s="78">
        <f t="shared" ref="G13:H14" si="3">G14</f>
        <v>98.984331797235029</v>
      </c>
      <c r="H13" s="78">
        <f t="shared" si="3"/>
        <v>0</v>
      </c>
      <c r="I13" s="78">
        <f t="shared" ref="I13:AE13" si="4">I14</f>
        <v>0</v>
      </c>
      <c r="J13" s="78">
        <f t="shared" si="4"/>
        <v>2140</v>
      </c>
      <c r="K13" s="78">
        <f t="shared" si="4"/>
        <v>2136.39</v>
      </c>
      <c r="L13" s="78">
        <f t="shared" si="4"/>
        <v>2200</v>
      </c>
      <c r="M13" s="78">
        <f t="shared" si="4"/>
        <v>2159.5300000000002</v>
      </c>
      <c r="N13" s="78">
        <f t="shared" si="4"/>
        <v>2190</v>
      </c>
      <c r="O13" s="78">
        <f t="shared" si="4"/>
        <v>0</v>
      </c>
      <c r="P13" s="78">
        <f t="shared" si="4"/>
        <v>2220</v>
      </c>
      <c r="Q13" s="78">
        <f t="shared" si="4"/>
        <v>0</v>
      </c>
      <c r="R13" s="78">
        <f t="shared" si="4"/>
        <v>2190</v>
      </c>
      <c r="S13" s="78">
        <f t="shared" si="4"/>
        <v>0</v>
      </c>
      <c r="T13" s="78">
        <f t="shared" si="4"/>
        <v>2190</v>
      </c>
      <c r="U13" s="78">
        <f t="shared" si="4"/>
        <v>0</v>
      </c>
      <c r="V13" s="78">
        <f t="shared" si="4"/>
        <v>2190</v>
      </c>
      <c r="W13" s="78">
        <f t="shared" si="4"/>
        <v>0</v>
      </c>
      <c r="X13" s="78">
        <f t="shared" si="4"/>
        <v>2190</v>
      </c>
      <c r="Y13" s="78">
        <f t="shared" si="4"/>
        <v>0</v>
      </c>
      <c r="Z13" s="78">
        <f t="shared" si="4"/>
        <v>2190</v>
      </c>
      <c r="AA13" s="78">
        <f t="shared" si="4"/>
        <v>0</v>
      </c>
      <c r="AB13" s="78">
        <f t="shared" si="4"/>
        <v>2190</v>
      </c>
      <c r="AC13" s="78">
        <f t="shared" si="4"/>
        <v>0</v>
      </c>
      <c r="AD13" s="78">
        <f t="shared" si="4"/>
        <v>4188.8</v>
      </c>
      <c r="AE13" s="78">
        <f t="shared" si="4"/>
        <v>0</v>
      </c>
      <c r="AF13" s="79" t="s">
        <v>64</v>
      </c>
      <c r="AG13" s="84">
        <f t="shared" ref="AG13:AG69" si="5">AD13+AB13+Z13+X13+V13+T13+R13+P13+N13+L13+J13+H13</f>
        <v>26078.799999999999</v>
      </c>
      <c r="AH13" s="80"/>
    </row>
    <row r="14" spans="1:34" s="17" customFormat="1" ht="22.5" customHeight="1" x14ac:dyDescent="0.2">
      <c r="A14" s="34" t="s">
        <v>0</v>
      </c>
      <c r="B14" s="26">
        <f>H14+J14+L14+N14+P14+R14+T14+V14+X14+Z14+AB14+AD14</f>
        <v>26078.799999999999</v>
      </c>
      <c r="C14" s="10">
        <f>C15</f>
        <v>4340</v>
      </c>
      <c r="D14" s="26">
        <f>D15</f>
        <v>4400</v>
      </c>
      <c r="E14" s="26">
        <f>E15</f>
        <v>4295.92</v>
      </c>
      <c r="F14" s="26">
        <f>F15</f>
        <v>16.472843842508091</v>
      </c>
      <c r="G14" s="26">
        <f t="shared" si="3"/>
        <v>98.984331797235029</v>
      </c>
      <c r="H14" s="26">
        <f t="shared" si="3"/>
        <v>0</v>
      </c>
      <c r="I14" s="26">
        <f t="shared" ref="I14" si="6">I15</f>
        <v>0</v>
      </c>
      <c r="J14" s="26">
        <f>J15</f>
        <v>2140</v>
      </c>
      <c r="K14" s="26">
        <f t="shared" ref="K14:AD14" si="7">K15</f>
        <v>2136.39</v>
      </c>
      <c r="L14" s="26">
        <f t="shared" si="7"/>
        <v>2200</v>
      </c>
      <c r="M14" s="26">
        <f t="shared" si="7"/>
        <v>2159.5300000000002</v>
      </c>
      <c r="N14" s="26">
        <f t="shared" si="7"/>
        <v>2190</v>
      </c>
      <c r="O14" s="26">
        <f t="shared" si="7"/>
        <v>0</v>
      </c>
      <c r="P14" s="26">
        <f t="shared" si="7"/>
        <v>2220</v>
      </c>
      <c r="Q14" s="26">
        <f t="shared" si="7"/>
        <v>0</v>
      </c>
      <c r="R14" s="26">
        <f t="shared" si="7"/>
        <v>2190</v>
      </c>
      <c r="S14" s="26">
        <f t="shared" ref="S14" si="8">S15</f>
        <v>0</v>
      </c>
      <c r="T14" s="26">
        <f t="shared" si="7"/>
        <v>2190</v>
      </c>
      <c r="U14" s="26">
        <f t="shared" si="7"/>
        <v>0</v>
      </c>
      <c r="V14" s="26">
        <f t="shared" si="7"/>
        <v>2190</v>
      </c>
      <c r="W14" s="26">
        <f t="shared" si="7"/>
        <v>0</v>
      </c>
      <c r="X14" s="26">
        <f t="shared" si="7"/>
        <v>2190</v>
      </c>
      <c r="Y14" s="26">
        <f t="shared" si="7"/>
        <v>0</v>
      </c>
      <c r="Z14" s="26">
        <f t="shared" si="7"/>
        <v>2190</v>
      </c>
      <c r="AA14" s="26">
        <f t="shared" si="7"/>
        <v>0</v>
      </c>
      <c r="AB14" s="26">
        <f t="shared" si="7"/>
        <v>2190</v>
      </c>
      <c r="AC14" s="26">
        <f t="shared" ref="AC14" si="9">AC15</f>
        <v>0</v>
      </c>
      <c r="AD14" s="26">
        <f t="shared" si="7"/>
        <v>4188.8</v>
      </c>
      <c r="AE14" s="26">
        <f t="shared" ref="AE14" si="10">AE15</f>
        <v>0</v>
      </c>
      <c r="AF14" s="47"/>
      <c r="AG14" s="84">
        <f t="shared" si="5"/>
        <v>26078.799999999999</v>
      </c>
      <c r="AH14" s="16"/>
    </row>
    <row r="15" spans="1:34" ht="38.25" customHeight="1" x14ac:dyDescent="0.25">
      <c r="A15" s="35" t="s">
        <v>28</v>
      </c>
      <c r="B15" s="4">
        <f>H15+J15+L15+N15+P15+R15+T15+V15+X15+Z15+AB15+AD15</f>
        <v>26078.799999999999</v>
      </c>
      <c r="C15" s="10">
        <f>H15+J15+L15</f>
        <v>4340</v>
      </c>
      <c r="D15" s="4">
        <v>4400</v>
      </c>
      <c r="E15" s="4">
        <f>I15+K15+M15</f>
        <v>4295.92</v>
      </c>
      <c r="F15" s="4">
        <f>(I15+K15+M15)/B15*100</f>
        <v>16.472843842508091</v>
      </c>
      <c r="G15" s="4">
        <f>(I15+K15+M15)/C15*100</f>
        <v>98.984331797235029</v>
      </c>
      <c r="H15" s="4">
        <v>0</v>
      </c>
      <c r="I15" s="4">
        <v>0</v>
      </c>
      <c r="J15" s="4">
        <v>2140</v>
      </c>
      <c r="K15" s="4">
        <v>2136.39</v>
      </c>
      <c r="L15" s="4">
        <v>2200</v>
      </c>
      <c r="M15" s="4">
        <v>2159.5300000000002</v>
      </c>
      <c r="N15" s="4">
        <v>2190</v>
      </c>
      <c r="O15" s="4"/>
      <c r="P15" s="4">
        <v>2220</v>
      </c>
      <c r="Q15" s="4"/>
      <c r="R15" s="4">
        <v>2190</v>
      </c>
      <c r="S15" s="4"/>
      <c r="T15" s="4">
        <v>2190</v>
      </c>
      <c r="U15" s="4"/>
      <c r="V15" s="4">
        <f>3235-1045</f>
        <v>2190</v>
      </c>
      <c r="W15" s="4"/>
      <c r="X15" s="4">
        <v>2190</v>
      </c>
      <c r="Y15" s="4"/>
      <c r="Z15" s="4">
        <v>2190</v>
      </c>
      <c r="AA15" s="4"/>
      <c r="AB15" s="4">
        <v>2190</v>
      </c>
      <c r="AC15" s="4"/>
      <c r="AD15" s="4">
        <v>4188.8</v>
      </c>
      <c r="AE15" s="4"/>
      <c r="AF15" s="47"/>
      <c r="AG15" s="84">
        <f t="shared" si="5"/>
        <v>26078.799999999999</v>
      </c>
      <c r="AH15" s="5"/>
    </row>
    <row r="16" spans="1:34" s="81" customFormat="1" ht="276.75" customHeight="1" x14ac:dyDescent="0.2">
      <c r="A16" s="77" t="s">
        <v>32</v>
      </c>
      <c r="B16" s="78">
        <f>B17</f>
        <v>15686.000000000002</v>
      </c>
      <c r="C16" s="78">
        <f>C17</f>
        <v>5335.95</v>
      </c>
      <c r="D16" s="78">
        <f>D17</f>
        <v>5327.1</v>
      </c>
      <c r="E16" s="78">
        <f>E17</f>
        <v>4416.58</v>
      </c>
      <c r="F16" s="78">
        <f t="shared" ref="F16:G16" si="11">F17</f>
        <v>28.156190233329081</v>
      </c>
      <c r="G16" s="78">
        <f t="shared" si="11"/>
        <v>82.77026583832307</v>
      </c>
      <c r="H16" s="78">
        <f>H17</f>
        <v>3118.79</v>
      </c>
      <c r="I16" s="78">
        <f>I17</f>
        <v>2544.52</v>
      </c>
      <c r="J16" s="78">
        <f>J17</f>
        <v>1479.02</v>
      </c>
      <c r="K16" s="78">
        <f t="shared" ref="K16:AE16" si="12">K17</f>
        <v>1216.02</v>
      </c>
      <c r="L16" s="78">
        <f t="shared" si="12"/>
        <v>738.14</v>
      </c>
      <c r="M16" s="78">
        <f t="shared" si="12"/>
        <v>656.04</v>
      </c>
      <c r="N16" s="78">
        <f t="shared" si="12"/>
        <v>1602.66</v>
      </c>
      <c r="O16" s="78">
        <f t="shared" si="12"/>
        <v>0</v>
      </c>
      <c r="P16" s="78">
        <f t="shared" si="12"/>
        <v>1308.74</v>
      </c>
      <c r="Q16" s="78">
        <f t="shared" si="12"/>
        <v>0</v>
      </c>
      <c r="R16" s="78">
        <f t="shared" si="12"/>
        <v>934.94</v>
      </c>
      <c r="S16" s="78">
        <f t="shared" si="12"/>
        <v>0</v>
      </c>
      <c r="T16" s="78">
        <f t="shared" si="12"/>
        <v>1782.37</v>
      </c>
      <c r="U16" s="78">
        <f t="shared" si="12"/>
        <v>0</v>
      </c>
      <c r="V16" s="78">
        <f t="shared" si="12"/>
        <v>967.52</v>
      </c>
      <c r="W16" s="78">
        <f t="shared" si="12"/>
        <v>0</v>
      </c>
      <c r="X16" s="78">
        <f t="shared" si="12"/>
        <v>621.17999999999995</v>
      </c>
      <c r="Y16" s="78">
        <f t="shared" si="12"/>
        <v>0</v>
      </c>
      <c r="Z16" s="78">
        <f t="shared" si="12"/>
        <v>1198.42</v>
      </c>
      <c r="AA16" s="78">
        <f t="shared" si="12"/>
        <v>0</v>
      </c>
      <c r="AB16" s="78">
        <f t="shared" si="12"/>
        <v>580.61</v>
      </c>
      <c r="AC16" s="78">
        <f t="shared" si="12"/>
        <v>0</v>
      </c>
      <c r="AD16" s="78">
        <f t="shared" si="12"/>
        <v>1353.61</v>
      </c>
      <c r="AE16" s="78">
        <f t="shared" si="12"/>
        <v>0</v>
      </c>
      <c r="AF16" s="98" t="s">
        <v>63</v>
      </c>
      <c r="AG16" s="99">
        <f>C16-E16</f>
        <v>919.36999999999989</v>
      </c>
      <c r="AH16" s="80"/>
    </row>
    <row r="17" spans="1:34" s="17" customFormat="1" ht="36.75" customHeight="1" x14ac:dyDescent="0.2">
      <c r="A17" s="34" t="s">
        <v>0</v>
      </c>
      <c r="B17" s="26">
        <f>B18</f>
        <v>15686.000000000002</v>
      </c>
      <c r="C17" s="26">
        <f t="shared" ref="C17" si="13">C18</f>
        <v>5335.95</v>
      </c>
      <c r="D17" s="26">
        <f t="shared" ref="D17:I17" si="14">D18</f>
        <v>5327.1</v>
      </c>
      <c r="E17" s="26">
        <f t="shared" si="14"/>
        <v>4416.58</v>
      </c>
      <c r="F17" s="26">
        <f t="shared" si="14"/>
        <v>28.156190233329081</v>
      </c>
      <c r="G17" s="26">
        <f t="shared" si="14"/>
        <v>82.77026583832307</v>
      </c>
      <c r="H17" s="26">
        <f t="shared" si="14"/>
        <v>3118.79</v>
      </c>
      <c r="I17" s="26">
        <f t="shared" si="14"/>
        <v>2544.52</v>
      </c>
      <c r="J17" s="26">
        <f t="shared" ref="J17:AD17" si="15">J18</f>
        <v>1479.02</v>
      </c>
      <c r="K17" s="26">
        <f>K18</f>
        <v>1216.02</v>
      </c>
      <c r="L17" s="26">
        <f t="shared" si="15"/>
        <v>738.14</v>
      </c>
      <c r="M17" s="26">
        <f t="shared" si="15"/>
        <v>656.04</v>
      </c>
      <c r="N17" s="26">
        <f t="shared" si="15"/>
        <v>1602.66</v>
      </c>
      <c r="O17" s="26">
        <f t="shared" si="15"/>
        <v>0</v>
      </c>
      <c r="P17" s="26">
        <f t="shared" si="15"/>
        <v>1308.74</v>
      </c>
      <c r="Q17" s="26">
        <f t="shared" si="15"/>
        <v>0</v>
      </c>
      <c r="R17" s="26">
        <f t="shared" si="15"/>
        <v>934.94</v>
      </c>
      <c r="S17" s="26">
        <f t="shared" si="15"/>
        <v>0</v>
      </c>
      <c r="T17" s="26">
        <f t="shared" si="15"/>
        <v>1782.37</v>
      </c>
      <c r="U17" s="26">
        <f t="shared" si="15"/>
        <v>0</v>
      </c>
      <c r="V17" s="26">
        <f t="shared" si="15"/>
        <v>967.52</v>
      </c>
      <c r="W17" s="26">
        <f t="shared" si="15"/>
        <v>0</v>
      </c>
      <c r="X17" s="26">
        <f t="shared" si="15"/>
        <v>621.17999999999995</v>
      </c>
      <c r="Y17" s="26">
        <f t="shared" si="15"/>
        <v>0</v>
      </c>
      <c r="Z17" s="26">
        <f t="shared" si="15"/>
        <v>1198.42</v>
      </c>
      <c r="AA17" s="26">
        <f t="shared" si="15"/>
        <v>0</v>
      </c>
      <c r="AB17" s="26">
        <f t="shared" si="15"/>
        <v>580.61</v>
      </c>
      <c r="AC17" s="26">
        <f t="shared" si="15"/>
        <v>0</v>
      </c>
      <c r="AD17" s="26">
        <f t="shared" si="15"/>
        <v>1353.61</v>
      </c>
      <c r="AE17" s="26">
        <f t="shared" ref="AE17" si="16">AE18</f>
        <v>0</v>
      </c>
      <c r="AF17" s="47"/>
      <c r="AG17" s="84">
        <f t="shared" si="5"/>
        <v>15686</v>
      </c>
      <c r="AH17" s="16"/>
    </row>
    <row r="18" spans="1:34" ht="20.25" customHeight="1" x14ac:dyDescent="0.25">
      <c r="A18" s="35" t="s">
        <v>28</v>
      </c>
      <c r="B18" s="4">
        <f t="shared" ref="B18" si="17">H18+J18+L18+N18+P18+R18+T18+V18+X18+Z18+AB18+AD18</f>
        <v>15686.000000000002</v>
      </c>
      <c r="C18" s="4">
        <f>H18+J18+L18</f>
        <v>5335.95</v>
      </c>
      <c r="D18" s="4">
        <v>5327.1</v>
      </c>
      <c r="E18" s="4">
        <f>I18+K18+M18+O18+Q18+S18+U18+W18+Y18+AA18+AC18+AE18</f>
        <v>4416.58</v>
      </c>
      <c r="F18" s="4">
        <f>(I18+K18+M18)/B18*100</f>
        <v>28.156190233329081</v>
      </c>
      <c r="G18" s="4">
        <f>(I18+K18+M18)/C18*100</f>
        <v>82.77026583832307</v>
      </c>
      <c r="H18" s="4">
        <v>3118.79</v>
      </c>
      <c r="I18" s="4">
        <v>2544.52</v>
      </c>
      <c r="J18" s="4">
        <v>1479.02</v>
      </c>
      <c r="K18" s="4">
        <v>1216.02</v>
      </c>
      <c r="L18" s="4">
        <v>738.14</v>
      </c>
      <c r="M18" s="4">
        <v>656.04</v>
      </c>
      <c r="N18" s="4">
        <v>1602.66</v>
      </c>
      <c r="O18" s="4"/>
      <c r="P18" s="4">
        <v>1308.74</v>
      </c>
      <c r="Q18" s="4"/>
      <c r="R18" s="4">
        <v>934.94</v>
      </c>
      <c r="S18" s="4"/>
      <c r="T18" s="4">
        <v>1782.37</v>
      </c>
      <c r="U18" s="4"/>
      <c r="V18" s="4">
        <v>967.52</v>
      </c>
      <c r="W18" s="4"/>
      <c r="X18" s="4">
        <v>621.17999999999995</v>
      </c>
      <c r="Y18" s="4"/>
      <c r="Z18" s="4">
        <v>1198.42</v>
      </c>
      <c r="AA18" s="4"/>
      <c r="AB18" s="4">
        <v>580.61</v>
      </c>
      <c r="AC18" s="4"/>
      <c r="AD18" s="4">
        <v>1353.61</v>
      </c>
      <c r="AE18" s="4"/>
      <c r="AF18" s="47"/>
      <c r="AG18" s="84">
        <f t="shared" si="5"/>
        <v>15686</v>
      </c>
      <c r="AH18" s="5"/>
    </row>
    <row r="19" spans="1:34" s="81" customFormat="1" ht="29.25" customHeight="1" x14ac:dyDescent="0.2">
      <c r="A19" s="77" t="s">
        <v>31</v>
      </c>
      <c r="B19" s="78">
        <f>B24+B31+B37</f>
        <v>31069.8</v>
      </c>
      <c r="C19" s="78">
        <f t="shared" ref="C19:E19" si="18">C24+C31+C37</f>
        <v>384.3</v>
      </c>
      <c r="D19" s="78">
        <f t="shared" si="18"/>
        <v>384.3</v>
      </c>
      <c r="E19" s="78">
        <f t="shared" si="18"/>
        <v>384.3</v>
      </c>
      <c r="F19" s="82">
        <f t="shared" ref="F19:F22" si="19">(I19)/B19*100</f>
        <v>0</v>
      </c>
      <c r="G19" s="82">
        <f t="shared" ref="G19:G22" si="20">(I19)/C19*100</f>
        <v>0</v>
      </c>
      <c r="H19" s="78">
        <f>H24+H31+H37</f>
        <v>0</v>
      </c>
      <c r="I19" s="78">
        <f t="shared" ref="I19:AD19" si="21">I24+I31+I37</f>
        <v>0</v>
      </c>
      <c r="J19" s="78">
        <f t="shared" si="21"/>
        <v>0</v>
      </c>
      <c r="K19" s="78">
        <f t="shared" si="21"/>
        <v>0</v>
      </c>
      <c r="L19" s="78">
        <f t="shared" si="21"/>
        <v>384.3</v>
      </c>
      <c r="M19" s="78">
        <f t="shared" si="21"/>
        <v>384.3</v>
      </c>
      <c r="N19" s="78">
        <f t="shared" si="21"/>
        <v>324.38800000000003</v>
      </c>
      <c r="O19" s="78">
        <f t="shared" si="21"/>
        <v>0</v>
      </c>
      <c r="P19" s="78">
        <f t="shared" si="21"/>
        <v>3869.4700000000003</v>
      </c>
      <c r="Q19" s="78">
        <f t="shared" si="21"/>
        <v>0</v>
      </c>
      <c r="R19" s="78">
        <f t="shared" si="21"/>
        <v>6957.0389999999998</v>
      </c>
      <c r="S19" s="78">
        <f t="shared" si="21"/>
        <v>0</v>
      </c>
      <c r="T19" s="78">
        <f t="shared" si="21"/>
        <v>8682.3220000000001</v>
      </c>
      <c r="U19" s="78">
        <f t="shared" si="21"/>
        <v>0</v>
      </c>
      <c r="V19" s="78">
        <f t="shared" si="21"/>
        <v>5723.5780000000004</v>
      </c>
      <c r="W19" s="78">
        <f t="shared" si="21"/>
        <v>0</v>
      </c>
      <c r="X19" s="78">
        <f t="shared" si="21"/>
        <v>2911.1030000000001</v>
      </c>
      <c r="Y19" s="78">
        <f t="shared" si="21"/>
        <v>0</v>
      </c>
      <c r="Z19" s="78">
        <f t="shared" si="21"/>
        <v>1259.0999999999999</v>
      </c>
      <c r="AA19" s="78">
        <f t="shared" si="21"/>
        <v>0</v>
      </c>
      <c r="AB19" s="78">
        <f t="shared" si="21"/>
        <v>0</v>
      </c>
      <c r="AC19" s="78">
        <f t="shared" si="21"/>
        <v>0</v>
      </c>
      <c r="AD19" s="78">
        <f t="shared" si="21"/>
        <v>958.5</v>
      </c>
      <c r="AE19" s="78">
        <f>AE24+AE31+AE37</f>
        <v>0</v>
      </c>
      <c r="AF19" s="79"/>
      <c r="AG19" s="84">
        <f t="shared" si="5"/>
        <v>31069.8</v>
      </c>
      <c r="AH19" s="80"/>
    </row>
    <row r="20" spans="1:34" s="17" customFormat="1" ht="19.5" customHeight="1" x14ac:dyDescent="0.25">
      <c r="A20" s="34" t="s">
        <v>0</v>
      </c>
      <c r="B20" s="26">
        <f t="shared" ref="B20:AD20" si="22">B22+B21+B23</f>
        <v>31069.8</v>
      </c>
      <c r="C20" s="26">
        <f t="shared" ref="C20:E20" si="23">C22+C21+C23</f>
        <v>384.3</v>
      </c>
      <c r="D20" s="26">
        <f t="shared" si="23"/>
        <v>384.3</v>
      </c>
      <c r="E20" s="26">
        <f t="shared" si="23"/>
        <v>384.3</v>
      </c>
      <c r="F20" s="4">
        <f>(I20)/B20*100</f>
        <v>0</v>
      </c>
      <c r="G20" s="4">
        <f t="shared" si="20"/>
        <v>0</v>
      </c>
      <c r="H20" s="26">
        <f t="shared" si="22"/>
        <v>0</v>
      </c>
      <c r="I20" s="26"/>
      <c r="J20" s="26">
        <f t="shared" si="22"/>
        <v>0</v>
      </c>
      <c r="K20" s="26"/>
      <c r="L20" s="26">
        <f t="shared" si="22"/>
        <v>384.3</v>
      </c>
      <c r="M20" s="26"/>
      <c r="N20" s="26">
        <f t="shared" si="22"/>
        <v>324.38800000000003</v>
      </c>
      <c r="O20" s="26"/>
      <c r="P20" s="26">
        <f t="shared" si="22"/>
        <v>3869.4700000000003</v>
      </c>
      <c r="Q20" s="26"/>
      <c r="R20" s="26">
        <f t="shared" si="22"/>
        <v>6957.0389999999998</v>
      </c>
      <c r="S20" s="26"/>
      <c r="T20" s="26">
        <f t="shared" si="22"/>
        <v>8682.3220000000001</v>
      </c>
      <c r="U20" s="26"/>
      <c r="V20" s="26">
        <f t="shared" si="22"/>
        <v>5723.5779999999995</v>
      </c>
      <c r="W20" s="26"/>
      <c r="X20" s="26">
        <f t="shared" si="22"/>
        <v>2911.1030000000001</v>
      </c>
      <c r="Y20" s="26"/>
      <c r="Z20" s="26">
        <f t="shared" si="22"/>
        <v>1259.0999999999999</v>
      </c>
      <c r="AA20" s="26"/>
      <c r="AB20" s="26">
        <f t="shared" si="22"/>
        <v>0</v>
      </c>
      <c r="AC20" s="26"/>
      <c r="AD20" s="26">
        <f t="shared" si="22"/>
        <v>958.5</v>
      </c>
      <c r="AE20" s="26"/>
      <c r="AF20" s="48"/>
      <c r="AG20" s="84">
        <f t="shared" si="5"/>
        <v>31069.8</v>
      </c>
      <c r="AH20" s="16"/>
    </row>
    <row r="21" spans="1:34" ht="19.5" customHeight="1" x14ac:dyDescent="0.25">
      <c r="A21" s="35" t="s">
        <v>28</v>
      </c>
      <c r="B21" s="4">
        <f>B26+B33+B39</f>
        <v>16305.3</v>
      </c>
      <c r="C21" s="4">
        <f t="shared" ref="C21:E21" si="24">C26+C33+C39</f>
        <v>0</v>
      </c>
      <c r="D21" s="4">
        <f t="shared" si="24"/>
        <v>0</v>
      </c>
      <c r="E21" s="4">
        <f t="shared" si="24"/>
        <v>0</v>
      </c>
      <c r="F21" s="4">
        <f t="shared" si="19"/>
        <v>0</v>
      </c>
      <c r="G21" s="4" t="e">
        <f t="shared" si="20"/>
        <v>#DIV/0!</v>
      </c>
      <c r="H21" s="4">
        <f t="shared" ref="H21:AD21" si="25">H26+H33+H39</f>
        <v>0</v>
      </c>
      <c r="I21" s="4"/>
      <c r="J21" s="4">
        <f t="shared" si="25"/>
        <v>0</v>
      </c>
      <c r="K21" s="4"/>
      <c r="L21" s="4">
        <f t="shared" si="25"/>
        <v>0</v>
      </c>
      <c r="M21" s="4"/>
      <c r="N21" s="4">
        <f t="shared" si="25"/>
        <v>44.8</v>
      </c>
      <c r="O21" s="4"/>
      <c r="P21" s="4">
        <f t="shared" si="25"/>
        <v>1765</v>
      </c>
      <c r="Q21" s="4"/>
      <c r="R21" s="4">
        <f t="shared" si="25"/>
        <v>2443.5</v>
      </c>
      <c r="S21" s="4"/>
      <c r="T21" s="4">
        <f t="shared" si="25"/>
        <v>4889.5</v>
      </c>
      <c r="U21" s="4"/>
      <c r="V21" s="4">
        <f t="shared" si="25"/>
        <v>3466.2</v>
      </c>
      <c r="W21" s="4"/>
      <c r="X21" s="4">
        <f t="shared" si="25"/>
        <v>2587.5</v>
      </c>
      <c r="Y21" s="4"/>
      <c r="Z21" s="4">
        <f t="shared" si="25"/>
        <v>1108.8</v>
      </c>
      <c r="AA21" s="4"/>
      <c r="AB21" s="4">
        <f t="shared" si="25"/>
        <v>0</v>
      </c>
      <c r="AC21" s="4"/>
      <c r="AD21" s="4">
        <f t="shared" si="25"/>
        <v>0</v>
      </c>
      <c r="AE21" s="4"/>
      <c r="AF21" s="47"/>
      <c r="AG21" s="84">
        <f t="shared" si="5"/>
        <v>16305.3</v>
      </c>
      <c r="AH21" s="5"/>
    </row>
    <row r="22" spans="1:34" ht="18" customHeight="1" x14ac:dyDescent="0.25">
      <c r="A22" s="36" t="s">
        <v>2</v>
      </c>
      <c r="B22" s="4">
        <f t="shared" ref="B22:AD22" si="26">B27+B40</f>
        <v>14764.5</v>
      </c>
      <c r="C22" s="4">
        <f t="shared" ref="C22:D22" si="27">C27+C40</f>
        <v>384.3</v>
      </c>
      <c r="D22" s="4">
        <f t="shared" si="27"/>
        <v>384.3</v>
      </c>
      <c r="E22" s="4">
        <f>E27+E40</f>
        <v>384.3</v>
      </c>
      <c r="F22" s="4">
        <f t="shared" si="19"/>
        <v>0</v>
      </c>
      <c r="G22" s="4">
        <f t="shared" si="20"/>
        <v>0</v>
      </c>
      <c r="H22" s="4">
        <f t="shared" si="26"/>
        <v>0</v>
      </c>
      <c r="I22" s="4"/>
      <c r="J22" s="4">
        <f t="shared" si="26"/>
        <v>0</v>
      </c>
      <c r="K22" s="4"/>
      <c r="L22" s="4">
        <f t="shared" si="26"/>
        <v>384.3</v>
      </c>
      <c r="M22" s="4"/>
      <c r="N22" s="4">
        <f t="shared" si="26"/>
        <v>279.58800000000002</v>
      </c>
      <c r="O22" s="4"/>
      <c r="P22" s="4">
        <f t="shared" si="26"/>
        <v>2104.4700000000003</v>
      </c>
      <c r="Q22" s="4"/>
      <c r="R22" s="4">
        <f t="shared" si="26"/>
        <v>4513.5389999999998</v>
      </c>
      <c r="S22" s="4"/>
      <c r="T22" s="4">
        <f t="shared" si="26"/>
        <v>3792.8220000000001</v>
      </c>
      <c r="U22" s="4"/>
      <c r="V22" s="4">
        <f t="shared" si="26"/>
        <v>2257.3780000000002</v>
      </c>
      <c r="W22" s="4"/>
      <c r="X22" s="4">
        <f t="shared" si="26"/>
        <v>323.60300000000001</v>
      </c>
      <c r="Y22" s="4"/>
      <c r="Z22" s="4">
        <f t="shared" si="26"/>
        <v>150.30000000000001</v>
      </c>
      <c r="AA22" s="4"/>
      <c r="AB22" s="4">
        <f t="shared" si="26"/>
        <v>0</v>
      </c>
      <c r="AC22" s="4"/>
      <c r="AD22" s="4">
        <f t="shared" si="26"/>
        <v>958.5</v>
      </c>
      <c r="AE22" s="4"/>
      <c r="AF22" s="49"/>
      <c r="AG22" s="84">
        <f t="shared" si="5"/>
        <v>14764.5</v>
      </c>
      <c r="AH22" s="5"/>
    </row>
    <row r="23" spans="1:34" ht="21.75" customHeight="1" x14ac:dyDescent="0.25">
      <c r="A23" s="37" t="s">
        <v>3</v>
      </c>
      <c r="B23" s="4"/>
      <c r="C23" s="10"/>
      <c r="D23" s="4"/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50"/>
      <c r="AG23" s="84">
        <f t="shared" si="5"/>
        <v>0</v>
      </c>
      <c r="AH23" s="5"/>
    </row>
    <row r="24" spans="1:34" s="81" customFormat="1" ht="157.5" customHeight="1" x14ac:dyDescent="0.2">
      <c r="A24" s="77" t="s">
        <v>22</v>
      </c>
      <c r="B24" s="78">
        <f>B25</f>
        <v>27230.1</v>
      </c>
      <c r="C24" s="78">
        <f>C25</f>
        <v>384.3</v>
      </c>
      <c r="D24" s="78">
        <f>D25</f>
        <v>384.3</v>
      </c>
      <c r="E24" s="78">
        <f>E25</f>
        <v>384.3</v>
      </c>
      <c r="F24" s="78">
        <f t="shared" ref="F24:Q24" si="28">F25</f>
        <v>2.9527922057964782</v>
      </c>
      <c r="G24" s="78">
        <f>G25</f>
        <v>100</v>
      </c>
      <c r="H24" s="78">
        <f t="shared" si="28"/>
        <v>0</v>
      </c>
      <c r="I24" s="78">
        <f t="shared" si="28"/>
        <v>0</v>
      </c>
      <c r="J24" s="78">
        <f t="shared" si="28"/>
        <v>0</v>
      </c>
      <c r="K24" s="78">
        <f t="shared" si="28"/>
        <v>0</v>
      </c>
      <c r="L24" s="78">
        <f t="shared" si="28"/>
        <v>384.3</v>
      </c>
      <c r="M24" s="78">
        <f t="shared" si="28"/>
        <v>384.3</v>
      </c>
      <c r="N24" s="78">
        <f t="shared" si="28"/>
        <v>89.6</v>
      </c>
      <c r="O24" s="78">
        <f t="shared" si="28"/>
        <v>0</v>
      </c>
      <c r="P24" s="78">
        <f t="shared" si="28"/>
        <v>2390</v>
      </c>
      <c r="Q24" s="78">
        <f t="shared" si="28"/>
        <v>0</v>
      </c>
      <c r="R24" s="78">
        <f t="shared" ref="R24:AD24" si="29">R25</f>
        <v>6758</v>
      </c>
      <c r="S24" s="78"/>
      <c r="T24" s="78">
        <f t="shared" si="29"/>
        <v>8281.5</v>
      </c>
      <c r="U24" s="78"/>
      <c r="V24" s="78">
        <f t="shared" si="29"/>
        <v>4310.1000000000004</v>
      </c>
      <c r="W24" s="78"/>
      <c r="X24" s="78">
        <f t="shared" si="29"/>
        <v>2799</v>
      </c>
      <c r="Y24" s="78"/>
      <c r="Z24" s="78">
        <f t="shared" si="29"/>
        <v>1259.0999999999999</v>
      </c>
      <c r="AA24" s="78"/>
      <c r="AB24" s="78">
        <f t="shared" si="29"/>
        <v>0</v>
      </c>
      <c r="AC24" s="78"/>
      <c r="AD24" s="78">
        <f t="shared" si="29"/>
        <v>958.5</v>
      </c>
      <c r="AE24" s="78"/>
      <c r="AF24" s="79" t="s">
        <v>50</v>
      </c>
      <c r="AG24" s="84">
        <f t="shared" si="5"/>
        <v>27230.1</v>
      </c>
      <c r="AH24" s="80"/>
    </row>
    <row r="25" spans="1:34" s="17" customFormat="1" ht="19.5" customHeight="1" x14ac:dyDescent="0.2">
      <c r="A25" s="34" t="s">
        <v>0</v>
      </c>
      <c r="B25" s="26">
        <f>B27+B26+B28</f>
        <v>27230.1</v>
      </c>
      <c r="C25" s="26">
        <f>C27+C26+C28</f>
        <v>384.3</v>
      </c>
      <c r="D25" s="26">
        <f>D27+D26+D28</f>
        <v>384.3</v>
      </c>
      <c r="E25" s="26">
        <f>E26+E27+E28</f>
        <v>384.3</v>
      </c>
      <c r="F25" s="26">
        <f>F26+F27+F28</f>
        <v>2.9527922057964782</v>
      </c>
      <c r="G25" s="26">
        <f>G26+G27+G28</f>
        <v>100</v>
      </c>
      <c r="H25" s="26">
        <f t="shared" ref="H25:Q25" si="30">H26+H27+H28</f>
        <v>0</v>
      </c>
      <c r="I25" s="26">
        <f t="shared" si="30"/>
        <v>0</v>
      </c>
      <c r="J25" s="26">
        <f t="shared" si="30"/>
        <v>0</v>
      </c>
      <c r="K25" s="26">
        <f t="shared" si="30"/>
        <v>0</v>
      </c>
      <c r="L25" s="26">
        <f t="shared" si="30"/>
        <v>384.3</v>
      </c>
      <c r="M25" s="26">
        <f t="shared" si="30"/>
        <v>384.3</v>
      </c>
      <c r="N25" s="26">
        <f t="shared" si="30"/>
        <v>89.6</v>
      </c>
      <c r="O25" s="26">
        <f t="shared" si="30"/>
        <v>0</v>
      </c>
      <c r="P25" s="26">
        <f t="shared" si="30"/>
        <v>2390</v>
      </c>
      <c r="Q25" s="26">
        <f t="shared" si="30"/>
        <v>0</v>
      </c>
      <c r="R25" s="26">
        <f t="shared" ref="R25:AD25" si="31">R27+R26+R28</f>
        <v>6758</v>
      </c>
      <c r="S25" s="26"/>
      <c r="T25" s="26">
        <f t="shared" si="31"/>
        <v>8281.5</v>
      </c>
      <c r="U25" s="26"/>
      <c r="V25" s="26">
        <f t="shared" si="31"/>
        <v>4310.1000000000004</v>
      </c>
      <c r="W25" s="26"/>
      <c r="X25" s="26">
        <f t="shared" si="31"/>
        <v>2799</v>
      </c>
      <c r="Y25" s="26"/>
      <c r="Z25" s="26">
        <f t="shared" si="31"/>
        <v>1259.0999999999999</v>
      </c>
      <c r="AA25" s="26"/>
      <c r="AB25" s="26">
        <f t="shared" si="31"/>
        <v>0</v>
      </c>
      <c r="AC25" s="26"/>
      <c r="AD25" s="26">
        <f t="shared" si="31"/>
        <v>958.5</v>
      </c>
      <c r="AE25" s="26"/>
      <c r="AF25" s="50"/>
      <c r="AG25" s="84">
        <f t="shared" si="5"/>
        <v>27230.1</v>
      </c>
      <c r="AH25" s="16"/>
    </row>
    <row r="26" spans="1:34" ht="19.5" customHeight="1" x14ac:dyDescent="0.25">
      <c r="A26" s="35" t="s">
        <v>28</v>
      </c>
      <c r="B26" s="4">
        <f>H26+J26+L26+N26+P26+R26+T26+V26+X26+Z26+AB26+AD26</f>
        <v>14215.3</v>
      </c>
      <c r="C26" s="10">
        <f t="shared" ref="C26:C74" si="32">H26</f>
        <v>0</v>
      </c>
      <c r="D26" s="4"/>
      <c r="E26" s="4">
        <f>I26+K26+M26+O26+Q26+S26+U26+W26+Y26+AA26+AC26+AE26</f>
        <v>0</v>
      </c>
      <c r="F26" s="4"/>
      <c r="G26" s="4"/>
      <c r="H26" s="4"/>
      <c r="I26" s="4"/>
      <c r="J26" s="4"/>
      <c r="K26" s="4"/>
      <c r="L26" s="4"/>
      <c r="M26" s="4"/>
      <c r="N26" s="4">
        <v>44.8</v>
      </c>
      <c r="O26" s="4"/>
      <c r="P26" s="4">
        <v>720</v>
      </c>
      <c r="Q26" s="4"/>
      <c r="R26" s="4">
        <f>2443.5</f>
        <v>2443.5</v>
      </c>
      <c r="S26" s="4"/>
      <c r="T26" s="4">
        <v>4889.5</v>
      </c>
      <c r="U26" s="4"/>
      <c r="V26" s="4">
        <v>2421.1999999999998</v>
      </c>
      <c r="W26" s="4"/>
      <c r="X26" s="4">
        <v>2587.5</v>
      </c>
      <c r="Y26" s="4"/>
      <c r="Z26" s="4">
        <v>1108.8</v>
      </c>
      <c r="AA26" s="4"/>
      <c r="AB26" s="4"/>
      <c r="AC26" s="4"/>
      <c r="AD26" s="4"/>
      <c r="AE26" s="4"/>
      <c r="AF26" s="46"/>
      <c r="AG26" s="84">
        <f t="shared" si="5"/>
        <v>14215.3</v>
      </c>
      <c r="AH26" s="5"/>
    </row>
    <row r="27" spans="1:34" ht="18" customHeight="1" x14ac:dyDescent="0.25">
      <c r="A27" s="36" t="s">
        <v>2</v>
      </c>
      <c r="B27" s="4">
        <f t="shared" ref="B27:B52" si="33">H27+J27+L27+N27+P27+R27+T27+V27+X27+Z27+AB27+AD27</f>
        <v>13014.8</v>
      </c>
      <c r="C27" s="10">
        <f>H27+J27+L27</f>
        <v>384.3</v>
      </c>
      <c r="D27" s="4">
        <f>E27</f>
        <v>384.3</v>
      </c>
      <c r="E27" s="4">
        <f>I27+K27+M27+O27+Q27+S27+U27+W27+Y27+AA27+AC27+AE27</f>
        <v>384.3</v>
      </c>
      <c r="F27" s="4">
        <f>(I27+K27+M27)/B27*100</f>
        <v>2.9527922057964782</v>
      </c>
      <c r="G27" s="4">
        <f>(I27+K27+M27)/C27*100</f>
        <v>100</v>
      </c>
      <c r="H27" s="4"/>
      <c r="I27" s="4"/>
      <c r="J27" s="4"/>
      <c r="K27" s="4"/>
      <c r="L27" s="4">
        <v>384.3</v>
      </c>
      <c r="M27" s="4">
        <v>384.3</v>
      </c>
      <c r="N27" s="4">
        <v>44.8</v>
      </c>
      <c r="O27" s="4"/>
      <c r="P27" s="4">
        <v>1670</v>
      </c>
      <c r="Q27" s="4"/>
      <c r="R27" s="4">
        <f>3706.2+608.3</f>
        <v>4314.5</v>
      </c>
      <c r="S27" s="4"/>
      <c r="T27" s="4">
        <f>3776.3-384.3</f>
        <v>3392</v>
      </c>
      <c r="U27" s="4"/>
      <c r="V27" s="4">
        <v>1888.9</v>
      </c>
      <c r="W27" s="4"/>
      <c r="X27" s="4">
        <v>211.5</v>
      </c>
      <c r="Y27" s="4"/>
      <c r="Z27" s="4">
        <v>150.30000000000001</v>
      </c>
      <c r="AA27" s="4"/>
      <c r="AB27" s="4"/>
      <c r="AC27" s="4"/>
      <c r="AD27" s="4">
        <v>958.5</v>
      </c>
      <c r="AE27" s="4"/>
      <c r="AF27" s="47"/>
      <c r="AG27" s="84">
        <f t="shared" si="5"/>
        <v>13014.8</v>
      </c>
      <c r="AH27" s="5"/>
    </row>
    <row r="28" spans="1:34" ht="21.75" customHeight="1" x14ac:dyDescent="0.25">
      <c r="A28" s="37" t="s">
        <v>3</v>
      </c>
      <c r="B28" s="4">
        <f>H28+J28+L28+N28+P28+R28+T28+V28+X28+Z28+AB28+AD28</f>
        <v>0</v>
      </c>
      <c r="C28" s="10">
        <f t="shared" si="3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7"/>
      <c r="AG28" s="84">
        <f t="shared" si="5"/>
        <v>0</v>
      </c>
      <c r="AH28" s="5"/>
    </row>
    <row r="29" spans="1:34" ht="63" hidden="1" customHeight="1" x14ac:dyDescent="0.25">
      <c r="A29" s="38"/>
      <c r="B29" s="10">
        <f>H29+J29+L29+N29+P29+R29+T29+V29+X29+Z29+AB29+AD29</f>
        <v>608.29999999999995</v>
      </c>
      <c r="C29" s="10">
        <f t="shared" si="32"/>
        <v>0</v>
      </c>
      <c r="D29" s="10"/>
      <c r="E29" s="10"/>
      <c r="F29" s="10"/>
      <c r="G29" s="10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608.29999999999995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7"/>
      <c r="AG29" s="84">
        <f t="shared" si="5"/>
        <v>608.29999999999995</v>
      </c>
      <c r="AH29" s="5"/>
    </row>
    <row r="30" spans="1:34" ht="96.75" hidden="1" customHeight="1" x14ac:dyDescent="0.25">
      <c r="A30" s="39"/>
      <c r="B30" s="10">
        <f t="shared" si="33"/>
        <v>2443.5</v>
      </c>
      <c r="C30" s="10">
        <f t="shared" si="32"/>
        <v>0</v>
      </c>
      <c r="D30" s="10"/>
      <c r="E30" s="10"/>
      <c r="F30" s="10"/>
      <c r="G30" s="10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2443.5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50"/>
      <c r="AG30" s="84">
        <f t="shared" si="5"/>
        <v>2443.5</v>
      </c>
      <c r="AH30" s="5"/>
    </row>
    <row r="31" spans="1:34" s="81" customFormat="1" ht="72" customHeight="1" x14ac:dyDescent="0.2">
      <c r="A31" s="77" t="s">
        <v>23</v>
      </c>
      <c r="B31" s="78">
        <f>B32</f>
        <v>2090</v>
      </c>
      <c r="C31" s="78">
        <f t="shared" si="32"/>
        <v>0</v>
      </c>
      <c r="D31" s="78"/>
      <c r="E31" s="78">
        <f>E32</f>
        <v>0</v>
      </c>
      <c r="F31" s="78">
        <f t="shared" ref="F31:G32" si="34">F32</f>
        <v>0</v>
      </c>
      <c r="G31" s="78" t="e">
        <f t="shared" si="34"/>
        <v>#DIV/0!</v>
      </c>
      <c r="H31" s="78">
        <f>H32</f>
        <v>0</v>
      </c>
      <c r="I31" s="78">
        <f t="shared" ref="I31:AE31" si="35">I32</f>
        <v>0</v>
      </c>
      <c r="J31" s="78">
        <f t="shared" si="35"/>
        <v>0</v>
      </c>
      <c r="K31" s="78">
        <f t="shared" si="35"/>
        <v>0</v>
      </c>
      <c r="L31" s="78">
        <f t="shared" si="35"/>
        <v>0</v>
      </c>
      <c r="M31" s="78">
        <f t="shared" si="35"/>
        <v>0</v>
      </c>
      <c r="N31" s="78">
        <f t="shared" si="35"/>
        <v>0</v>
      </c>
      <c r="O31" s="78">
        <f t="shared" si="35"/>
        <v>0</v>
      </c>
      <c r="P31" s="78">
        <f t="shared" si="35"/>
        <v>1045</v>
      </c>
      <c r="Q31" s="78">
        <f t="shared" si="35"/>
        <v>0</v>
      </c>
      <c r="R31" s="78">
        <f t="shared" si="35"/>
        <v>0</v>
      </c>
      <c r="S31" s="78">
        <f t="shared" si="35"/>
        <v>0</v>
      </c>
      <c r="T31" s="78">
        <f t="shared" si="35"/>
        <v>0</v>
      </c>
      <c r="U31" s="78">
        <f t="shared" si="35"/>
        <v>0</v>
      </c>
      <c r="V31" s="78">
        <f t="shared" si="35"/>
        <v>1045</v>
      </c>
      <c r="W31" s="78">
        <f t="shared" si="35"/>
        <v>0</v>
      </c>
      <c r="X31" s="78">
        <f t="shared" si="35"/>
        <v>0</v>
      </c>
      <c r="Y31" s="78">
        <f t="shared" si="35"/>
        <v>0</v>
      </c>
      <c r="Z31" s="78">
        <f t="shared" si="35"/>
        <v>0</v>
      </c>
      <c r="AA31" s="78">
        <f t="shared" si="35"/>
        <v>0</v>
      </c>
      <c r="AB31" s="78">
        <f t="shared" si="35"/>
        <v>0</v>
      </c>
      <c r="AC31" s="78">
        <f t="shared" si="35"/>
        <v>0</v>
      </c>
      <c r="AD31" s="78">
        <f t="shared" si="35"/>
        <v>0</v>
      </c>
      <c r="AE31" s="78">
        <f t="shared" si="35"/>
        <v>0</v>
      </c>
      <c r="AF31" s="79" t="s">
        <v>52</v>
      </c>
      <c r="AG31" s="84">
        <f t="shared" si="5"/>
        <v>2090</v>
      </c>
      <c r="AH31" s="80"/>
    </row>
    <row r="32" spans="1:34" s="17" customFormat="1" ht="17.25" customHeight="1" x14ac:dyDescent="0.2">
      <c r="A32" s="34" t="s">
        <v>0</v>
      </c>
      <c r="B32" s="26">
        <f t="shared" ref="B32" si="36">H32+J32+L32+N32+P32+R32+T32+V32+X32+Z32+AB32+AD32</f>
        <v>2090</v>
      </c>
      <c r="C32" s="10">
        <f t="shared" si="32"/>
        <v>0</v>
      </c>
      <c r="D32" s="26"/>
      <c r="E32" s="26">
        <f>E33</f>
        <v>0</v>
      </c>
      <c r="F32" s="26">
        <f t="shared" si="34"/>
        <v>0</v>
      </c>
      <c r="G32" s="26" t="e">
        <f t="shared" si="34"/>
        <v>#DIV/0!</v>
      </c>
      <c r="H32" s="26">
        <f>H33</f>
        <v>0</v>
      </c>
      <c r="I32" s="26">
        <f t="shared" ref="I32" si="37">I33</f>
        <v>0</v>
      </c>
      <c r="J32" s="26">
        <f t="shared" ref="J32:AD32" si="38">J33</f>
        <v>0</v>
      </c>
      <c r="K32" s="26">
        <f t="shared" si="38"/>
        <v>0</v>
      </c>
      <c r="L32" s="26">
        <f t="shared" si="38"/>
        <v>0</v>
      </c>
      <c r="M32" s="26">
        <f t="shared" si="38"/>
        <v>0</v>
      </c>
      <c r="N32" s="26">
        <f t="shared" si="38"/>
        <v>0</v>
      </c>
      <c r="O32" s="26">
        <f t="shared" si="38"/>
        <v>0</v>
      </c>
      <c r="P32" s="26">
        <f t="shared" si="38"/>
        <v>1045</v>
      </c>
      <c r="Q32" s="26">
        <f t="shared" si="38"/>
        <v>0</v>
      </c>
      <c r="R32" s="26">
        <f t="shared" si="38"/>
        <v>0</v>
      </c>
      <c r="S32" s="26">
        <f t="shared" si="38"/>
        <v>0</v>
      </c>
      <c r="T32" s="26">
        <f t="shared" si="38"/>
        <v>0</v>
      </c>
      <c r="U32" s="26">
        <f t="shared" si="38"/>
        <v>0</v>
      </c>
      <c r="V32" s="26">
        <f t="shared" si="38"/>
        <v>1045</v>
      </c>
      <c r="W32" s="26">
        <f t="shared" si="38"/>
        <v>0</v>
      </c>
      <c r="X32" s="26">
        <f t="shared" si="38"/>
        <v>0</v>
      </c>
      <c r="Y32" s="26">
        <f t="shared" si="38"/>
        <v>0</v>
      </c>
      <c r="Z32" s="26">
        <f t="shared" si="38"/>
        <v>0</v>
      </c>
      <c r="AA32" s="26">
        <f t="shared" si="38"/>
        <v>0</v>
      </c>
      <c r="AB32" s="26">
        <f t="shared" si="38"/>
        <v>0</v>
      </c>
      <c r="AC32" s="26">
        <f t="shared" si="38"/>
        <v>0</v>
      </c>
      <c r="AD32" s="26">
        <f t="shared" si="38"/>
        <v>0</v>
      </c>
      <c r="AE32" s="26">
        <f t="shared" ref="AE32" si="39">AE33</f>
        <v>0</v>
      </c>
      <c r="AF32" s="50"/>
      <c r="AG32" s="84">
        <f t="shared" si="5"/>
        <v>2090</v>
      </c>
      <c r="AH32" s="16"/>
    </row>
    <row r="33" spans="1:34" ht="18" customHeight="1" x14ac:dyDescent="0.25">
      <c r="A33" s="35" t="s">
        <v>28</v>
      </c>
      <c r="B33" s="4">
        <f>H33+J33+L33+N33+P33+R33+T33+V33+X33+Z33+AB33+AD33</f>
        <v>2090</v>
      </c>
      <c r="C33" s="10">
        <f t="shared" si="32"/>
        <v>0</v>
      </c>
      <c r="D33" s="4"/>
      <c r="E33" s="4">
        <f>I33+K33+M33+O33+Q33+S33+U33+W33+Y33+AA33+AC33+AE33</f>
        <v>0</v>
      </c>
      <c r="F33" s="4">
        <f>I33/B33*100</f>
        <v>0</v>
      </c>
      <c r="G33" s="4" t="e">
        <f>I33/C33*100</f>
        <v>#DIV/0!</v>
      </c>
      <c r="H33" s="4"/>
      <c r="I33" s="4"/>
      <c r="J33" s="4"/>
      <c r="K33" s="4"/>
      <c r="L33" s="4"/>
      <c r="M33" s="4"/>
      <c r="N33" s="4"/>
      <c r="O33" s="4"/>
      <c r="P33" s="4">
        <v>1045</v>
      </c>
      <c r="Q33" s="4"/>
      <c r="R33" s="4"/>
      <c r="S33" s="4"/>
      <c r="T33" s="4"/>
      <c r="U33" s="4"/>
      <c r="V33" s="4">
        <v>1045</v>
      </c>
      <c r="W33" s="4"/>
      <c r="X33" s="4"/>
      <c r="Y33" s="4"/>
      <c r="Z33" s="4"/>
      <c r="AA33" s="4"/>
      <c r="AB33" s="4"/>
      <c r="AC33" s="4"/>
      <c r="AD33" s="4"/>
      <c r="AE33" s="4"/>
      <c r="AF33" s="50"/>
      <c r="AG33" s="84">
        <f t="shared" si="5"/>
        <v>2090</v>
      </c>
      <c r="AH33" s="5"/>
    </row>
    <row r="34" spans="1:34" ht="18" hidden="1" customHeight="1" x14ac:dyDescent="0.25">
      <c r="A34" s="40" t="s">
        <v>2</v>
      </c>
      <c r="B34" s="10"/>
      <c r="C34" s="10">
        <f t="shared" si="32"/>
        <v>0</v>
      </c>
      <c r="D34" s="10"/>
      <c r="E34" s="10"/>
      <c r="F34" s="10"/>
      <c r="G34" s="1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108" t="s">
        <v>41</v>
      </c>
      <c r="AG34" s="84">
        <f t="shared" si="5"/>
        <v>0</v>
      </c>
      <c r="AH34" s="5"/>
    </row>
    <row r="35" spans="1:34" ht="20.25" hidden="1" customHeight="1" x14ac:dyDescent="0.25">
      <c r="A35" s="40" t="s">
        <v>20</v>
      </c>
      <c r="B35" s="10"/>
      <c r="C35" s="10">
        <f t="shared" si="32"/>
        <v>0</v>
      </c>
      <c r="D35" s="10"/>
      <c r="E35" s="10"/>
      <c r="F35" s="10"/>
      <c r="G35" s="1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109"/>
      <c r="AG35" s="84">
        <f t="shared" si="5"/>
        <v>0</v>
      </c>
      <c r="AH35" s="5"/>
    </row>
    <row r="36" spans="1:34" ht="22.5" hidden="1" customHeight="1" x14ac:dyDescent="0.25">
      <c r="A36" s="40" t="s">
        <v>3</v>
      </c>
      <c r="B36" s="10"/>
      <c r="C36" s="10">
        <f t="shared" si="32"/>
        <v>0</v>
      </c>
      <c r="D36" s="10"/>
      <c r="E36" s="10"/>
      <c r="F36" s="10"/>
      <c r="G36" s="1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1"/>
      <c r="AG36" s="84">
        <f t="shared" si="5"/>
        <v>0</v>
      </c>
      <c r="AH36" s="5"/>
    </row>
    <row r="37" spans="1:34" s="81" customFormat="1" ht="88.5" customHeight="1" x14ac:dyDescent="0.2">
      <c r="A37" s="77" t="s">
        <v>24</v>
      </c>
      <c r="B37" s="78">
        <f>B38</f>
        <v>1749.7000000000003</v>
      </c>
      <c r="C37" s="78">
        <f t="shared" si="32"/>
        <v>0</v>
      </c>
      <c r="D37" s="78"/>
      <c r="E37" s="78">
        <f>E38</f>
        <v>0</v>
      </c>
      <c r="F37" s="78">
        <f t="shared" ref="F37:G37" si="40">F38</f>
        <v>0</v>
      </c>
      <c r="G37" s="78">
        <f t="shared" si="40"/>
        <v>0</v>
      </c>
      <c r="H37" s="78">
        <f t="shared" ref="H37:AD37" si="41">H38</f>
        <v>0</v>
      </c>
      <c r="I37" s="78"/>
      <c r="J37" s="78">
        <f t="shared" si="41"/>
        <v>0</v>
      </c>
      <c r="K37" s="78"/>
      <c r="L37" s="78">
        <f t="shared" si="41"/>
        <v>0</v>
      </c>
      <c r="M37" s="78"/>
      <c r="N37" s="78">
        <f t="shared" si="41"/>
        <v>234.78800000000001</v>
      </c>
      <c r="O37" s="78"/>
      <c r="P37" s="78">
        <f t="shared" si="41"/>
        <v>434.47</v>
      </c>
      <c r="Q37" s="78"/>
      <c r="R37" s="78">
        <f t="shared" si="41"/>
        <v>199.03899999999999</v>
      </c>
      <c r="S37" s="78"/>
      <c r="T37" s="78">
        <f t="shared" si="41"/>
        <v>400.822</v>
      </c>
      <c r="U37" s="78"/>
      <c r="V37" s="78">
        <f t="shared" si="41"/>
        <v>368.47800000000001</v>
      </c>
      <c r="W37" s="78"/>
      <c r="X37" s="78">
        <f t="shared" si="41"/>
        <v>112.10299999999999</v>
      </c>
      <c r="Y37" s="78"/>
      <c r="Z37" s="78">
        <f t="shared" si="41"/>
        <v>0</v>
      </c>
      <c r="AA37" s="78"/>
      <c r="AB37" s="78">
        <f t="shared" si="41"/>
        <v>0</v>
      </c>
      <c r="AC37" s="78"/>
      <c r="AD37" s="78">
        <f t="shared" si="41"/>
        <v>0</v>
      </c>
      <c r="AE37" s="78"/>
      <c r="AF37" s="83"/>
      <c r="AG37" s="84">
        <f t="shared" si="5"/>
        <v>1749.7</v>
      </c>
      <c r="AH37" s="80"/>
    </row>
    <row r="38" spans="1:34" s="17" customFormat="1" ht="24" customHeight="1" x14ac:dyDescent="0.2">
      <c r="A38" s="34" t="s">
        <v>0</v>
      </c>
      <c r="B38" s="26">
        <f>B40</f>
        <v>1749.7000000000003</v>
      </c>
      <c r="C38" s="10">
        <f t="shared" si="32"/>
        <v>0</v>
      </c>
      <c r="D38" s="26"/>
      <c r="E38" s="26">
        <f>E39+E40</f>
        <v>0</v>
      </c>
      <c r="F38" s="26">
        <f t="shared" ref="F38:G38" si="42">F39+F40</f>
        <v>0</v>
      </c>
      <c r="G38" s="26">
        <f t="shared" si="42"/>
        <v>0</v>
      </c>
      <c r="H38" s="26">
        <f t="shared" ref="H38:AD38" si="43">H40</f>
        <v>0</v>
      </c>
      <c r="I38" s="26"/>
      <c r="J38" s="26">
        <f t="shared" si="43"/>
        <v>0</v>
      </c>
      <c r="K38" s="26"/>
      <c r="L38" s="26">
        <f t="shared" si="43"/>
        <v>0</v>
      </c>
      <c r="M38" s="26"/>
      <c r="N38" s="26">
        <f t="shared" si="43"/>
        <v>234.78800000000001</v>
      </c>
      <c r="O38" s="26"/>
      <c r="P38" s="26">
        <f t="shared" si="43"/>
        <v>434.47</v>
      </c>
      <c r="Q38" s="26"/>
      <c r="R38" s="26">
        <f t="shared" si="43"/>
        <v>199.03899999999999</v>
      </c>
      <c r="S38" s="26"/>
      <c r="T38" s="26">
        <f t="shared" si="43"/>
        <v>400.822</v>
      </c>
      <c r="U38" s="26"/>
      <c r="V38" s="26">
        <f t="shared" si="43"/>
        <v>368.47800000000001</v>
      </c>
      <c r="W38" s="26"/>
      <c r="X38" s="26">
        <f t="shared" si="43"/>
        <v>112.10299999999999</v>
      </c>
      <c r="Y38" s="26"/>
      <c r="Z38" s="26">
        <f t="shared" si="43"/>
        <v>0</v>
      </c>
      <c r="AA38" s="26"/>
      <c r="AB38" s="26">
        <f t="shared" si="43"/>
        <v>0</v>
      </c>
      <c r="AC38" s="26"/>
      <c r="AD38" s="26">
        <f t="shared" si="43"/>
        <v>0</v>
      </c>
      <c r="AE38" s="26"/>
      <c r="AF38" s="47"/>
      <c r="AG38" s="84">
        <f t="shared" si="5"/>
        <v>1749.7</v>
      </c>
      <c r="AH38" s="16"/>
    </row>
    <row r="39" spans="1:34" s="6" customFormat="1" ht="16.5" customHeight="1" x14ac:dyDescent="0.2">
      <c r="A39" s="35" t="s">
        <v>28</v>
      </c>
      <c r="B39" s="10"/>
      <c r="C39" s="10">
        <f t="shared" si="32"/>
        <v>0</v>
      </c>
      <c r="D39" s="10"/>
      <c r="E39" s="10">
        <f>I39+K39+M39+O39+Q39+S39+U39+W39+Y39+AA39+AC39+AE39</f>
        <v>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47"/>
      <c r="AG39" s="84">
        <f t="shared" si="5"/>
        <v>0</v>
      </c>
      <c r="AH39" s="11"/>
    </row>
    <row r="40" spans="1:34" ht="16.5" customHeight="1" x14ac:dyDescent="0.25">
      <c r="A40" s="36" t="s">
        <v>2</v>
      </c>
      <c r="B40" s="4">
        <f t="shared" ref="B40:B41" si="44">H40+J40+L40+N40+P40+R40+T40+V40+X40+Z40+AB40+AD40</f>
        <v>1749.7000000000003</v>
      </c>
      <c r="C40" s="10">
        <f t="shared" si="32"/>
        <v>0</v>
      </c>
      <c r="D40" s="4"/>
      <c r="E40" s="10">
        <f>I40+K40+M40+O40+Q40+S40+U40+W40+Y40+AA40+AC40+AE40</f>
        <v>0</v>
      </c>
      <c r="F40" s="4"/>
      <c r="G40" s="4"/>
      <c r="H40" s="4">
        <f>H41</f>
        <v>0</v>
      </c>
      <c r="I40" s="4"/>
      <c r="J40" s="4">
        <f t="shared" ref="J40:L40" si="45">J41</f>
        <v>0</v>
      </c>
      <c r="K40" s="4"/>
      <c r="L40" s="4">
        <f t="shared" si="45"/>
        <v>0</v>
      </c>
      <c r="M40" s="4"/>
      <c r="N40" s="28">
        <v>234.78800000000001</v>
      </c>
      <c r="O40" s="28"/>
      <c r="P40" s="28">
        <v>434.47</v>
      </c>
      <c r="Q40" s="28"/>
      <c r="R40" s="28">
        <v>199.03899999999999</v>
      </c>
      <c r="S40" s="28"/>
      <c r="T40" s="28">
        <v>400.822</v>
      </c>
      <c r="U40" s="28"/>
      <c r="V40" s="28">
        <v>368.47800000000001</v>
      </c>
      <c r="W40" s="28"/>
      <c r="X40" s="28">
        <v>112.10299999999999</v>
      </c>
      <c r="Y40" s="28"/>
      <c r="Z40" s="4">
        <f t="shared" ref="Z40:AD40" si="46">Z41</f>
        <v>0</v>
      </c>
      <c r="AA40" s="4"/>
      <c r="AB40" s="4">
        <f t="shared" si="46"/>
        <v>0</v>
      </c>
      <c r="AC40" s="4"/>
      <c r="AD40" s="4">
        <f t="shared" si="46"/>
        <v>0</v>
      </c>
      <c r="AE40" s="4"/>
      <c r="AF40" s="50"/>
      <c r="AG40" s="84">
        <f t="shared" si="5"/>
        <v>1749.7</v>
      </c>
      <c r="AH40" s="5"/>
    </row>
    <row r="41" spans="1:34" s="6" customFormat="1" ht="3.75" hidden="1" customHeight="1" x14ac:dyDescent="0.2">
      <c r="A41" s="36"/>
      <c r="B41" s="10">
        <f t="shared" si="44"/>
        <v>850.7</v>
      </c>
      <c r="C41" s="10">
        <f t="shared" si="32"/>
        <v>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>
        <v>247.2</v>
      </c>
      <c r="O41" s="10"/>
      <c r="P41" s="10">
        <v>6.3</v>
      </c>
      <c r="Q41" s="10"/>
      <c r="R41" s="10">
        <v>199.1</v>
      </c>
      <c r="S41" s="10"/>
      <c r="T41" s="10">
        <v>199.1</v>
      </c>
      <c r="U41" s="10"/>
      <c r="V41" s="10">
        <v>199</v>
      </c>
      <c r="W41" s="10"/>
      <c r="X41" s="10"/>
      <c r="Y41" s="10"/>
      <c r="Z41" s="10"/>
      <c r="AA41" s="10"/>
      <c r="AB41" s="10"/>
      <c r="AC41" s="10"/>
      <c r="AD41" s="10"/>
      <c r="AE41" s="10"/>
      <c r="AF41" s="50"/>
      <c r="AG41" s="84">
        <f t="shared" si="5"/>
        <v>850.7</v>
      </c>
      <c r="AH41" s="11"/>
    </row>
    <row r="42" spans="1:34" s="6" customFormat="1" ht="20.25" hidden="1" customHeight="1" x14ac:dyDescent="0.2">
      <c r="A42" s="36" t="s">
        <v>20</v>
      </c>
      <c r="B42" s="10"/>
      <c r="C42" s="10">
        <f t="shared" si="32"/>
        <v>0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47"/>
      <c r="AG42" s="84">
        <f t="shared" si="5"/>
        <v>0</v>
      </c>
      <c r="AH42" s="11"/>
    </row>
    <row r="43" spans="1:34" s="6" customFormat="1" ht="30" hidden="1" customHeight="1" x14ac:dyDescent="0.2">
      <c r="A43" s="36" t="s">
        <v>3</v>
      </c>
      <c r="B43" s="10"/>
      <c r="C43" s="10">
        <f t="shared" si="32"/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47"/>
      <c r="AG43" s="84">
        <f t="shared" si="5"/>
        <v>0</v>
      </c>
      <c r="AH43" s="11"/>
    </row>
    <row r="44" spans="1:34" s="81" customFormat="1" ht="154.5" customHeight="1" x14ac:dyDescent="0.2">
      <c r="A44" s="77" t="s">
        <v>30</v>
      </c>
      <c r="B44" s="78">
        <f>B45</f>
        <v>7227</v>
      </c>
      <c r="C44" s="78">
        <f t="shared" ref="C44:D44" si="47">C45</f>
        <v>2723.05</v>
      </c>
      <c r="D44" s="78">
        <f t="shared" si="47"/>
        <v>2689.9</v>
      </c>
      <c r="E44" s="78">
        <f>E45</f>
        <v>2417.52</v>
      </c>
      <c r="F44" s="78">
        <f t="shared" ref="F44:G44" si="48">F45</f>
        <v>33.451224574512246</v>
      </c>
      <c r="G44" s="78">
        <f t="shared" si="48"/>
        <v>88.77986081783294</v>
      </c>
      <c r="H44" s="78">
        <f t="shared" ref="H44:AE45" si="49">H45</f>
        <v>1435.15</v>
      </c>
      <c r="I44" s="78">
        <f t="shared" si="49"/>
        <v>1213.6199999999999</v>
      </c>
      <c r="J44" s="78">
        <f t="shared" si="49"/>
        <v>702.71</v>
      </c>
      <c r="K44" s="78">
        <f t="shared" si="49"/>
        <v>568.4</v>
      </c>
      <c r="L44" s="78">
        <v>585.19000000000005</v>
      </c>
      <c r="M44" s="78">
        <v>635.5</v>
      </c>
      <c r="N44" s="78">
        <f t="shared" si="49"/>
        <v>809.38</v>
      </c>
      <c r="O44" s="78">
        <f t="shared" si="49"/>
        <v>0</v>
      </c>
      <c r="P44" s="78">
        <f t="shared" si="49"/>
        <v>621.05999999999995</v>
      </c>
      <c r="Q44" s="78">
        <f t="shared" si="49"/>
        <v>0</v>
      </c>
      <c r="R44" s="78">
        <f t="shared" si="49"/>
        <v>287.27</v>
      </c>
      <c r="S44" s="78">
        <f t="shared" si="49"/>
        <v>0</v>
      </c>
      <c r="T44" s="78">
        <f t="shared" si="49"/>
        <v>947.02</v>
      </c>
      <c r="U44" s="78">
        <f t="shared" si="49"/>
        <v>0</v>
      </c>
      <c r="V44" s="78">
        <f t="shared" si="49"/>
        <v>346.47</v>
      </c>
      <c r="W44" s="78">
        <f t="shared" si="49"/>
        <v>0</v>
      </c>
      <c r="X44" s="78">
        <f t="shared" si="49"/>
        <v>273.55</v>
      </c>
      <c r="Y44" s="78">
        <f t="shared" si="49"/>
        <v>0</v>
      </c>
      <c r="Z44" s="78">
        <f t="shared" si="49"/>
        <v>472.44</v>
      </c>
      <c r="AA44" s="78">
        <f t="shared" si="49"/>
        <v>0</v>
      </c>
      <c r="AB44" s="78">
        <f t="shared" si="49"/>
        <v>285.49</v>
      </c>
      <c r="AC44" s="78">
        <f t="shared" si="49"/>
        <v>0</v>
      </c>
      <c r="AD44" s="78">
        <f t="shared" si="49"/>
        <v>461.27</v>
      </c>
      <c r="AE44" s="78">
        <f t="shared" si="49"/>
        <v>0</v>
      </c>
      <c r="AF44" s="79" t="s">
        <v>54</v>
      </c>
      <c r="AG44" s="84">
        <f t="shared" si="5"/>
        <v>7227</v>
      </c>
      <c r="AH44" s="80"/>
    </row>
    <row r="45" spans="1:34" s="17" customFormat="1" ht="21.75" customHeight="1" x14ac:dyDescent="0.2">
      <c r="A45" s="34" t="s">
        <v>0</v>
      </c>
      <c r="B45" s="26">
        <f>B46</f>
        <v>7227</v>
      </c>
      <c r="C45" s="26">
        <f>C46</f>
        <v>2723.05</v>
      </c>
      <c r="D45" s="26">
        <f>D46</f>
        <v>2689.9</v>
      </c>
      <c r="E45" s="26">
        <f>E46</f>
        <v>2417.52</v>
      </c>
      <c r="F45" s="26">
        <f t="shared" ref="F45:G45" si="50">F46</f>
        <v>33.451224574512246</v>
      </c>
      <c r="G45" s="26">
        <f t="shared" si="50"/>
        <v>88.77986081783294</v>
      </c>
      <c r="H45" s="26">
        <f>H46</f>
        <v>1435.15</v>
      </c>
      <c r="I45" s="26">
        <f t="shared" si="49"/>
        <v>1213.6199999999999</v>
      </c>
      <c r="J45" s="26">
        <f t="shared" si="49"/>
        <v>702.71</v>
      </c>
      <c r="K45" s="26">
        <f t="shared" si="49"/>
        <v>568.4</v>
      </c>
      <c r="L45" s="26">
        <f t="shared" si="49"/>
        <v>585.19000000000005</v>
      </c>
      <c r="M45" s="26">
        <f t="shared" si="49"/>
        <v>635.5</v>
      </c>
      <c r="N45" s="26">
        <f t="shared" si="49"/>
        <v>809.38</v>
      </c>
      <c r="O45" s="26">
        <f t="shared" si="49"/>
        <v>0</v>
      </c>
      <c r="P45" s="26">
        <f t="shared" si="49"/>
        <v>621.05999999999995</v>
      </c>
      <c r="Q45" s="26">
        <f t="shared" si="49"/>
        <v>0</v>
      </c>
      <c r="R45" s="26">
        <f t="shared" si="49"/>
        <v>287.27</v>
      </c>
      <c r="S45" s="26">
        <f t="shared" si="49"/>
        <v>0</v>
      </c>
      <c r="T45" s="26">
        <f t="shared" si="49"/>
        <v>947.02</v>
      </c>
      <c r="U45" s="26">
        <f t="shared" si="49"/>
        <v>0</v>
      </c>
      <c r="V45" s="26">
        <f t="shared" si="49"/>
        <v>346.47</v>
      </c>
      <c r="W45" s="26">
        <f t="shared" si="49"/>
        <v>0</v>
      </c>
      <c r="X45" s="26">
        <f t="shared" si="49"/>
        <v>273.55</v>
      </c>
      <c r="Y45" s="26">
        <f t="shared" si="49"/>
        <v>0</v>
      </c>
      <c r="Z45" s="26">
        <f t="shared" si="49"/>
        <v>472.44</v>
      </c>
      <c r="AA45" s="26">
        <f t="shared" si="49"/>
        <v>0</v>
      </c>
      <c r="AB45" s="26">
        <f t="shared" si="49"/>
        <v>285.49</v>
      </c>
      <c r="AC45" s="26">
        <f t="shared" si="49"/>
        <v>0</v>
      </c>
      <c r="AD45" s="26">
        <f t="shared" si="49"/>
        <v>461.27</v>
      </c>
      <c r="AE45" s="26">
        <f t="shared" si="49"/>
        <v>0</v>
      </c>
      <c r="AF45" s="47"/>
      <c r="AG45" s="84">
        <f t="shared" si="5"/>
        <v>7227</v>
      </c>
      <c r="AH45" s="16"/>
    </row>
    <row r="46" spans="1:34" ht="21.75" customHeight="1" x14ac:dyDescent="0.25">
      <c r="A46" s="35" t="s">
        <v>28</v>
      </c>
      <c r="B46" s="28">
        <f>H46+J46+L46+N46+P46+R46+T46+V46+X46+Z46+AB46+AD46</f>
        <v>7227</v>
      </c>
      <c r="C46" s="26">
        <f>H46+J46+L46</f>
        <v>2723.05</v>
      </c>
      <c r="D46" s="4">
        <v>2689.9</v>
      </c>
      <c r="E46" s="4">
        <f>I46+K46+M46+O46+Q46+S46+U46+W46+Y46+AA46+AC46+AE46</f>
        <v>2417.52</v>
      </c>
      <c r="F46" s="10">
        <f>(I46+K46+M46+O46+Q46+S46+U46+W46+Y46+AA46+AC46+AE46)/B46*100</f>
        <v>33.451224574512246</v>
      </c>
      <c r="G46" s="10">
        <f>(I46+K46+M46+O46+Q46+S46+U46+W46+Y46+AA46+AC46+AE46)/C46*100</f>
        <v>88.77986081783294</v>
      </c>
      <c r="H46" s="4">
        <v>1435.15</v>
      </c>
      <c r="I46" s="4">
        <v>1213.6199999999999</v>
      </c>
      <c r="J46" s="4">
        <v>702.71</v>
      </c>
      <c r="K46" s="4">
        <v>568.4</v>
      </c>
      <c r="L46" s="4">
        <v>585.19000000000005</v>
      </c>
      <c r="M46" s="4">
        <v>635.5</v>
      </c>
      <c r="N46" s="4">
        <v>809.38</v>
      </c>
      <c r="O46" s="4"/>
      <c r="P46" s="4">
        <v>621.05999999999995</v>
      </c>
      <c r="Q46" s="4"/>
      <c r="R46" s="4">
        <v>287.27</v>
      </c>
      <c r="S46" s="4"/>
      <c r="T46" s="4">
        <v>947.02</v>
      </c>
      <c r="U46" s="4"/>
      <c r="V46" s="4">
        <v>346.47</v>
      </c>
      <c r="W46" s="4"/>
      <c r="X46" s="4">
        <v>273.55</v>
      </c>
      <c r="Y46" s="4"/>
      <c r="Z46" s="28">
        <v>472.44</v>
      </c>
      <c r="AA46" s="4"/>
      <c r="AB46" s="28">
        <v>285.49</v>
      </c>
      <c r="AC46" s="4"/>
      <c r="AD46" s="4">
        <v>461.27</v>
      </c>
      <c r="AE46" s="4"/>
      <c r="AF46" s="50"/>
      <c r="AG46" s="84">
        <f t="shared" si="5"/>
        <v>7227</v>
      </c>
      <c r="AH46" s="5"/>
    </row>
    <row r="47" spans="1:34" s="6" customFormat="1" ht="21.75" hidden="1" customHeight="1" x14ac:dyDescent="0.2">
      <c r="A47" s="39" t="s">
        <v>2</v>
      </c>
      <c r="B47" s="10"/>
      <c r="C47" s="10">
        <f t="shared" si="32"/>
        <v>0</v>
      </c>
      <c r="D47" s="10"/>
      <c r="E47" s="10"/>
      <c r="F47" s="10" t="e">
        <f t="shared" ref="F47:F50" si="51">I47/B47*100</f>
        <v>#DIV/0!</v>
      </c>
      <c r="G47" s="10" t="e">
        <f t="shared" ref="G47:G50" si="52">I47/C47*100</f>
        <v>#DIV/0!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50"/>
      <c r="AG47" s="84">
        <f t="shared" si="5"/>
        <v>0</v>
      </c>
      <c r="AH47" s="11"/>
    </row>
    <row r="48" spans="1:34" s="6" customFormat="1" ht="3.75" hidden="1" customHeight="1" x14ac:dyDescent="0.2">
      <c r="A48" s="39"/>
      <c r="B48" s="10">
        <f t="shared" ref="B48" si="53">H48+J48+L48+N48+P48+R48+T48+V48+X48+Z48+AB48+AD48</f>
        <v>850.7</v>
      </c>
      <c r="C48" s="10">
        <f t="shared" si="32"/>
        <v>0</v>
      </c>
      <c r="D48" s="10"/>
      <c r="E48" s="10"/>
      <c r="F48" s="10">
        <f t="shared" si="51"/>
        <v>0</v>
      </c>
      <c r="G48" s="10" t="e">
        <f t="shared" si="52"/>
        <v>#DIV/0!</v>
      </c>
      <c r="H48" s="10"/>
      <c r="I48" s="10"/>
      <c r="J48" s="10"/>
      <c r="K48" s="10"/>
      <c r="L48" s="10"/>
      <c r="M48" s="10"/>
      <c r="N48" s="10">
        <v>247.2</v>
      </c>
      <c r="O48" s="10"/>
      <c r="P48" s="10">
        <v>6.3</v>
      </c>
      <c r="Q48" s="10"/>
      <c r="R48" s="10">
        <v>199.1</v>
      </c>
      <c r="S48" s="10"/>
      <c r="T48" s="10">
        <v>199.1</v>
      </c>
      <c r="U48" s="10"/>
      <c r="V48" s="10">
        <v>199</v>
      </c>
      <c r="W48" s="10"/>
      <c r="X48" s="10"/>
      <c r="Y48" s="10"/>
      <c r="Z48" s="10"/>
      <c r="AA48" s="10"/>
      <c r="AB48" s="10"/>
      <c r="AC48" s="10"/>
      <c r="AD48" s="10"/>
      <c r="AE48" s="10"/>
      <c r="AF48" s="52"/>
      <c r="AG48" s="84">
        <f t="shared" si="5"/>
        <v>850.7</v>
      </c>
      <c r="AH48" s="11"/>
    </row>
    <row r="49" spans="1:34" s="6" customFormat="1" ht="20.25" hidden="1" customHeight="1" x14ac:dyDescent="0.2">
      <c r="A49" s="39" t="s">
        <v>20</v>
      </c>
      <c r="B49" s="10"/>
      <c r="C49" s="10">
        <f t="shared" si="32"/>
        <v>0</v>
      </c>
      <c r="D49" s="10"/>
      <c r="E49" s="10"/>
      <c r="F49" s="10" t="e">
        <f t="shared" si="51"/>
        <v>#DIV/0!</v>
      </c>
      <c r="G49" s="10" t="e">
        <f t="shared" si="52"/>
        <v>#DIV/0!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53" t="s">
        <v>42</v>
      </c>
      <c r="AG49" s="84">
        <f t="shared" si="5"/>
        <v>0</v>
      </c>
      <c r="AH49" s="11"/>
    </row>
    <row r="50" spans="1:34" s="6" customFormat="1" ht="30" hidden="1" customHeight="1" x14ac:dyDescent="0.2">
      <c r="A50" s="39" t="s">
        <v>3</v>
      </c>
      <c r="B50" s="10"/>
      <c r="C50" s="10">
        <f t="shared" si="32"/>
        <v>0</v>
      </c>
      <c r="D50" s="10"/>
      <c r="E50" s="10"/>
      <c r="F50" s="10" t="e">
        <f t="shared" si="51"/>
        <v>#DIV/0!</v>
      </c>
      <c r="G50" s="10" t="e">
        <f t="shared" si="52"/>
        <v>#DIV/0!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47"/>
      <c r="AG50" s="84">
        <f t="shared" si="5"/>
        <v>0</v>
      </c>
      <c r="AH50" s="11"/>
    </row>
    <row r="51" spans="1:34" s="70" customFormat="1" ht="36" customHeight="1" x14ac:dyDescent="0.2">
      <c r="A51" s="67" t="s">
        <v>4</v>
      </c>
      <c r="B51" s="66">
        <f>B53</f>
        <v>6847.5</v>
      </c>
      <c r="C51" s="66">
        <f t="shared" si="32"/>
        <v>0</v>
      </c>
      <c r="D51" s="66"/>
      <c r="E51" s="66"/>
      <c r="F51" s="66"/>
      <c r="G51" s="66"/>
      <c r="H51" s="66">
        <f t="shared" ref="H51:AD51" si="54">H53</f>
        <v>0</v>
      </c>
      <c r="I51" s="66"/>
      <c r="J51" s="66">
        <f t="shared" si="54"/>
        <v>0</v>
      </c>
      <c r="K51" s="66"/>
      <c r="L51" s="66">
        <f t="shared" si="54"/>
        <v>0</v>
      </c>
      <c r="M51" s="66"/>
      <c r="N51" s="66">
        <f t="shared" si="54"/>
        <v>0</v>
      </c>
      <c r="O51" s="66"/>
      <c r="P51" s="66">
        <f t="shared" si="54"/>
        <v>0</v>
      </c>
      <c r="Q51" s="66"/>
      <c r="R51" s="66">
        <f t="shared" si="54"/>
        <v>0</v>
      </c>
      <c r="S51" s="66"/>
      <c r="T51" s="66">
        <f t="shared" si="54"/>
        <v>0</v>
      </c>
      <c r="U51" s="66"/>
      <c r="V51" s="66">
        <f t="shared" si="54"/>
        <v>0</v>
      </c>
      <c r="W51" s="66"/>
      <c r="X51" s="66">
        <f t="shared" si="54"/>
        <v>0</v>
      </c>
      <c r="Y51" s="66"/>
      <c r="Z51" s="66">
        <f t="shared" si="54"/>
        <v>0</v>
      </c>
      <c r="AA51" s="66"/>
      <c r="AB51" s="66">
        <f t="shared" si="54"/>
        <v>0</v>
      </c>
      <c r="AC51" s="66"/>
      <c r="AD51" s="66">
        <f t="shared" si="54"/>
        <v>6847.5</v>
      </c>
      <c r="AE51" s="66"/>
      <c r="AF51" s="68"/>
      <c r="AG51" s="84">
        <f t="shared" si="5"/>
        <v>6847.5</v>
      </c>
      <c r="AH51" s="69"/>
    </row>
    <row r="52" spans="1:34" s="6" customFormat="1" ht="144" hidden="1" customHeight="1" x14ac:dyDescent="0.2">
      <c r="A52" s="40" t="s">
        <v>5</v>
      </c>
      <c r="B52" s="10">
        <f t="shared" si="33"/>
        <v>0</v>
      </c>
      <c r="C52" s="10">
        <f t="shared" si="32"/>
        <v>0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50"/>
      <c r="AG52" s="84">
        <f t="shared" si="5"/>
        <v>0</v>
      </c>
      <c r="AH52" s="11"/>
    </row>
    <row r="53" spans="1:34" s="6" customFormat="1" ht="46.5" customHeight="1" x14ac:dyDescent="0.2">
      <c r="A53" s="33" t="s">
        <v>29</v>
      </c>
      <c r="B53" s="10">
        <f>B54</f>
        <v>6847.5</v>
      </c>
      <c r="C53" s="10">
        <f t="shared" si="32"/>
        <v>0</v>
      </c>
      <c r="D53" s="10"/>
      <c r="E53" s="10"/>
      <c r="F53" s="10"/>
      <c r="G53" s="10"/>
      <c r="H53" s="10">
        <f t="shared" ref="H53:AD53" si="55">H54</f>
        <v>0</v>
      </c>
      <c r="I53" s="10"/>
      <c r="J53" s="10">
        <f t="shared" si="55"/>
        <v>0</v>
      </c>
      <c r="K53" s="10"/>
      <c r="L53" s="10">
        <f t="shared" si="55"/>
        <v>0</v>
      </c>
      <c r="M53" s="10"/>
      <c r="N53" s="10">
        <f t="shared" si="55"/>
        <v>0</v>
      </c>
      <c r="O53" s="10"/>
      <c r="P53" s="10">
        <f t="shared" si="55"/>
        <v>0</v>
      </c>
      <c r="Q53" s="10"/>
      <c r="R53" s="10">
        <f t="shared" si="55"/>
        <v>0</v>
      </c>
      <c r="S53" s="10"/>
      <c r="T53" s="10">
        <f t="shared" si="55"/>
        <v>0</v>
      </c>
      <c r="U53" s="10"/>
      <c r="V53" s="10">
        <f t="shared" si="55"/>
        <v>0</v>
      </c>
      <c r="W53" s="10"/>
      <c r="X53" s="10">
        <f t="shared" si="55"/>
        <v>0</v>
      </c>
      <c r="Y53" s="10"/>
      <c r="Z53" s="10">
        <f t="shared" si="55"/>
        <v>0</v>
      </c>
      <c r="AA53" s="10"/>
      <c r="AB53" s="10">
        <f t="shared" si="55"/>
        <v>0</v>
      </c>
      <c r="AC53" s="10"/>
      <c r="AD53" s="10">
        <f t="shared" si="55"/>
        <v>6847.5</v>
      </c>
      <c r="AE53" s="10"/>
      <c r="AF53" s="50"/>
      <c r="AG53" s="84">
        <f t="shared" si="5"/>
        <v>6847.5</v>
      </c>
      <c r="AH53" s="11"/>
    </row>
    <row r="54" spans="1:34" s="17" customFormat="1" ht="22.5" customHeight="1" x14ac:dyDescent="0.2">
      <c r="A54" s="34" t="s">
        <v>0</v>
      </c>
      <c r="B54" s="26">
        <f>B55+B56</f>
        <v>6847.5</v>
      </c>
      <c r="C54" s="10">
        <f t="shared" si="32"/>
        <v>0</v>
      </c>
      <c r="D54" s="26"/>
      <c r="E54" s="26"/>
      <c r="F54" s="26"/>
      <c r="G54" s="26"/>
      <c r="H54" s="26">
        <f t="shared" ref="H54:AD54" si="56">H55+H56</f>
        <v>0</v>
      </c>
      <c r="I54" s="26"/>
      <c r="J54" s="26">
        <f t="shared" si="56"/>
        <v>0</v>
      </c>
      <c r="K54" s="26"/>
      <c r="L54" s="26">
        <f t="shared" si="56"/>
        <v>0</v>
      </c>
      <c r="M54" s="26"/>
      <c r="N54" s="26">
        <f t="shared" si="56"/>
        <v>0</v>
      </c>
      <c r="O54" s="26"/>
      <c r="P54" s="26">
        <f t="shared" si="56"/>
        <v>0</v>
      </c>
      <c r="Q54" s="26"/>
      <c r="R54" s="26">
        <f t="shared" si="56"/>
        <v>0</v>
      </c>
      <c r="S54" s="26"/>
      <c r="T54" s="26">
        <f t="shared" si="56"/>
        <v>0</v>
      </c>
      <c r="U54" s="26"/>
      <c r="V54" s="26">
        <f t="shared" si="56"/>
        <v>0</v>
      </c>
      <c r="W54" s="26"/>
      <c r="X54" s="26">
        <f t="shared" si="56"/>
        <v>0</v>
      </c>
      <c r="Y54" s="26"/>
      <c r="Z54" s="26">
        <f t="shared" si="56"/>
        <v>0</v>
      </c>
      <c r="AA54" s="26"/>
      <c r="AB54" s="26">
        <f t="shared" si="56"/>
        <v>0</v>
      </c>
      <c r="AC54" s="26"/>
      <c r="AD54" s="26">
        <f t="shared" si="56"/>
        <v>6847.5</v>
      </c>
      <c r="AE54" s="26"/>
      <c r="AF54" s="50"/>
      <c r="AG54" s="84">
        <f t="shared" si="5"/>
        <v>6847.5</v>
      </c>
      <c r="AH54" s="16"/>
    </row>
    <row r="55" spans="1:34" ht="18.75" customHeight="1" x14ac:dyDescent="0.25">
      <c r="A55" s="35" t="s">
        <v>28</v>
      </c>
      <c r="B55" s="4">
        <f>B59+B66</f>
        <v>6847.5</v>
      </c>
      <c r="C55" s="10">
        <f t="shared" si="32"/>
        <v>0</v>
      </c>
      <c r="D55" s="4"/>
      <c r="E55" s="4"/>
      <c r="F55" s="4"/>
      <c r="G55" s="4"/>
      <c r="H55" s="4">
        <f t="shared" ref="H55:AD55" si="57">H59+H66</f>
        <v>0</v>
      </c>
      <c r="I55" s="4"/>
      <c r="J55" s="4">
        <f t="shared" si="57"/>
        <v>0</v>
      </c>
      <c r="K55" s="4"/>
      <c r="L55" s="4">
        <f t="shared" si="57"/>
        <v>0</v>
      </c>
      <c r="M55" s="4"/>
      <c r="N55" s="4">
        <f t="shared" si="57"/>
        <v>0</v>
      </c>
      <c r="O55" s="4"/>
      <c r="P55" s="4">
        <f t="shared" si="57"/>
        <v>0</v>
      </c>
      <c r="Q55" s="4"/>
      <c r="R55" s="4">
        <f t="shared" si="57"/>
        <v>0</v>
      </c>
      <c r="S55" s="4"/>
      <c r="T55" s="4">
        <f t="shared" si="57"/>
        <v>0</v>
      </c>
      <c r="U55" s="4"/>
      <c r="V55" s="4">
        <f t="shared" si="57"/>
        <v>0</v>
      </c>
      <c r="W55" s="4"/>
      <c r="X55" s="4">
        <f t="shared" si="57"/>
        <v>0</v>
      </c>
      <c r="Y55" s="4"/>
      <c r="Z55" s="4">
        <f t="shared" si="57"/>
        <v>0</v>
      </c>
      <c r="AA55" s="4"/>
      <c r="AB55" s="4">
        <f t="shared" si="57"/>
        <v>0</v>
      </c>
      <c r="AC55" s="4"/>
      <c r="AD55" s="4">
        <f t="shared" si="57"/>
        <v>6847.5</v>
      </c>
      <c r="AE55" s="4"/>
      <c r="AF55" s="50"/>
      <c r="AG55" s="84">
        <f t="shared" si="5"/>
        <v>6847.5</v>
      </c>
      <c r="AH55" s="5"/>
    </row>
    <row r="56" spans="1:34" s="6" customFormat="1" ht="18.75" customHeight="1" x14ac:dyDescent="0.2">
      <c r="A56" s="36" t="s">
        <v>2</v>
      </c>
      <c r="B56" s="10">
        <f>B60</f>
        <v>0</v>
      </c>
      <c r="C56" s="10">
        <f t="shared" si="32"/>
        <v>0</v>
      </c>
      <c r="D56" s="10"/>
      <c r="E56" s="10"/>
      <c r="F56" s="10"/>
      <c r="G56" s="10"/>
      <c r="H56" s="10">
        <f t="shared" ref="H56:AD56" si="58">H60</f>
        <v>0</v>
      </c>
      <c r="I56" s="10"/>
      <c r="J56" s="10">
        <f t="shared" si="58"/>
        <v>0</v>
      </c>
      <c r="K56" s="10"/>
      <c r="L56" s="10">
        <f t="shared" si="58"/>
        <v>0</v>
      </c>
      <c r="M56" s="10"/>
      <c r="N56" s="10">
        <f t="shared" si="58"/>
        <v>0</v>
      </c>
      <c r="O56" s="10"/>
      <c r="P56" s="10">
        <f t="shared" si="58"/>
        <v>0</v>
      </c>
      <c r="Q56" s="10"/>
      <c r="R56" s="10">
        <f t="shared" si="58"/>
        <v>0</v>
      </c>
      <c r="S56" s="10"/>
      <c r="T56" s="10">
        <f t="shared" si="58"/>
        <v>0</v>
      </c>
      <c r="U56" s="10"/>
      <c r="V56" s="10">
        <f t="shared" si="58"/>
        <v>0</v>
      </c>
      <c r="W56" s="10"/>
      <c r="X56" s="10">
        <f t="shared" si="58"/>
        <v>0</v>
      </c>
      <c r="Y56" s="10"/>
      <c r="Z56" s="10">
        <f t="shared" si="58"/>
        <v>0</v>
      </c>
      <c r="AA56" s="10"/>
      <c r="AB56" s="10">
        <f t="shared" si="58"/>
        <v>0</v>
      </c>
      <c r="AC56" s="10"/>
      <c r="AD56" s="10">
        <f t="shared" si="58"/>
        <v>0</v>
      </c>
      <c r="AE56" s="10"/>
      <c r="AF56" s="46"/>
      <c r="AG56" s="84">
        <f t="shared" si="5"/>
        <v>0</v>
      </c>
      <c r="AH56" s="21"/>
    </row>
    <row r="57" spans="1:34" s="6" customFormat="1" ht="42" customHeight="1" x14ac:dyDescent="0.2">
      <c r="A57" s="33" t="s">
        <v>25</v>
      </c>
      <c r="B57" s="10">
        <f>B58</f>
        <v>6726.6</v>
      </c>
      <c r="C57" s="10">
        <f t="shared" si="32"/>
        <v>0</v>
      </c>
      <c r="D57" s="10"/>
      <c r="E57" s="10"/>
      <c r="F57" s="10"/>
      <c r="G57" s="10"/>
      <c r="H57" s="10">
        <f t="shared" ref="H57:AD57" si="59">H58</f>
        <v>0</v>
      </c>
      <c r="I57" s="10"/>
      <c r="J57" s="10">
        <f t="shared" si="59"/>
        <v>0</v>
      </c>
      <c r="K57" s="10"/>
      <c r="L57" s="10">
        <f t="shared" si="59"/>
        <v>0</v>
      </c>
      <c r="M57" s="10"/>
      <c r="N57" s="10">
        <f t="shared" si="59"/>
        <v>0</v>
      </c>
      <c r="O57" s="10"/>
      <c r="P57" s="10">
        <f t="shared" si="59"/>
        <v>0</v>
      </c>
      <c r="Q57" s="10"/>
      <c r="R57" s="10">
        <f t="shared" si="59"/>
        <v>0</v>
      </c>
      <c r="S57" s="10"/>
      <c r="T57" s="10">
        <f t="shared" si="59"/>
        <v>0</v>
      </c>
      <c r="U57" s="10"/>
      <c r="V57" s="10">
        <f t="shared" si="59"/>
        <v>0</v>
      </c>
      <c r="W57" s="10"/>
      <c r="X57" s="10">
        <f t="shared" si="59"/>
        <v>0</v>
      </c>
      <c r="Y57" s="10"/>
      <c r="Z57" s="10">
        <f t="shared" si="59"/>
        <v>0</v>
      </c>
      <c r="AA57" s="10"/>
      <c r="AB57" s="10">
        <f t="shared" si="59"/>
        <v>0</v>
      </c>
      <c r="AC57" s="10"/>
      <c r="AD57" s="10">
        <f t="shared" si="59"/>
        <v>6726.6</v>
      </c>
      <c r="AE57" s="10"/>
      <c r="AF57" s="47"/>
      <c r="AG57" s="84">
        <f t="shared" si="5"/>
        <v>6726.6</v>
      </c>
      <c r="AH57" s="11"/>
    </row>
    <row r="58" spans="1:34" s="17" customFormat="1" ht="22.5" customHeight="1" x14ac:dyDescent="0.2">
      <c r="A58" s="34" t="s">
        <v>0</v>
      </c>
      <c r="B58" s="26">
        <f>B59</f>
        <v>6726.6</v>
      </c>
      <c r="C58" s="10">
        <f t="shared" si="32"/>
        <v>0</v>
      </c>
      <c r="D58" s="26"/>
      <c r="E58" s="26"/>
      <c r="F58" s="26"/>
      <c r="G58" s="26"/>
      <c r="H58" s="26">
        <f t="shared" ref="H58:AD58" si="60">H59</f>
        <v>0</v>
      </c>
      <c r="I58" s="26"/>
      <c r="J58" s="26">
        <f t="shared" si="60"/>
        <v>0</v>
      </c>
      <c r="K58" s="26"/>
      <c r="L58" s="26">
        <f t="shared" si="60"/>
        <v>0</v>
      </c>
      <c r="M58" s="26"/>
      <c r="N58" s="26">
        <f t="shared" si="60"/>
        <v>0</v>
      </c>
      <c r="O58" s="26"/>
      <c r="P58" s="26">
        <f t="shared" si="60"/>
        <v>0</v>
      </c>
      <c r="Q58" s="26"/>
      <c r="R58" s="26">
        <f t="shared" si="60"/>
        <v>0</v>
      </c>
      <c r="S58" s="26"/>
      <c r="T58" s="26">
        <f t="shared" si="60"/>
        <v>0</v>
      </c>
      <c r="U58" s="26"/>
      <c r="V58" s="26">
        <f t="shared" si="60"/>
        <v>0</v>
      </c>
      <c r="W58" s="26"/>
      <c r="X58" s="26">
        <f t="shared" si="60"/>
        <v>0</v>
      </c>
      <c r="Y58" s="26"/>
      <c r="Z58" s="26">
        <f t="shared" si="60"/>
        <v>0</v>
      </c>
      <c r="AA58" s="26"/>
      <c r="AB58" s="26">
        <f t="shared" si="60"/>
        <v>0</v>
      </c>
      <c r="AC58" s="26"/>
      <c r="AD58" s="26">
        <f t="shared" si="60"/>
        <v>6726.6</v>
      </c>
      <c r="AE58" s="26"/>
      <c r="AF58" s="47"/>
      <c r="AG58" s="84">
        <f t="shared" si="5"/>
        <v>6726.6</v>
      </c>
      <c r="AH58" s="16"/>
    </row>
    <row r="59" spans="1:34" ht="18.75" customHeight="1" x14ac:dyDescent="0.25">
      <c r="A59" s="35" t="s">
        <v>28</v>
      </c>
      <c r="B59" s="4">
        <f t="shared" ref="B59" si="61">H59+J59+L59+N59+P59+R59+T59+V59+X59+Z59+AB59+AD59</f>
        <v>6726.6</v>
      </c>
      <c r="C59" s="10">
        <f t="shared" si="32"/>
        <v>0</v>
      </c>
      <c r="D59" s="4"/>
      <c r="E59" s="4"/>
      <c r="F59" s="4"/>
      <c r="G59" s="4"/>
      <c r="H59" s="4">
        <v>0</v>
      </c>
      <c r="I59" s="4"/>
      <c r="J59" s="4">
        <v>0</v>
      </c>
      <c r="K59" s="4"/>
      <c r="L59" s="4">
        <v>0</v>
      </c>
      <c r="M59" s="4"/>
      <c r="N59" s="4">
        <v>0</v>
      </c>
      <c r="O59" s="4"/>
      <c r="P59" s="4">
        <v>0</v>
      </c>
      <c r="Q59" s="4"/>
      <c r="R59" s="4">
        <v>0</v>
      </c>
      <c r="S59" s="4"/>
      <c r="T59" s="4">
        <v>0</v>
      </c>
      <c r="U59" s="4"/>
      <c r="V59" s="4">
        <v>0</v>
      </c>
      <c r="W59" s="4"/>
      <c r="X59" s="4">
        <v>0</v>
      </c>
      <c r="Y59" s="4"/>
      <c r="Z59" s="4">
        <v>0</v>
      </c>
      <c r="AA59" s="4"/>
      <c r="AB59" s="4">
        <v>0</v>
      </c>
      <c r="AC59" s="4"/>
      <c r="AD59" s="4">
        <v>6726.6</v>
      </c>
      <c r="AE59" s="4"/>
      <c r="AF59" s="47"/>
      <c r="AG59" s="84">
        <f t="shared" si="5"/>
        <v>6726.6</v>
      </c>
      <c r="AH59" s="5"/>
    </row>
    <row r="60" spans="1:34" s="6" customFormat="1" ht="18.75" customHeight="1" x14ac:dyDescent="0.2">
      <c r="A60" s="36" t="s">
        <v>2</v>
      </c>
      <c r="B60" s="10"/>
      <c r="C60" s="10">
        <f t="shared" si="32"/>
        <v>0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50"/>
      <c r="AG60" s="84">
        <f t="shared" si="5"/>
        <v>0</v>
      </c>
      <c r="AH60" s="11"/>
    </row>
    <row r="61" spans="1:34" s="6" customFormat="1" ht="3.75" hidden="1" customHeight="1" x14ac:dyDescent="0.2">
      <c r="A61" s="39"/>
      <c r="B61" s="10">
        <f t="shared" ref="B61" si="62">H61+J61+L61+N61+P61+R61+T61+V61+X61+Z61+AB61+AD61</f>
        <v>850.7</v>
      </c>
      <c r="C61" s="10">
        <f t="shared" si="32"/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>
        <v>247.2</v>
      </c>
      <c r="O61" s="10"/>
      <c r="P61" s="10">
        <v>6.3</v>
      </c>
      <c r="Q61" s="10"/>
      <c r="R61" s="10">
        <v>199.1</v>
      </c>
      <c r="S61" s="10"/>
      <c r="T61" s="10">
        <v>199.1</v>
      </c>
      <c r="U61" s="10"/>
      <c r="V61" s="10">
        <v>199</v>
      </c>
      <c r="W61" s="10"/>
      <c r="X61" s="10"/>
      <c r="Y61" s="10"/>
      <c r="Z61" s="10"/>
      <c r="AA61" s="10"/>
      <c r="AB61" s="10"/>
      <c r="AC61" s="10"/>
      <c r="AD61" s="10"/>
      <c r="AE61" s="10"/>
      <c r="AF61" s="50"/>
      <c r="AG61" s="84">
        <f t="shared" si="5"/>
        <v>850.7</v>
      </c>
      <c r="AH61" s="11"/>
    </row>
    <row r="62" spans="1:34" s="6" customFormat="1" ht="20.25" hidden="1" customHeight="1" x14ac:dyDescent="0.2">
      <c r="A62" s="39" t="s">
        <v>20</v>
      </c>
      <c r="B62" s="10"/>
      <c r="C62" s="10">
        <f t="shared" si="32"/>
        <v>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47" t="s">
        <v>43</v>
      </c>
      <c r="AG62" s="84">
        <f t="shared" si="5"/>
        <v>0</v>
      </c>
      <c r="AH62" s="11"/>
    </row>
    <row r="63" spans="1:34" s="6" customFormat="1" ht="30" hidden="1" customHeight="1" x14ac:dyDescent="0.2">
      <c r="A63" s="39" t="s">
        <v>3</v>
      </c>
      <c r="B63" s="10"/>
      <c r="C63" s="10">
        <f t="shared" si="32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47"/>
      <c r="AG63" s="84">
        <f t="shared" si="5"/>
        <v>0</v>
      </c>
      <c r="AH63" s="11"/>
    </row>
    <row r="64" spans="1:34" s="6" customFormat="1" ht="69" customHeight="1" x14ac:dyDescent="0.2">
      <c r="A64" s="33" t="s">
        <v>26</v>
      </c>
      <c r="B64" s="10">
        <f>B65</f>
        <v>120.9</v>
      </c>
      <c r="C64" s="10">
        <f t="shared" si="32"/>
        <v>0</v>
      </c>
      <c r="D64" s="10"/>
      <c r="E64" s="10"/>
      <c r="F64" s="10"/>
      <c r="G64" s="10"/>
      <c r="H64" s="10">
        <f t="shared" ref="H64:AD64" si="63">H65</f>
        <v>0</v>
      </c>
      <c r="I64" s="10"/>
      <c r="J64" s="10">
        <f t="shared" si="63"/>
        <v>0</v>
      </c>
      <c r="K64" s="10"/>
      <c r="L64" s="10">
        <f t="shared" si="63"/>
        <v>0</v>
      </c>
      <c r="M64" s="10"/>
      <c r="N64" s="10">
        <f t="shared" si="63"/>
        <v>0</v>
      </c>
      <c r="O64" s="10"/>
      <c r="P64" s="10">
        <f t="shared" si="63"/>
        <v>0</v>
      </c>
      <c r="Q64" s="10"/>
      <c r="R64" s="10">
        <f t="shared" si="63"/>
        <v>0</v>
      </c>
      <c r="S64" s="10"/>
      <c r="T64" s="10">
        <f t="shared" si="63"/>
        <v>0</v>
      </c>
      <c r="U64" s="10"/>
      <c r="V64" s="10">
        <f t="shared" si="63"/>
        <v>0</v>
      </c>
      <c r="W64" s="10"/>
      <c r="X64" s="10">
        <f t="shared" si="63"/>
        <v>0</v>
      </c>
      <c r="Y64" s="10"/>
      <c r="Z64" s="10">
        <f t="shared" si="63"/>
        <v>0</v>
      </c>
      <c r="AA64" s="10"/>
      <c r="AB64" s="10">
        <f t="shared" si="63"/>
        <v>0</v>
      </c>
      <c r="AC64" s="10"/>
      <c r="AD64" s="10">
        <f t="shared" si="63"/>
        <v>120.9</v>
      </c>
      <c r="AE64" s="10"/>
      <c r="AF64" s="47"/>
      <c r="AG64" s="84">
        <f t="shared" si="5"/>
        <v>120.9</v>
      </c>
      <c r="AH64" s="11"/>
    </row>
    <row r="65" spans="1:266" s="17" customFormat="1" ht="19.5" customHeight="1" x14ac:dyDescent="0.2">
      <c r="A65" s="34" t="s">
        <v>0</v>
      </c>
      <c r="B65" s="26">
        <f>B66</f>
        <v>120.9</v>
      </c>
      <c r="C65" s="10">
        <f t="shared" si="32"/>
        <v>0</v>
      </c>
      <c r="D65" s="26"/>
      <c r="E65" s="26"/>
      <c r="F65" s="26"/>
      <c r="G65" s="26"/>
      <c r="H65" s="26">
        <f t="shared" ref="H65:AD65" si="64">H66</f>
        <v>0</v>
      </c>
      <c r="I65" s="26"/>
      <c r="J65" s="26">
        <f t="shared" si="64"/>
        <v>0</v>
      </c>
      <c r="K65" s="26"/>
      <c r="L65" s="26">
        <f t="shared" si="64"/>
        <v>0</v>
      </c>
      <c r="M65" s="26"/>
      <c r="N65" s="26">
        <f t="shared" si="64"/>
        <v>0</v>
      </c>
      <c r="O65" s="26"/>
      <c r="P65" s="26">
        <f t="shared" si="64"/>
        <v>0</v>
      </c>
      <c r="Q65" s="26"/>
      <c r="R65" s="26">
        <f t="shared" si="64"/>
        <v>0</v>
      </c>
      <c r="S65" s="26"/>
      <c r="T65" s="26">
        <f t="shared" si="64"/>
        <v>0</v>
      </c>
      <c r="U65" s="26"/>
      <c r="V65" s="26">
        <f t="shared" si="64"/>
        <v>0</v>
      </c>
      <c r="W65" s="26"/>
      <c r="X65" s="26">
        <f t="shared" si="64"/>
        <v>0</v>
      </c>
      <c r="Y65" s="26"/>
      <c r="Z65" s="26">
        <f t="shared" si="64"/>
        <v>0</v>
      </c>
      <c r="AA65" s="26"/>
      <c r="AB65" s="26">
        <f t="shared" si="64"/>
        <v>0</v>
      </c>
      <c r="AC65" s="26"/>
      <c r="AD65" s="26">
        <f t="shared" si="64"/>
        <v>120.9</v>
      </c>
      <c r="AE65" s="26"/>
      <c r="AF65" s="47"/>
      <c r="AG65" s="84">
        <f t="shared" si="5"/>
        <v>120.9</v>
      </c>
      <c r="AH65" s="16"/>
    </row>
    <row r="66" spans="1:266" ht="19.5" customHeight="1" x14ac:dyDescent="0.25">
      <c r="A66" s="35" t="s">
        <v>28</v>
      </c>
      <c r="B66" s="4">
        <f t="shared" ref="B66" si="65">H66+J66+L66+N66+P66+R66+T66+V66+X66+Z66+AB66+AD66</f>
        <v>120.9</v>
      </c>
      <c r="C66" s="10">
        <f t="shared" si="32"/>
        <v>0</v>
      </c>
      <c r="D66" s="4"/>
      <c r="E66" s="4"/>
      <c r="F66" s="4"/>
      <c r="G66" s="4"/>
      <c r="H66" s="4">
        <v>0</v>
      </c>
      <c r="I66" s="4"/>
      <c r="J66" s="4">
        <v>0</v>
      </c>
      <c r="K66" s="4"/>
      <c r="L66" s="4">
        <v>0</v>
      </c>
      <c r="M66" s="4"/>
      <c r="N66" s="4">
        <v>0</v>
      </c>
      <c r="O66" s="4"/>
      <c r="P66" s="4">
        <v>0</v>
      </c>
      <c r="Q66" s="4"/>
      <c r="R66" s="4">
        <v>0</v>
      </c>
      <c r="S66" s="4"/>
      <c r="T66" s="4">
        <v>0</v>
      </c>
      <c r="U66" s="4"/>
      <c r="V66" s="4">
        <v>0</v>
      </c>
      <c r="W66" s="4"/>
      <c r="X66" s="4">
        <v>0</v>
      </c>
      <c r="Y66" s="4"/>
      <c r="Z66" s="4">
        <v>0</v>
      </c>
      <c r="AA66" s="4"/>
      <c r="AB66" s="4">
        <v>0</v>
      </c>
      <c r="AC66" s="4"/>
      <c r="AD66" s="4">
        <v>120.9</v>
      </c>
      <c r="AE66" s="4"/>
      <c r="AF66" s="47"/>
      <c r="AG66" s="84">
        <f t="shared" si="5"/>
        <v>120.9</v>
      </c>
      <c r="AH66" s="5"/>
    </row>
    <row r="67" spans="1:266" s="6" customFormat="1" ht="21.75" hidden="1" customHeight="1" x14ac:dyDescent="0.2">
      <c r="A67" s="39" t="s">
        <v>2</v>
      </c>
      <c r="B67" s="10"/>
      <c r="C67" s="10">
        <f t="shared" si="32"/>
        <v>0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7"/>
      <c r="AG67" s="84">
        <f t="shared" si="5"/>
        <v>0</v>
      </c>
      <c r="AH67" s="11"/>
    </row>
    <row r="68" spans="1:266" s="6" customFormat="1" ht="20.25" hidden="1" customHeight="1" x14ac:dyDescent="0.2">
      <c r="A68" s="39" t="s">
        <v>20</v>
      </c>
      <c r="B68" s="10"/>
      <c r="C68" s="10">
        <f t="shared" si="32"/>
        <v>0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50"/>
      <c r="AG68" s="84">
        <f t="shared" si="5"/>
        <v>0</v>
      </c>
      <c r="AH68" s="11"/>
    </row>
    <row r="69" spans="1:266" s="6" customFormat="1" ht="12.75" hidden="1" customHeight="1" x14ac:dyDescent="0.2">
      <c r="A69" s="39" t="s">
        <v>3</v>
      </c>
      <c r="B69" s="10"/>
      <c r="C69" s="10">
        <f t="shared" si="32"/>
        <v>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47"/>
      <c r="AG69" s="84">
        <f t="shared" si="5"/>
        <v>0</v>
      </c>
      <c r="AH69" s="11"/>
    </row>
    <row r="70" spans="1:266" s="87" customFormat="1" ht="24" customHeight="1" x14ac:dyDescent="0.25">
      <c r="A70" s="129" t="s">
        <v>21</v>
      </c>
      <c r="B70" s="130">
        <f>B71+B72+B73+B74</f>
        <v>86909.1</v>
      </c>
      <c r="C70" s="130">
        <f>C71+C72+C73+C74</f>
        <v>12783.3</v>
      </c>
      <c r="D70" s="130">
        <f>D71+D72+D73+D74</f>
        <v>12801.3</v>
      </c>
      <c r="E70" s="130">
        <f>E71+E72+E73+E74</f>
        <v>8063.25</v>
      </c>
      <c r="F70" s="130">
        <f>(I70+K70+M70+O70+Q70+S70+U70+W70+Y70+AA70+AC70+AE70)/B70*100</f>
        <v>9.2777971466739384</v>
      </c>
      <c r="G70" s="130">
        <f>(I70+K70+M70+O70+Q70+S70+U70+W70+Y70+AA70+AC70+AE70)/C70*100</f>
        <v>63.076435662152974</v>
      </c>
      <c r="H70" s="130">
        <f>H71+H72+H73+H74</f>
        <v>4553.9400000000005</v>
      </c>
      <c r="I70" s="130">
        <f>I71+I72+I73+I74</f>
        <v>3758.14</v>
      </c>
      <c r="J70" s="130">
        <f>J71+J72+J73+J74</f>
        <v>4321.7299999999996</v>
      </c>
      <c r="K70" s="130">
        <f>K71+K72+K73+K74</f>
        <v>3920.81</v>
      </c>
      <c r="L70" s="130">
        <f>L71+L72+L73+L74</f>
        <v>3907.63</v>
      </c>
      <c r="M70" s="130">
        <f>M71+M72+M73+M74</f>
        <v>384.3</v>
      </c>
      <c r="N70" s="130">
        <f>N71+N72+N73+N74</f>
        <v>4926.4279999999999</v>
      </c>
      <c r="O70" s="130">
        <f>O71+O72+O73+O74</f>
        <v>0</v>
      </c>
      <c r="P70" s="130">
        <f>P71+P72+P73+P74</f>
        <v>8019.2699999999995</v>
      </c>
      <c r="Q70" s="130">
        <f>Q71+Q72+Q73+Q74</f>
        <v>0</v>
      </c>
      <c r="R70" s="130">
        <f>R71+R72+R73+R74</f>
        <v>10369.249</v>
      </c>
      <c r="S70" s="130">
        <f>S71+S72+S73+S74</f>
        <v>0</v>
      </c>
      <c r="T70" s="130">
        <f>T71+T72+T73+T74</f>
        <v>13601.712</v>
      </c>
      <c r="U70" s="130">
        <f>U71+U72+U73+U74</f>
        <v>0</v>
      </c>
      <c r="V70" s="130">
        <f>V71+V72+V73+V74</f>
        <v>9227.5679999999993</v>
      </c>
      <c r="W70" s="130">
        <f>W71+W72+W73+W74</f>
        <v>0</v>
      </c>
      <c r="X70" s="130">
        <f>X71+X72+X73+X74</f>
        <v>5995.8330000000005</v>
      </c>
      <c r="Y70" s="130">
        <f>Y71+Y72+Y73+Y74</f>
        <v>0</v>
      </c>
      <c r="Z70" s="130">
        <f>Z71+Z72+Z73+Z74</f>
        <v>5119.96</v>
      </c>
      <c r="AA70" s="130">
        <f>AA71+AA72+AA73+AA74</f>
        <v>0</v>
      </c>
      <c r="AB70" s="130">
        <f>AB71+AB72+AB73+AB74</f>
        <v>3056.1000000000004</v>
      </c>
      <c r="AC70" s="130">
        <f>AC71+AC72+AC73+AC74</f>
        <v>0</v>
      </c>
      <c r="AD70" s="130">
        <f>AD71+AD72+AD73+AD74</f>
        <v>13809.68</v>
      </c>
      <c r="AE70" s="130">
        <f>AE71+AE72+AE73+AE74</f>
        <v>0</v>
      </c>
      <c r="AF70" s="131"/>
      <c r="AG70" s="84">
        <f>AD70+AB70+Z70+X70+V70+T70+R70+P70+N70+L70+J70+H70</f>
        <v>86909.1</v>
      </c>
      <c r="AH70" s="85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  <c r="IV70" s="86"/>
      <c r="IW70" s="86"/>
      <c r="IX70" s="86"/>
      <c r="IY70" s="86"/>
      <c r="IZ70" s="86"/>
      <c r="JA70" s="86"/>
      <c r="JB70" s="86"/>
      <c r="JC70" s="86"/>
      <c r="JD70" s="86"/>
      <c r="JE70" s="86"/>
      <c r="JF70" s="86"/>
    </row>
    <row r="71" spans="1:266" ht="19.5" customHeight="1" x14ac:dyDescent="0.25">
      <c r="A71" s="41" t="s">
        <v>28</v>
      </c>
      <c r="B71" s="4">
        <f t="shared" ref="B71:AD71" si="66">B15+B18+B26+B33+B39+B46+B59+B66</f>
        <v>72144.600000000006</v>
      </c>
      <c r="C71" s="28">
        <f>H71+J71+L71</f>
        <v>12399</v>
      </c>
      <c r="D71" s="4">
        <f>D46+D18+D15</f>
        <v>12417</v>
      </c>
      <c r="E71" s="4">
        <f>I71+K71+M71+O71+Q71+S71+U71+W71+Y71+AA71+AC71+AE71</f>
        <v>7678.95</v>
      </c>
      <c r="F71" s="4">
        <f>(I71+K71+M71+O71+Q71+S71+U71+W71+Y71+AA71+AC71+AE71)/B71*100</f>
        <v>10.643831970791991</v>
      </c>
      <c r="G71" s="4">
        <f>(I71+K71+M71+O71+Q71+S71+U71+W71+Y71+AA71+AC71+AE71)/C71*100</f>
        <v>61.93201064601984</v>
      </c>
      <c r="H71" s="4">
        <f>H15+H18+H26+H33+H39+H46+H59+H66</f>
        <v>4553.9400000000005</v>
      </c>
      <c r="I71" s="4">
        <f>I15+I18+I26+I33+I39+I46+I59+I66</f>
        <v>3758.14</v>
      </c>
      <c r="J71" s="4">
        <f>J15+J18+J26+J33+J39+J46+J59+J66</f>
        <v>4321.7299999999996</v>
      </c>
      <c r="K71" s="4">
        <f>K15+K18+K26+K33+K39+K46+K59+K66</f>
        <v>3920.81</v>
      </c>
      <c r="L71" s="4">
        <f t="shared" si="66"/>
        <v>3523.33</v>
      </c>
      <c r="M71" s="4"/>
      <c r="N71" s="4">
        <f t="shared" si="66"/>
        <v>4646.84</v>
      </c>
      <c r="O71" s="4"/>
      <c r="P71" s="4">
        <f t="shared" si="66"/>
        <v>5914.7999999999993</v>
      </c>
      <c r="Q71" s="4"/>
      <c r="R71" s="4">
        <f t="shared" si="66"/>
        <v>5855.7100000000009</v>
      </c>
      <c r="S71" s="4"/>
      <c r="T71" s="4">
        <f t="shared" si="66"/>
        <v>9808.89</v>
      </c>
      <c r="U71" s="4"/>
      <c r="V71" s="4">
        <f t="shared" si="66"/>
        <v>6970.19</v>
      </c>
      <c r="W71" s="4"/>
      <c r="X71" s="4">
        <f t="shared" si="66"/>
        <v>5672.2300000000005</v>
      </c>
      <c r="Y71" s="4"/>
      <c r="Z71" s="4">
        <f t="shared" si="66"/>
        <v>4969.66</v>
      </c>
      <c r="AA71" s="4"/>
      <c r="AB71" s="4">
        <f t="shared" si="66"/>
        <v>3056.1000000000004</v>
      </c>
      <c r="AC71" s="4"/>
      <c r="AD71" s="4">
        <f t="shared" si="66"/>
        <v>12851.18</v>
      </c>
      <c r="AE71" s="4"/>
      <c r="AF71" s="47"/>
      <c r="AG71" s="1"/>
      <c r="AH71" s="5"/>
    </row>
    <row r="72" spans="1:266" ht="19.5" customHeight="1" x14ac:dyDescent="0.25">
      <c r="A72" s="42" t="s">
        <v>2</v>
      </c>
      <c r="B72" s="4">
        <f t="shared" ref="B72" si="67">B27+B34+B40+B47+B60+B67</f>
        <v>14764.5</v>
      </c>
      <c r="C72" s="28">
        <f>H72+J72+L72</f>
        <v>384.3</v>
      </c>
      <c r="D72" s="4">
        <f>D22</f>
        <v>384.3</v>
      </c>
      <c r="E72" s="4">
        <f>I72+K72+M72+O72+Q72+S72+U72+W72+Y72+AA72+AC72+AE72</f>
        <v>384.3</v>
      </c>
      <c r="F72" s="4">
        <f>(I72+K72+M72+O72+Q72+S72+U72+W72+Y72+AA72+AC72+AE72)/B72*100</f>
        <v>2.6028649801889672</v>
      </c>
      <c r="G72" s="4">
        <f>(I72+K72+M72+O72+Q72+S72+U72+W72+Y72+AA72+AC72+AE72)/C72*100</f>
        <v>100</v>
      </c>
      <c r="H72" s="4">
        <f>H27+H34+H40+H47+H60+H67</f>
        <v>0</v>
      </c>
      <c r="I72" s="4">
        <f t="shared" ref="I72:AE72" si="68">I27+I34+I40+I47+I60+I67</f>
        <v>0</v>
      </c>
      <c r="J72" s="4">
        <f t="shared" si="68"/>
        <v>0</v>
      </c>
      <c r="K72" s="4">
        <f>K27+K34+K40+K47+K60+K67</f>
        <v>0</v>
      </c>
      <c r="L72" s="4">
        <f t="shared" si="68"/>
        <v>384.3</v>
      </c>
      <c r="M72" s="4">
        <f t="shared" si="68"/>
        <v>384.3</v>
      </c>
      <c r="N72" s="4">
        <f t="shared" si="68"/>
        <v>279.58800000000002</v>
      </c>
      <c r="O72" s="4">
        <f t="shared" si="68"/>
        <v>0</v>
      </c>
      <c r="P72" s="4">
        <f t="shared" si="68"/>
        <v>2104.4700000000003</v>
      </c>
      <c r="Q72" s="4">
        <f t="shared" si="68"/>
        <v>0</v>
      </c>
      <c r="R72" s="4">
        <f t="shared" si="68"/>
        <v>4513.5389999999998</v>
      </c>
      <c r="S72" s="4">
        <f t="shared" si="68"/>
        <v>0</v>
      </c>
      <c r="T72" s="4">
        <f t="shared" si="68"/>
        <v>3792.8220000000001</v>
      </c>
      <c r="U72" s="4">
        <f t="shared" si="68"/>
        <v>0</v>
      </c>
      <c r="V72" s="4">
        <f t="shared" si="68"/>
        <v>2257.3780000000002</v>
      </c>
      <c r="W72" s="4">
        <f t="shared" si="68"/>
        <v>0</v>
      </c>
      <c r="X72" s="4">
        <f t="shared" si="68"/>
        <v>323.60300000000001</v>
      </c>
      <c r="Y72" s="4">
        <f t="shared" si="68"/>
        <v>0</v>
      </c>
      <c r="Z72" s="4">
        <f t="shared" si="68"/>
        <v>150.30000000000001</v>
      </c>
      <c r="AA72" s="4">
        <f t="shared" si="68"/>
        <v>0</v>
      </c>
      <c r="AB72" s="4">
        <f t="shared" si="68"/>
        <v>0</v>
      </c>
      <c r="AC72" s="4">
        <f t="shared" si="68"/>
        <v>0</v>
      </c>
      <c r="AD72" s="4">
        <f t="shared" si="68"/>
        <v>958.5</v>
      </c>
      <c r="AE72" s="4">
        <f t="shared" si="68"/>
        <v>0</v>
      </c>
      <c r="AF72" s="47"/>
      <c r="AG72" s="1"/>
      <c r="AH72" s="5"/>
    </row>
    <row r="73" spans="1:266" ht="19.5" customHeight="1" x14ac:dyDescent="0.25">
      <c r="A73" s="42" t="s">
        <v>20</v>
      </c>
      <c r="B73" s="4">
        <f t="shared" ref="B73:AE73" si="69">B35+B42+B49+B62+B68</f>
        <v>0</v>
      </c>
      <c r="C73" s="4">
        <f t="shared" si="32"/>
        <v>0</v>
      </c>
      <c r="D73" s="4">
        <f t="shared" ref="D73:E74" si="70">I73</f>
        <v>0</v>
      </c>
      <c r="E73" s="4">
        <f t="shared" si="70"/>
        <v>0</v>
      </c>
      <c r="F73" s="4"/>
      <c r="G73" s="4"/>
      <c r="H73" s="4">
        <f t="shared" si="69"/>
        <v>0</v>
      </c>
      <c r="I73" s="4">
        <f t="shared" si="69"/>
        <v>0</v>
      </c>
      <c r="J73" s="4">
        <f t="shared" si="69"/>
        <v>0</v>
      </c>
      <c r="K73" s="4">
        <f t="shared" si="69"/>
        <v>0</v>
      </c>
      <c r="L73" s="4">
        <f t="shared" si="69"/>
        <v>0</v>
      </c>
      <c r="M73" s="4">
        <f t="shared" si="69"/>
        <v>0</v>
      </c>
      <c r="N73" s="4">
        <f t="shared" si="69"/>
        <v>0</v>
      </c>
      <c r="O73" s="4">
        <f t="shared" si="69"/>
        <v>0</v>
      </c>
      <c r="P73" s="4">
        <f t="shared" si="69"/>
        <v>0</v>
      </c>
      <c r="Q73" s="4">
        <f t="shared" si="69"/>
        <v>0</v>
      </c>
      <c r="R73" s="4">
        <f t="shared" si="69"/>
        <v>0</v>
      </c>
      <c r="S73" s="4">
        <f t="shared" si="69"/>
        <v>0</v>
      </c>
      <c r="T73" s="4">
        <f t="shared" si="69"/>
        <v>0</v>
      </c>
      <c r="U73" s="4">
        <f t="shared" si="69"/>
        <v>0</v>
      </c>
      <c r="V73" s="4">
        <f t="shared" si="69"/>
        <v>0</v>
      </c>
      <c r="W73" s="4">
        <f t="shared" si="69"/>
        <v>0</v>
      </c>
      <c r="X73" s="4">
        <f t="shared" si="69"/>
        <v>0</v>
      </c>
      <c r="Y73" s="4">
        <f t="shared" si="69"/>
        <v>0</v>
      </c>
      <c r="Z73" s="4">
        <f t="shared" si="69"/>
        <v>0</v>
      </c>
      <c r="AA73" s="4">
        <f t="shared" si="69"/>
        <v>0</v>
      </c>
      <c r="AB73" s="4">
        <f t="shared" si="69"/>
        <v>0</v>
      </c>
      <c r="AC73" s="4">
        <f t="shared" si="69"/>
        <v>0</v>
      </c>
      <c r="AD73" s="4">
        <f t="shared" si="69"/>
        <v>0</v>
      </c>
      <c r="AE73" s="4">
        <f t="shared" si="69"/>
        <v>0</v>
      </c>
      <c r="AF73" s="100"/>
      <c r="AG73" s="1"/>
      <c r="AH73" s="5"/>
    </row>
    <row r="74" spans="1:266" ht="19.5" customHeight="1" x14ac:dyDescent="0.25">
      <c r="A74" s="42" t="s">
        <v>3</v>
      </c>
      <c r="B74" s="4">
        <f t="shared" ref="B74:AE74" si="71">B28+B36+B43+B50+B63+B69</f>
        <v>0</v>
      </c>
      <c r="C74" s="4">
        <f t="shared" si="32"/>
        <v>0</v>
      </c>
      <c r="D74" s="4">
        <f t="shared" si="70"/>
        <v>0</v>
      </c>
      <c r="E74" s="4">
        <f t="shared" si="70"/>
        <v>0</v>
      </c>
      <c r="F74" s="4"/>
      <c r="G74" s="4"/>
      <c r="H74" s="4">
        <f t="shared" si="71"/>
        <v>0</v>
      </c>
      <c r="I74" s="4">
        <f t="shared" si="71"/>
        <v>0</v>
      </c>
      <c r="J74" s="4">
        <f t="shared" si="71"/>
        <v>0</v>
      </c>
      <c r="K74" s="4">
        <f t="shared" si="71"/>
        <v>0</v>
      </c>
      <c r="L74" s="4">
        <f t="shared" si="71"/>
        <v>0</v>
      </c>
      <c r="M74" s="4">
        <f t="shared" si="71"/>
        <v>0</v>
      </c>
      <c r="N74" s="4">
        <f t="shared" si="71"/>
        <v>0</v>
      </c>
      <c r="O74" s="4">
        <f t="shared" si="71"/>
        <v>0</v>
      </c>
      <c r="P74" s="4">
        <f t="shared" si="71"/>
        <v>0</v>
      </c>
      <c r="Q74" s="4">
        <f t="shared" si="71"/>
        <v>0</v>
      </c>
      <c r="R74" s="4">
        <f t="shared" si="71"/>
        <v>0</v>
      </c>
      <c r="S74" s="4">
        <f t="shared" si="71"/>
        <v>0</v>
      </c>
      <c r="T74" s="4">
        <f t="shared" si="71"/>
        <v>0</v>
      </c>
      <c r="U74" s="4">
        <f t="shared" si="71"/>
        <v>0</v>
      </c>
      <c r="V74" s="4">
        <f t="shared" si="71"/>
        <v>0</v>
      </c>
      <c r="W74" s="4">
        <f t="shared" si="71"/>
        <v>0</v>
      </c>
      <c r="X74" s="4">
        <f t="shared" si="71"/>
        <v>0</v>
      </c>
      <c r="Y74" s="4">
        <f t="shared" si="71"/>
        <v>0</v>
      </c>
      <c r="Z74" s="4">
        <f t="shared" si="71"/>
        <v>0</v>
      </c>
      <c r="AA74" s="4">
        <f t="shared" si="71"/>
        <v>0</v>
      </c>
      <c r="AB74" s="4">
        <f t="shared" si="71"/>
        <v>0</v>
      </c>
      <c r="AC74" s="4">
        <f t="shared" si="71"/>
        <v>0</v>
      </c>
      <c r="AD74" s="4">
        <f t="shared" si="71"/>
        <v>0</v>
      </c>
      <c r="AE74" s="4">
        <f t="shared" si="71"/>
        <v>0</v>
      </c>
      <c r="AF74" s="132"/>
      <c r="AG74" s="1"/>
      <c r="AH74" s="5"/>
    </row>
    <row r="75" spans="1:266" s="25" customFormat="1" ht="42.75" customHeight="1" x14ac:dyDescent="0.25">
      <c r="A75" s="22" t="s">
        <v>55</v>
      </c>
      <c r="B75" s="95"/>
      <c r="C75" s="23"/>
      <c r="D75" s="23"/>
      <c r="E75" s="23"/>
      <c r="F75" s="23"/>
      <c r="G75" s="25" t="s">
        <v>59</v>
      </c>
      <c r="H75" s="24"/>
      <c r="I75" s="24"/>
      <c r="Z75" s="96"/>
      <c r="AB75" s="97"/>
      <c r="AF75" s="54"/>
    </row>
    <row r="76" spans="1:266" ht="15.75" customHeight="1" x14ac:dyDescent="0.25">
      <c r="A76" s="18"/>
      <c r="B76" s="7"/>
      <c r="C76" s="7"/>
      <c r="D76" s="7"/>
      <c r="E76" s="7"/>
      <c r="F76" s="7"/>
      <c r="G76" s="7"/>
      <c r="AF76" s="54"/>
    </row>
    <row r="77" spans="1:266" x14ac:dyDescent="0.25">
      <c r="A77" s="19" t="s">
        <v>56</v>
      </c>
      <c r="AF77" s="54"/>
    </row>
    <row r="78" spans="1:266" x14ac:dyDescent="0.25">
      <c r="A78" s="19" t="s">
        <v>57</v>
      </c>
      <c r="AF78" s="54"/>
    </row>
    <row r="79" spans="1:266" x14ac:dyDescent="0.25">
      <c r="A79" s="2" t="s">
        <v>58</v>
      </c>
      <c r="C79" s="91"/>
      <c r="D79" s="92"/>
      <c r="AF79" s="55"/>
    </row>
    <row r="80" spans="1:266" x14ac:dyDescent="0.25">
      <c r="A80" s="27">
        <v>42464</v>
      </c>
      <c r="H80" s="8"/>
      <c r="I80" s="8"/>
      <c r="J80" s="8"/>
      <c r="K80" s="8"/>
      <c r="L80" s="20"/>
      <c r="M80" s="20"/>
      <c r="AF80" s="54"/>
    </row>
    <row r="81" spans="2:32" x14ac:dyDescent="0.25">
      <c r="B81" s="9"/>
      <c r="C81" s="9"/>
      <c r="D81" s="9"/>
      <c r="E81" s="9"/>
      <c r="F81" s="9"/>
      <c r="G81" s="9"/>
      <c r="H81" s="20"/>
      <c r="I81" s="20"/>
      <c r="J81" s="20"/>
      <c r="K81" s="20"/>
      <c r="L81" s="20"/>
      <c r="M81" s="20"/>
      <c r="AF81" s="54"/>
    </row>
    <row r="82" spans="2:32" x14ac:dyDescent="0.25">
      <c r="AF82" s="54"/>
    </row>
    <row r="83" spans="2:32" x14ac:dyDescent="0.25">
      <c r="AF83" s="54"/>
    </row>
    <row r="84" spans="2:32" x14ac:dyDescent="0.25">
      <c r="AF84" s="54"/>
    </row>
    <row r="85" spans="2:32" ht="18.75" x14ac:dyDescent="0.25">
      <c r="AF85" s="56"/>
    </row>
    <row r="86" spans="2:32" ht="18.75" x14ac:dyDescent="0.25">
      <c r="AF86" s="57"/>
    </row>
    <row r="87" spans="2:32" ht="18.75" x14ac:dyDescent="0.25">
      <c r="AF87" s="58"/>
    </row>
    <row r="88" spans="2:32" ht="18.75" x14ac:dyDescent="0.25">
      <c r="AF88" s="59"/>
    </row>
    <row r="89" spans="2:32" ht="18.75" x14ac:dyDescent="0.25">
      <c r="AF89" s="59"/>
    </row>
    <row r="90" spans="2:32" ht="18.75" x14ac:dyDescent="0.25">
      <c r="AF90" s="59"/>
    </row>
    <row r="91" spans="2:32" ht="18.75" x14ac:dyDescent="0.25">
      <c r="AF91" s="59"/>
    </row>
    <row r="92" spans="2:32" ht="18.75" x14ac:dyDescent="0.25">
      <c r="AF92" s="59"/>
    </row>
  </sheetData>
  <mergeCells count="23">
    <mergeCell ref="T8:U8"/>
    <mergeCell ref="V8:W8"/>
    <mergeCell ref="N4:O4"/>
    <mergeCell ref="B8:B10"/>
    <mergeCell ref="A8:A10"/>
    <mergeCell ref="A7:O7"/>
    <mergeCell ref="A6:O6"/>
    <mergeCell ref="AF8:AF9"/>
    <mergeCell ref="AF34:AF35"/>
    <mergeCell ref="C8:C10"/>
    <mergeCell ref="D8:D10"/>
    <mergeCell ref="E8:E10"/>
    <mergeCell ref="F8:G8"/>
    <mergeCell ref="H8:I8"/>
    <mergeCell ref="J8:K8"/>
    <mergeCell ref="L8:M8"/>
    <mergeCell ref="Z8:AA8"/>
    <mergeCell ref="AB8:AC8"/>
    <mergeCell ref="AD8:AE8"/>
    <mergeCell ref="X8:Y8"/>
    <mergeCell ref="N8:O8"/>
    <mergeCell ref="P8:Q8"/>
    <mergeCell ref="R8:S8"/>
  </mergeCells>
  <printOptions horizontalCentered="1"/>
  <pageMargins left="0.59055118110236227" right="0.19685039370078741" top="0.39370078740157483" bottom="0.19685039370078741" header="0.11811023622047245" footer="0.11811023622047245"/>
  <pageSetup paperSize="9" scale="49" fitToWidth="2" fitToHeight="5" orientation="landscape" r:id="rId1"/>
  <headerFooter alignWithMargins="0"/>
  <rowBreaks count="1" manualBreakCount="1">
    <brk id="31" max="31" man="1"/>
  </rowBreaks>
  <colBreaks count="1" manualBreakCount="1">
    <brk id="13" max="8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Обухова Елена Амировна</dc:creator>
  <cp:lastModifiedBy>Мороз Ольга Евгеньевна</cp:lastModifiedBy>
  <cp:lastPrinted>2016-04-15T09:09:31Z</cp:lastPrinted>
  <dcterms:created xsi:type="dcterms:W3CDTF">2015-12-21T11:46:56Z</dcterms:created>
  <dcterms:modified xsi:type="dcterms:W3CDTF">2016-04-15T11:59:11Z</dcterms:modified>
</cp:coreProperties>
</file>