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Desktop\БЮДЖЕТ 2019 ОЛЯ\РАЗВИТИЕ ОБРАЗОВАНИЯ 2019\Программа Развитие образования\Сетевые графики в УЭ ежемесячные\"/>
    </mc:Choice>
  </mc:AlternateContent>
  <bookViews>
    <workbookView xWindow="-105" yWindow="-75" windowWidth="22140" windowHeight="12840"/>
  </bookViews>
  <sheets>
    <sheet name="2019 год " sheetId="17" r:id="rId1"/>
  </sheets>
  <definedNames>
    <definedName name="_xlnm.Print_Titles" localSheetId="0">'2019 год '!$3:$4</definedName>
    <definedName name="_xlnm.Print_Area" localSheetId="0">'2019 год '!$A$1:$AF$309</definedName>
  </definedNames>
  <calcPr calcId="152511"/>
</workbook>
</file>

<file path=xl/calcChain.xml><?xml version="1.0" encoding="utf-8"?>
<calcChain xmlns="http://schemas.openxmlformats.org/spreadsheetml/2006/main">
  <c r="AG71" i="17" l="1"/>
  <c r="C258" i="17" l="1"/>
  <c r="C257" i="17"/>
  <c r="C240" i="17"/>
  <c r="E234" i="17"/>
  <c r="D234" i="17" s="1"/>
  <c r="C234" i="17"/>
  <c r="C228" i="17"/>
  <c r="D201" i="17"/>
  <c r="C201" i="17"/>
  <c r="D183" i="17"/>
  <c r="C183" i="17"/>
  <c r="D171" i="17"/>
  <c r="C171" i="17"/>
  <c r="D165" i="17"/>
  <c r="C165" i="17"/>
  <c r="D104" i="17"/>
  <c r="C104" i="17"/>
  <c r="C111" i="17"/>
  <c r="AG98" i="17"/>
  <c r="AG97" i="17"/>
  <c r="AG96" i="17"/>
  <c r="D97" i="17"/>
  <c r="C97" i="17"/>
  <c r="C71" i="17"/>
  <c r="C72" i="17"/>
  <c r="D74" i="17"/>
  <c r="C74" i="17"/>
  <c r="C60" i="17"/>
  <c r="AG48" i="17"/>
  <c r="C48" i="17"/>
  <c r="AG42" i="17"/>
  <c r="E42" i="17"/>
  <c r="D42" i="17" s="1"/>
  <c r="C42" i="17"/>
  <c r="AD18" i="17"/>
  <c r="AG32" i="17"/>
  <c r="D32" i="17"/>
  <c r="C32" i="17"/>
  <c r="AG24" i="17" l="1"/>
  <c r="D24" i="17"/>
  <c r="C24" i="17"/>
  <c r="D18" i="17"/>
  <c r="C18" i="17"/>
  <c r="AE212" i="17" l="1"/>
  <c r="AE207" i="17"/>
  <c r="AE206" i="17"/>
  <c r="AE205" i="17" s="1"/>
  <c r="AE128" i="17"/>
  <c r="AE135" i="17"/>
  <c r="AD135" i="17"/>
  <c r="D301" i="17"/>
  <c r="C301" i="17"/>
  <c r="E284" i="17"/>
  <c r="D284" i="17"/>
  <c r="C284" i="17"/>
  <c r="AE284" i="17"/>
  <c r="AD284" i="17"/>
  <c r="AC284" i="17"/>
  <c r="AB284" i="17"/>
  <c r="AA284" i="17"/>
  <c r="Z284" i="17"/>
  <c r="Y284" i="17"/>
  <c r="X284" i="17"/>
  <c r="W284" i="17"/>
  <c r="V284" i="17"/>
  <c r="U284" i="17"/>
  <c r="T284" i="17"/>
  <c r="S284" i="17"/>
  <c r="R284" i="17"/>
  <c r="Q284" i="17"/>
  <c r="P284" i="17"/>
  <c r="O284" i="17"/>
  <c r="N284" i="17"/>
  <c r="M284" i="17"/>
  <c r="L284" i="17"/>
  <c r="K284" i="17"/>
  <c r="J284" i="17"/>
  <c r="I284" i="17"/>
  <c r="H284" i="17"/>
  <c r="B272" i="17"/>
  <c r="H212" i="17"/>
  <c r="E206" i="17"/>
  <c r="D206" i="17"/>
  <c r="C206" i="17"/>
  <c r="E119" i="17"/>
  <c r="AD119" i="17"/>
  <c r="AC119" i="17"/>
  <c r="AB119" i="17"/>
  <c r="AA119" i="17"/>
  <c r="Z119" i="17"/>
  <c r="Y119" i="17"/>
  <c r="X119" i="17"/>
  <c r="W119" i="17"/>
  <c r="V119" i="17"/>
  <c r="U119" i="17"/>
  <c r="T119" i="17"/>
  <c r="S119" i="17"/>
  <c r="R119" i="17"/>
  <c r="Q119" i="17"/>
  <c r="O119" i="17"/>
  <c r="N119" i="17"/>
  <c r="M119" i="17"/>
  <c r="L119" i="17"/>
  <c r="K119" i="17"/>
  <c r="I119" i="17"/>
  <c r="H119" i="17"/>
  <c r="H7" i="17"/>
  <c r="H116" i="17"/>
  <c r="H115" i="17"/>
  <c r="E135" i="17"/>
  <c r="D135" i="17"/>
  <c r="C135" i="17"/>
  <c r="E136" i="17"/>
  <c r="D136" i="17"/>
  <c r="C136" i="17"/>
  <c r="B136" i="17"/>
  <c r="C130" i="17"/>
  <c r="C128" i="17" s="1"/>
  <c r="B130" i="17"/>
  <c r="M124" i="17"/>
  <c r="C124" i="17"/>
  <c r="B124" i="17"/>
  <c r="B60" i="17"/>
  <c r="C12" i="17"/>
  <c r="D12" i="17"/>
  <c r="C300" i="17" l="1"/>
  <c r="C302" i="17"/>
  <c r="AD137" i="17"/>
  <c r="AC137" i="17"/>
  <c r="AB137" i="17"/>
  <c r="AA137" i="17"/>
  <c r="Z137" i="17"/>
  <c r="Y137" i="17"/>
  <c r="X137" i="17"/>
  <c r="W137" i="17"/>
  <c r="V137" i="17"/>
  <c r="U137" i="17"/>
  <c r="T137" i="17"/>
  <c r="S137" i="17"/>
  <c r="R137" i="17"/>
  <c r="Q137" i="17"/>
  <c r="P137" i="17"/>
  <c r="O137" i="17"/>
  <c r="N137" i="17"/>
  <c r="M137" i="17"/>
  <c r="L137" i="17"/>
  <c r="K137" i="17"/>
  <c r="J137" i="17"/>
  <c r="I137" i="17"/>
  <c r="H137" i="17"/>
  <c r="E289" i="17"/>
  <c r="G289" i="17" s="1"/>
  <c r="B289" i="17"/>
  <c r="E288" i="17"/>
  <c r="G288" i="17" s="1"/>
  <c r="B288" i="17"/>
  <c r="AE287" i="17"/>
  <c r="AE281" i="17" s="1"/>
  <c r="AD287" i="17"/>
  <c r="AC287" i="17"/>
  <c r="AB287" i="17"/>
  <c r="AA287" i="17"/>
  <c r="Z287" i="17"/>
  <c r="Y287" i="17"/>
  <c r="X287" i="17"/>
  <c r="W287" i="17"/>
  <c r="V287" i="17"/>
  <c r="U287" i="17"/>
  <c r="T287" i="17"/>
  <c r="S287" i="17"/>
  <c r="R287" i="17"/>
  <c r="Q287" i="17"/>
  <c r="P287" i="17"/>
  <c r="O287" i="17"/>
  <c r="N287" i="17"/>
  <c r="M287" i="17"/>
  <c r="L287" i="17"/>
  <c r="K287" i="17"/>
  <c r="J287" i="17"/>
  <c r="I287" i="17"/>
  <c r="H287" i="17"/>
  <c r="E287" i="17"/>
  <c r="D287" i="17"/>
  <c r="C287" i="17"/>
  <c r="B284" i="17"/>
  <c r="AE283" i="17"/>
  <c r="B283" i="17"/>
  <c r="AE282" i="17"/>
  <c r="G214" i="17"/>
  <c r="B214" i="17"/>
  <c r="B212" i="17" s="1"/>
  <c r="AD212" i="17"/>
  <c r="AC212" i="17"/>
  <c r="AB212" i="17"/>
  <c r="AA212" i="17"/>
  <c r="Z212" i="17"/>
  <c r="Y212" i="17"/>
  <c r="X212" i="17"/>
  <c r="W212" i="17"/>
  <c r="V212" i="17"/>
  <c r="U212" i="17"/>
  <c r="T212" i="17"/>
  <c r="S212" i="17"/>
  <c r="R212" i="17"/>
  <c r="Q212" i="17"/>
  <c r="P212" i="17"/>
  <c r="O212" i="17"/>
  <c r="N212" i="17"/>
  <c r="M212" i="17"/>
  <c r="L212" i="17"/>
  <c r="K212" i="17"/>
  <c r="J212" i="17"/>
  <c r="I212" i="17"/>
  <c r="AD206" i="17"/>
  <c r="AC206" i="17"/>
  <c r="AB206" i="17"/>
  <c r="AA206" i="17"/>
  <c r="Z206" i="17"/>
  <c r="Y206" i="17"/>
  <c r="X206" i="17"/>
  <c r="W206" i="17"/>
  <c r="V206" i="17"/>
  <c r="U206" i="17"/>
  <c r="T206" i="17"/>
  <c r="S206" i="17"/>
  <c r="R206" i="17"/>
  <c r="Q206" i="17"/>
  <c r="P206" i="17"/>
  <c r="O206" i="17"/>
  <c r="N206" i="17"/>
  <c r="M206" i="17"/>
  <c r="L206" i="17"/>
  <c r="K206" i="17"/>
  <c r="J206" i="17"/>
  <c r="H206" i="17"/>
  <c r="E209" i="17"/>
  <c r="D209" i="17"/>
  <c r="C209" i="17"/>
  <c r="B209" i="17"/>
  <c r="C208" i="17"/>
  <c r="B208" i="17"/>
  <c r="I207" i="17"/>
  <c r="AD136" i="17"/>
  <c r="AD301" i="17" s="1"/>
  <c r="AC136" i="17"/>
  <c r="AC301" i="17" s="1"/>
  <c r="AB136" i="17"/>
  <c r="AB301" i="17" s="1"/>
  <c r="AA136" i="17"/>
  <c r="AA301" i="17" s="1"/>
  <c r="Z136" i="17"/>
  <c r="Z301" i="17" s="1"/>
  <c r="Y136" i="17"/>
  <c r="Y301" i="17" s="1"/>
  <c r="X136" i="17"/>
  <c r="W136" i="17"/>
  <c r="W301" i="17" s="1"/>
  <c r="V136" i="17"/>
  <c r="V301" i="17" s="1"/>
  <c r="U136" i="17"/>
  <c r="U301" i="17" s="1"/>
  <c r="T136" i="17"/>
  <c r="T301" i="17" s="1"/>
  <c r="S136" i="17"/>
  <c r="S301" i="17" s="1"/>
  <c r="R136" i="17"/>
  <c r="R301" i="17" s="1"/>
  <c r="Q136" i="17"/>
  <c r="Q301" i="17" s="1"/>
  <c r="P136" i="17"/>
  <c r="P301" i="17" s="1"/>
  <c r="O136" i="17"/>
  <c r="O301" i="17" s="1"/>
  <c r="N136" i="17"/>
  <c r="N301" i="17" s="1"/>
  <c r="M136" i="17"/>
  <c r="M301" i="17" s="1"/>
  <c r="L136" i="17"/>
  <c r="L301" i="17" s="1"/>
  <c r="K136" i="17"/>
  <c r="K301" i="17" s="1"/>
  <c r="J136" i="17"/>
  <c r="J301" i="17" s="1"/>
  <c r="I136" i="17"/>
  <c r="I301" i="17" s="1"/>
  <c r="H136" i="17"/>
  <c r="H301" i="17" s="1"/>
  <c r="AD130" i="17"/>
  <c r="AC130" i="17"/>
  <c r="AB130" i="17"/>
  <c r="AA130" i="17"/>
  <c r="AA128" i="17" s="1"/>
  <c r="Z130" i="17"/>
  <c r="Z128" i="17" s="1"/>
  <c r="Y130" i="17"/>
  <c r="X130" i="17"/>
  <c r="X128" i="17" s="1"/>
  <c r="W130" i="17"/>
  <c r="W128" i="17" s="1"/>
  <c r="V130" i="17"/>
  <c r="V128" i="17" s="1"/>
  <c r="U130" i="17"/>
  <c r="T130" i="17"/>
  <c r="T128" i="17" s="1"/>
  <c r="S130" i="17"/>
  <c r="S128" i="17" s="1"/>
  <c r="R130" i="17"/>
  <c r="R128" i="17" s="1"/>
  <c r="Q130" i="17"/>
  <c r="P130" i="17"/>
  <c r="P128" i="17" s="1"/>
  <c r="O130" i="17"/>
  <c r="O128" i="17" s="1"/>
  <c r="N130" i="17"/>
  <c r="N128" i="17" s="1"/>
  <c r="M130" i="17"/>
  <c r="L130" i="17"/>
  <c r="L128" i="17" s="1"/>
  <c r="K130" i="17"/>
  <c r="J130" i="17"/>
  <c r="J128" i="17" s="1"/>
  <c r="I130" i="17"/>
  <c r="H130" i="17"/>
  <c r="H128" i="17" s="1"/>
  <c r="AD128" i="17"/>
  <c r="AC128" i="17"/>
  <c r="AB128" i="17"/>
  <c r="Y128" i="17"/>
  <c r="U128" i="17"/>
  <c r="Q128" i="17"/>
  <c r="M128" i="17"/>
  <c r="I128" i="17"/>
  <c r="B122" i="17"/>
  <c r="AE122" i="17"/>
  <c r="AD122" i="17"/>
  <c r="AB122" i="17"/>
  <c r="Z122" i="17"/>
  <c r="X122" i="17"/>
  <c r="V122" i="17"/>
  <c r="T122" i="17"/>
  <c r="R122" i="17"/>
  <c r="P122" i="17"/>
  <c r="N122" i="17"/>
  <c r="L122" i="17"/>
  <c r="J122" i="17"/>
  <c r="H122" i="17"/>
  <c r="D122" i="17"/>
  <c r="C122" i="17"/>
  <c r="B118" i="17"/>
  <c r="AE119" i="17"/>
  <c r="AE117" i="17"/>
  <c r="I117" i="17"/>
  <c r="AE116" i="17"/>
  <c r="X135" i="17" l="1"/>
  <c r="AB302" i="17"/>
  <c r="J135" i="17"/>
  <c r="Z135" i="17"/>
  <c r="G212" i="17"/>
  <c r="I302" i="17"/>
  <c r="J302" i="17"/>
  <c r="N302" i="17"/>
  <c r="R302" i="17"/>
  <c r="V302" i="17"/>
  <c r="Z302" i="17"/>
  <c r="AD302" i="17"/>
  <c r="H135" i="17"/>
  <c r="X301" i="17"/>
  <c r="H302" i="17"/>
  <c r="L302" i="17"/>
  <c r="P302" i="17"/>
  <c r="T302" i="17"/>
  <c r="X302" i="17"/>
  <c r="G287" i="17"/>
  <c r="N135" i="17"/>
  <c r="B287" i="17"/>
  <c r="F287" i="17" s="1"/>
  <c r="P135" i="17"/>
  <c r="T135" i="17"/>
  <c r="AE280" i="17"/>
  <c r="F288" i="17"/>
  <c r="F289" i="17"/>
  <c r="F284" i="17"/>
  <c r="G284" i="17"/>
  <c r="L135" i="17"/>
  <c r="AB135" i="17"/>
  <c r="F212" i="17"/>
  <c r="F214" i="17"/>
  <c r="B206" i="17"/>
  <c r="I135" i="17"/>
  <c r="R135" i="17"/>
  <c r="V135" i="17"/>
  <c r="K128" i="17"/>
  <c r="I122" i="17"/>
  <c r="I116" i="17" s="1"/>
  <c r="I115" i="17" s="1"/>
  <c r="AE300" i="17"/>
  <c r="I281" i="17"/>
  <c r="AD268" i="17"/>
  <c r="AC268" i="17"/>
  <c r="AB268" i="17"/>
  <c r="AA268" i="17"/>
  <c r="Z268" i="17"/>
  <c r="Y268" i="17"/>
  <c r="X268" i="17"/>
  <c r="W268" i="17"/>
  <c r="V268" i="17"/>
  <c r="U268" i="17"/>
  <c r="T268" i="17"/>
  <c r="S268" i="17"/>
  <c r="R268" i="17"/>
  <c r="Q268" i="17"/>
  <c r="P268" i="17"/>
  <c r="O268" i="17"/>
  <c r="N268" i="17"/>
  <c r="M268" i="17"/>
  <c r="L268" i="17"/>
  <c r="K268" i="17"/>
  <c r="J268" i="17"/>
  <c r="I268" i="17"/>
  <c r="H268" i="17"/>
  <c r="AD300" i="17" l="1"/>
  <c r="H300" i="17"/>
  <c r="X300" i="17"/>
  <c r="J300" i="17"/>
  <c r="R300" i="17"/>
  <c r="L300" i="17"/>
  <c r="P300" i="17"/>
  <c r="E301" i="17"/>
  <c r="AB300" i="17"/>
  <c r="Z300" i="17"/>
  <c r="H36" i="17"/>
  <c r="I36" i="17"/>
  <c r="J36" i="17"/>
  <c r="K36" i="17"/>
  <c r="L36" i="17"/>
  <c r="M36" i="17"/>
  <c r="N36" i="17"/>
  <c r="O36" i="17"/>
  <c r="P36" i="17"/>
  <c r="Q36" i="17"/>
  <c r="R36" i="17"/>
  <c r="S36" i="17"/>
  <c r="T36" i="17"/>
  <c r="U36" i="17"/>
  <c r="V36" i="17"/>
  <c r="W36" i="17"/>
  <c r="X36" i="17"/>
  <c r="Y36" i="17"/>
  <c r="Z36" i="17"/>
  <c r="AA36" i="17"/>
  <c r="AB36" i="17"/>
  <c r="AC36" i="17"/>
  <c r="AD36" i="17"/>
  <c r="AE36" i="17"/>
  <c r="S28" i="17"/>
  <c r="T28" i="17"/>
  <c r="U28" i="17"/>
  <c r="V28" i="17"/>
  <c r="W28" i="17"/>
  <c r="X28" i="17"/>
  <c r="Y28" i="17"/>
  <c r="Z28" i="17"/>
  <c r="AA28" i="17"/>
  <c r="AB28" i="17"/>
  <c r="AC28" i="17"/>
  <c r="AD28" i="17"/>
  <c r="AE28" i="17"/>
  <c r="T300" i="17" l="1"/>
  <c r="N300" i="17"/>
  <c r="V300" i="17"/>
  <c r="T104" i="17"/>
  <c r="R104" i="17"/>
  <c r="P104" i="17"/>
  <c r="T105" i="17"/>
  <c r="T103" i="17"/>
  <c r="I300" i="17" l="1"/>
  <c r="I282" i="17"/>
  <c r="I280" i="17" s="1"/>
  <c r="V111" i="17"/>
  <c r="T111" i="17"/>
  <c r="R111" i="17"/>
  <c r="P111" i="17"/>
  <c r="AF222" i="17"/>
  <c r="AE222" i="17"/>
  <c r="AD222" i="17"/>
  <c r="AC222" i="17"/>
  <c r="AB222" i="17"/>
  <c r="AA222" i="17"/>
  <c r="Z222" i="17"/>
  <c r="Y222" i="17"/>
  <c r="X222" i="17"/>
  <c r="W222" i="17"/>
  <c r="V222" i="17"/>
  <c r="U222" i="17"/>
  <c r="T222" i="17"/>
  <c r="S222" i="17"/>
  <c r="R222" i="17"/>
  <c r="Q222" i="17"/>
  <c r="P222" i="17"/>
  <c r="O222" i="17"/>
  <c r="N222" i="17"/>
  <c r="M222" i="17"/>
  <c r="L222" i="17"/>
  <c r="K222" i="17"/>
  <c r="J222" i="17"/>
  <c r="I222" i="17"/>
  <c r="H222" i="17"/>
  <c r="H282" i="17" s="1"/>
  <c r="E258" i="17"/>
  <c r="D258" i="17" s="1"/>
  <c r="B258" i="17"/>
  <c r="AE263" i="17"/>
  <c r="AD263" i="17"/>
  <c r="AC263" i="17"/>
  <c r="AB263" i="17"/>
  <c r="AA263" i="17"/>
  <c r="Z263" i="17"/>
  <c r="Y263" i="17"/>
  <c r="X263" i="17"/>
  <c r="W263" i="17"/>
  <c r="V263" i="17"/>
  <c r="U263" i="17"/>
  <c r="T263" i="17"/>
  <c r="S263" i="17"/>
  <c r="R263" i="17"/>
  <c r="Q263" i="17"/>
  <c r="P263" i="17"/>
  <c r="O263" i="17"/>
  <c r="N263" i="17"/>
  <c r="M263" i="17"/>
  <c r="L263" i="17"/>
  <c r="K263" i="17"/>
  <c r="J263" i="17"/>
  <c r="I263" i="17"/>
  <c r="H263" i="17"/>
  <c r="D263" i="17"/>
  <c r="E269" i="17"/>
  <c r="B269" i="17"/>
  <c r="E240" i="17"/>
  <c r="B240" i="17"/>
  <c r="B238" i="17" s="1"/>
  <c r="AE238" i="17"/>
  <c r="AD238" i="17"/>
  <c r="AC238" i="17"/>
  <c r="AB238" i="17"/>
  <c r="AA238" i="17"/>
  <c r="Z238" i="17"/>
  <c r="Y238" i="17"/>
  <c r="X238" i="17"/>
  <c r="W238" i="17"/>
  <c r="V238" i="17"/>
  <c r="U238" i="17"/>
  <c r="T238" i="17"/>
  <c r="S238" i="17"/>
  <c r="R238" i="17"/>
  <c r="Q238" i="17"/>
  <c r="P238" i="17"/>
  <c r="O238" i="17"/>
  <c r="N238" i="17"/>
  <c r="M238" i="17"/>
  <c r="L238" i="17"/>
  <c r="K238" i="17"/>
  <c r="J238" i="17"/>
  <c r="I238" i="17"/>
  <c r="H238" i="17"/>
  <c r="D240" i="17" l="1"/>
  <c r="D238" i="17" s="1"/>
  <c r="AG240" i="17"/>
  <c r="B222" i="17"/>
  <c r="F258" i="17"/>
  <c r="G258" i="17"/>
  <c r="C238" i="17"/>
  <c r="G269" i="17"/>
  <c r="F269" i="17"/>
  <c r="F240" i="17"/>
  <c r="E238" i="17"/>
  <c r="G240" i="17"/>
  <c r="D89" i="17"/>
  <c r="F238" i="17" l="1"/>
  <c r="G238" i="17"/>
  <c r="C77" i="17"/>
  <c r="C36" i="17" l="1"/>
  <c r="AB256" i="17" l="1"/>
  <c r="Q65" i="17"/>
  <c r="N65" i="17"/>
  <c r="R70" i="17"/>
  <c r="D102" i="17" l="1"/>
  <c r="D91" i="17" l="1"/>
  <c r="D296" i="17" s="1"/>
  <c r="N91" i="17"/>
  <c r="N296" i="17" s="1"/>
  <c r="C83" i="17" l="1"/>
  <c r="C65" i="17" s="1"/>
  <c r="C116" i="17" s="1"/>
  <c r="E98" i="17" l="1"/>
  <c r="B234" i="17" l="1"/>
  <c r="E150" i="17"/>
  <c r="C91" i="17"/>
  <c r="C296" i="17" s="1"/>
  <c r="E74" i="17"/>
  <c r="B42" i="17"/>
  <c r="C68" i="17" l="1"/>
  <c r="C66" i="17" l="1"/>
  <c r="AE66" i="17"/>
  <c r="AD66" i="17"/>
  <c r="AC66" i="17"/>
  <c r="AB66" i="17"/>
  <c r="AA66" i="17"/>
  <c r="Z66" i="17"/>
  <c r="Y66" i="17"/>
  <c r="X66" i="17"/>
  <c r="W66" i="17"/>
  <c r="V66" i="17"/>
  <c r="U66" i="17"/>
  <c r="T66" i="17"/>
  <c r="S66" i="17"/>
  <c r="R66" i="17"/>
  <c r="Q66" i="17"/>
  <c r="P66" i="17"/>
  <c r="O66" i="17"/>
  <c r="N66" i="17"/>
  <c r="M66" i="17"/>
  <c r="L66" i="17"/>
  <c r="K66" i="17"/>
  <c r="J66" i="17"/>
  <c r="I66" i="17"/>
  <c r="AD65" i="17"/>
  <c r="AC65" i="17"/>
  <c r="AB65" i="17"/>
  <c r="AA65" i="17"/>
  <c r="Z65" i="17"/>
  <c r="Y65" i="17"/>
  <c r="X65" i="17"/>
  <c r="W65" i="17"/>
  <c r="V65" i="17"/>
  <c r="U65" i="17"/>
  <c r="P65" i="17"/>
  <c r="O65" i="17"/>
  <c r="H65" i="17"/>
  <c r="B71" i="17"/>
  <c r="E71" i="17"/>
  <c r="D65" i="17" s="1"/>
  <c r="D116" i="17" s="1"/>
  <c r="B72" i="17"/>
  <c r="E72" i="17"/>
  <c r="B74" i="17"/>
  <c r="F74" i="17" s="1"/>
  <c r="D68" i="17"/>
  <c r="D72" i="17" l="1"/>
  <c r="D66" i="17" s="1"/>
  <c r="F72" i="17"/>
  <c r="G72" i="17"/>
  <c r="G71" i="17"/>
  <c r="F71" i="17"/>
  <c r="G74" i="17"/>
  <c r="AE68" i="17" l="1"/>
  <c r="AD68" i="17"/>
  <c r="AC68" i="17"/>
  <c r="AB68" i="17"/>
  <c r="AA68" i="17"/>
  <c r="Z68" i="17"/>
  <c r="Y68" i="17"/>
  <c r="X68" i="17"/>
  <c r="W68" i="17"/>
  <c r="V68" i="17"/>
  <c r="U68" i="17"/>
  <c r="T68" i="17"/>
  <c r="S68" i="17"/>
  <c r="R68" i="17"/>
  <c r="Q68" i="17"/>
  <c r="P68" i="17"/>
  <c r="P119" i="17" s="1"/>
  <c r="O68" i="17"/>
  <c r="N68" i="17"/>
  <c r="M68" i="17"/>
  <c r="L68" i="17"/>
  <c r="K68" i="17"/>
  <c r="J68" i="17"/>
  <c r="J119" i="17" s="1"/>
  <c r="I68" i="17"/>
  <c r="H68" i="17"/>
  <c r="H66" i="17"/>
  <c r="H70" i="17"/>
  <c r="B119" i="17" l="1"/>
  <c r="F119" i="17" s="1"/>
  <c r="E68" i="17"/>
  <c r="G68" i="17" s="1"/>
  <c r="B68" i="17"/>
  <c r="F68" i="17" l="1"/>
  <c r="R91" i="17"/>
  <c r="R296" i="17" s="1"/>
  <c r="E97" i="17" l="1"/>
  <c r="AE91" i="17" l="1"/>
  <c r="AE296" i="17" s="1"/>
  <c r="AD91" i="17"/>
  <c r="AD296" i="17" s="1"/>
  <c r="AC91" i="17"/>
  <c r="AC296" i="17" s="1"/>
  <c r="AB91" i="17"/>
  <c r="AB296" i="17" s="1"/>
  <c r="AA91" i="17"/>
  <c r="AA296" i="17" s="1"/>
  <c r="Z91" i="17"/>
  <c r="Z296" i="17" s="1"/>
  <c r="Y91" i="17"/>
  <c r="Y296" i="17" s="1"/>
  <c r="X91" i="17"/>
  <c r="X296" i="17" s="1"/>
  <c r="W91" i="17"/>
  <c r="W296" i="17" s="1"/>
  <c r="V91" i="17"/>
  <c r="V296" i="17" s="1"/>
  <c r="U91" i="17"/>
  <c r="U296" i="17" s="1"/>
  <c r="T91" i="17"/>
  <c r="T296" i="17" s="1"/>
  <c r="S91" i="17"/>
  <c r="S296" i="17" s="1"/>
  <c r="Q91" i="17"/>
  <c r="Q296" i="17" s="1"/>
  <c r="P91" i="17"/>
  <c r="P296" i="17" s="1"/>
  <c r="O91" i="17"/>
  <c r="O296" i="17" s="1"/>
  <c r="M91" i="17"/>
  <c r="M296" i="17" s="1"/>
  <c r="L91" i="17"/>
  <c r="L296" i="17" s="1"/>
  <c r="K91" i="17"/>
  <c r="K296" i="17" s="1"/>
  <c r="J91" i="17"/>
  <c r="J296" i="17" s="1"/>
  <c r="I91" i="17"/>
  <c r="I296" i="17" s="1"/>
  <c r="H91" i="17"/>
  <c r="H296" i="17" s="1"/>
  <c r="H90" i="17"/>
  <c r="B296" i="17" l="1"/>
  <c r="B91" i="17"/>
  <c r="E277" i="17" l="1"/>
  <c r="C277" i="17"/>
  <c r="B277" i="17"/>
  <c r="E275" i="17"/>
  <c r="C275" i="17"/>
  <c r="B275" i="17"/>
  <c r="AE274" i="17"/>
  <c r="AD274" i="17"/>
  <c r="AC274" i="17"/>
  <c r="AB274" i="17"/>
  <c r="AA274" i="17"/>
  <c r="Z274" i="17"/>
  <c r="Y274" i="17"/>
  <c r="X274" i="17"/>
  <c r="W274" i="17"/>
  <c r="W262" i="17" s="1"/>
  <c r="V274" i="17"/>
  <c r="U274" i="17"/>
  <c r="U262" i="17" s="1"/>
  <c r="T274" i="17"/>
  <c r="S274" i="17"/>
  <c r="S262" i="17" s="1"/>
  <c r="R274" i="17"/>
  <c r="Q274" i="17"/>
  <c r="P274" i="17"/>
  <c r="P262" i="17" s="1"/>
  <c r="O274" i="17"/>
  <c r="O262" i="17" s="1"/>
  <c r="N274" i="17"/>
  <c r="M274" i="17"/>
  <c r="M262" i="17" s="1"/>
  <c r="L274" i="17"/>
  <c r="K274" i="17"/>
  <c r="J274" i="17"/>
  <c r="G274" i="17"/>
  <c r="F274" i="17"/>
  <c r="D274" i="17"/>
  <c r="E270" i="17"/>
  <c r="B270" i="17"/>
  <c r="AE268" i="17"/>
  <c r="AA262" i="17"/>
  <c r="H262" i="17"/>
  <c r="D268" i="17"/>
  <c r="C268" i="17"/>
  <c r="AE266" i="17"/>
  <c r="AD266" i="17"/>
  <c r="AC266" i="17"/>
  <c r="AB266" i="17"/>
  <c r="AA266" i="17"/>
  <c r="Z266" i="17"/>
  <c r="Y266" i="17"/>
  <c r="X266" i="17"/>
  <c r="W266" i="17"/>
  <c r="V266" i="17"/>
  <c r="U266" i="17"/>
  <c r="T266" i="17"/>
  <c r="S266" i="17"/>
  <c r="R266" i="17"/>
  <c r="Q266" i="17"/>
  <c r="P266" i="17"/>
  <c r="O266" i="17"/>
  <c r="N266" i="17"/>
  <c r="M266" i="17"/>
  <c r="L266" i="17"/>
  <c r="K266" i="17"/>
  <c r="J266" i="17"/>
  <c r="I266" i="17"/>
  <c r="H266" i="17"/>
  <c r="D266" i="17"/>
  <c r="C266" i="17"/>
  <c r="AE265" i="17"/>
  <c r="AD265" i="17"/>
  <c r="AC265" i="17"/>
  <c r="AB265" i="17"/>
  <c r="AA265" i="17"/>
  <c r="Z265" i="17"/>
  <c r="Y265" i="17"/>
  <c r="X265" i="17"/>
  <c r="W265" i="17"/>
  <c r="V265" i="17"/>
  <c r="U265" i="17"/>
  <c r="T265" i="17"/>
  <c r="S265" i="17"/>
  <c r="R265" i="17"/>
  <c r="Q265" i="17"/>
  <c r="P265" i="17"/>
  <c r="O265" i="17"/>
  <c r="N265" i="17"/>
  <c r="M265" i="17"/>
  <c r="L265" i="17"/>
  <c r="K265" i="17"/>
  <c r="J265" i="17"/>
  <c r="I265" i="17"/>
  <c r="H265" i="17"/>
  <c r="AE264" i="17"/>
  <c r="AD264" i="17"/>
  <c r="AC264" i="17"/>
  <c r="AB264" i="17"/>
  <c r="AA264" i="17"/>
  <c r="Z264" i="17"/>
  <c r="Y264" i="17"/>
  <c r="X264" i="17"/>
  <c r="W264" i="17"/>
  <c r="V264" i="17"/>
  <c r="U264" i="17"/>
  <c r="T264" i="17"/>
  <c r="S264" i="17"/>
  <c r="R264" i="17"/>
  <c r="Q264" i="17"/>
  <c r="P264" i="17"/>
  <c r="O264" i="17"/>
  <c r="N264" i="17"/>
  <c r="M264" i="17"/>
  <c r="L264" i="17"/>
  <c r="K264" i="17"/>
  <c r="J264" i="17"/>
  <c r="I264" i="17"/>
  <c r="H264" i="17"/>
  <c r="D264" i="17"/>
  <c r="C264" i="17"/>
  <c r="K262" i="17"/>
  <c r="I262" i="17"/>
  <c r="E257" i="17"/>
  <c r="B257" i="17"/>
  <c r="AE256" i="17"/>
  <c r="AD256" i="17"/>
  <c r="AC256" i="17"/>
  <c r="AA256" i="17"/>
  <c r="Z256" i="17"/>
  <c r="Y256" i="17"/>
  <c r="X256" i="17"/>
  <c r="W256" i="17"/>
  <c r="V256" i="17"/>
  <c r="U256" i="17"/>
  <c r="T256" i="17"/>
  <c r="S256" i="17"/>
  <c r="R256" i="17"/>
  <c r="Q256" i="17"/>
  <c r="P256" i="17"/>
  <c r="O256" i="17"/>
  <c r="N256" i="17"/>
  <c r="M256" i="17"/>
  <c r="L256" i="17"/>
  <c r="K256" i="17"/>
  <c r="J256" i="17"/>
  <c r="I256" i="17"/>
  <c r="H256" i="17"/>
  <c r="C256" i="17"/>
  <c r="E254" i="17"/>
  <c r="B254" i="17"/>
  <c r="E252" i="17"/>
  <c r="B252" i="17"/>
  <c r="B251" i="17"/>
  <c r="AE250" i="17"/>
  <c r="AD250" i="17"/>
  <c r="AC250" i="17"/>
  <c r="AB250" i="17"/>
  <c r="AA250" i="17"/>
  <c r="Z250" i="17"/>
  <c r="Y250" i="17"/>
  <c r="X250" i="17"/>
  <c r="W250" i="17"/>
  <c r="V250" i="17"/>
  <c r="U250" i="17"/>
  <c r="T250" i="17"/>
  <c r="S250" i="17"/>
  <c r="R250" i="17"/>
  <c r="Q250" i="17"/>
  <c r="P250" i="17"/>
  <c r="O250" i="17"/>
  <c r="N250" i="17"/>
  <c r="M250" i="17"/>
  <c r="L250" i="17"/>
  <c r="K250" i="17"/>
  <c r="J250" i="17"/>
  <c r="C250" i="17"/>
  <c r="AE248" i="17"/>
  <c r="AE298" i="17" s="1"/>
  <c r="AD248" i="17"/>
  <c r="AD298" i="17" s="1"/>
  <c r="AC248" i="17"/>
  <c r="AC298" i="17" s="1"/>
  <c r="AB248" i="17"/>
  <c r="AB298" i="17" s="1"/>
  <c r="AA248" i="17"/>
  <c r="AA298" i="17" s="1"/>
  <c r="Z248" i="17"/>
  <c r="Z298" i="17" s="1"/>
  <c r="Y248" i="17"/>
  <c r="Y298" i="17" s="1"/>
  <c r="X248" i="17"/>
  <c r="X298" i="17" s="1"/>
  <c r="W248" i="17"/>
  <c r="W298" i="17" s="1"/>
  <c r="V248" i="17"/>
  <c r="V298" i="17" s="1"/>
  <c r="U248" i="17"/>
  <c r="U298" i="17" s="1"/>
  <c r="T248" i="17"/>
  <c r="T298" i="17" s="1"/>
  <c r="S248" i="17"/>
  <c r="S298" i="17" s="1"/>
  <c r="R248" i="17"/>
  <c r="R298" i="17" s="1"/>
  <c r="Q248" i="17"/>
  <c r="Q298" i="17" s="1"/>
  <c r="P248" i="17"/>
  <c r="P298" i="17" s="1"/>
  <c r="O248" i="17"/>
  <c r="O298" i="17" s="1"/>
  <c r="N248" i="17"/>
  <c r="N298" i="17" s="1"/>
  <c r="M248" i="17"/>
  <c r="M298" i="17" s="1"/>
  <c r="L248" i="17"/>
  <c r="L298" i="17" s="1"/>
  <c r="K248" i="17"/>
  <c r="K298" i="17" s="1"/>
  <c r="J248" i="17"/>
  <c r="J298" i="17" s="1"/>
  <c r="I248" i="17"/>
  <c r="I298" i="17" s="1"/>
  <c r="H248" i="17"/>
  <c r="H298" i="17" s="1"/>
  <c r="D248" i="17"/>
  <c r="D298" i="17" s="1"/>
  <c r="C248" i="17"/>
  <c r="E247" i="17"/>
  <c r="D247" i="17"/>
  <c r="C247" i="17"/>
  <c r="B247" i="17"/>
  <c r="AE246" i="17"/>
  <c r="AD246" i="17"/>
  <c r="AC246" i="17"/>
  <c r="AB246" i="17"/>
  <c r="AA246" i="17"/>
  <c r="Z246" i="17"/>
  <c r="Y246" i="17"/>
  <c r="X246" i="17"/>
  <c r="W246" i="17"/>
  <c r="V246" i="17"/>
  <c r="U246" i="17"/>
  <c r="T246" i="17"/>
  <c r="S246" i="17"/>
  <c r="R246" i="17"/>
  <c r="Q246" i="17"/>
  <c r="P246" i="17"/>
  <c r="O246" i="17"/>
  <c r="N246" i="17"/>
  <c r="M246" i="17"/>
  <c r="L246" i="17"/>
  <c r="K246" i="17"/>
  <c r="J246" i="17"/>
  <c r="I246" i="17"/>
  <c r="H246" i="17"/>
  <c r="C246" i="17"/>
  <c r="AE245" i="17"/>
  <c r="AD245" i="17"/>
  <c r="AD281" i="17" s="1"/>
  <c r="AC245" i="17"/>
  <c r="AC281" i="17" s="1"/>
  <c r="AB245" i="17"/>
  <c r="AB281" i="17" s="1"/>
  <c r="AA245" i="17"/>
  <c r="AA281" i="17" s="1"/>
  <c r="Z245" i="17"/>
  <c r="Z281" i="17" s="1"/>
  <c r="Y245" i="17"/>
  <c r="Y281" i="17" s="1"/>
  <c r="X245" i="17"/>
  <c r="X281" i="17" s="1"/>
  <c r="W245" i="17"/>
  <c r="W281" i="17" s="1"/>
  <c r="V245" i="17"/>
  <c r="V281" i="17" s="1"/>
  <c r="U245" i="17"/>
  <c r="U281" i="17" s="1"/>
  <c r="T245" i="17"/>
  <c r="T281" i="17" s="1"/>
  <c r="S245" i="17"/>
  <c r="S281" i="17" s="1"/>
  <c r="R245" i="17"/>
  <c r="R281" i="17" s="1"/>
  <c r="Q245" i="17"/>
  <c r="Q281" i="17" s="1"/>
  <c r="P245" i="17"/>
  <c r="P281" i="17" s="1"/>
  <c r="O245" i="17"/>
  <c r="O281" i="17" s="1"/>
  <c r="N245" i="17"/>
  <c r="N281" i="17" s="1"/>
  <c r="M245" i="17"/>
  <c r="M281" i="17" s="1"/>
  <c r="L245" i="17"/>
  <c r="L281" i="17" s="1"/>
  <c r="K245" i="17"/>
  <c r="K281" i="17" s="1"/>
  <c r="J245" i="17"/>
  <c r="J281" i="17" s="1"/>
  <c r="I245" i="17"/>
  <c r="H245" i="17"/>
  <c r="H281" i="17" s="1"/>
  <c r="C245" i="17"/>
  <c r="C281" i="17" s="1"/>
  <c r="D232" i="17"/>
  <c r="AE232" i="17"/>
  <c r="AD232" i="17"/>
  <c r="AC232" i="17"/>
  <c r="AB232" i="17"/>
  <c r="AA232" i="17"/>
  <c r="Z232" i="17"/>
  <c r="Y232" i="17"/>
  <c r="X232" i="17"/>
  <c r="W232" i="17"/>
  <c r="V232" i="17"/>
  <c r="U232" i="17"/>
  <c r="T232" i="17"/>
  <c r="S232" i="17"/>
  <c r="R232" i="17"/>
  <c r="Q232" i="17"/>
  <c r="P232" i="17"/>
  <c r="O232" i="17"/>
  <c r="N232" i="17"/>
  <c r="M232" i="17"/>
  <c r="L232" i="17"/>
  <c r="K232" i="17"/>
  <c r="J232" i="17"/>
  <c r="I232" i="17"/>
  <c r="H232" i="17"/>
  <c r="C232" i="17"/>
  <c r="B232" i="17"/>
  <c r="E228" i="17"/>
  <c r="B228" i="17"/>
  <c r="AE226" i="17"/>
  <c r="AD226" i="17"/>
  <c r="AC226" i="17"/>
  <c r="AB226" i="17"/>
  <c r="AA226" i="17"/>
  <c r="Z226" i="17"/>
  <c r="Y226" i="17"/>
  <c r="X226" i="17"/>
  <c r="W226" i="17"/>
  <c r="V226" i="17"/>
  <c r="U226" i="17"/>
  <c r="T226" i="17"/>
  <c r="S226" i="17"/>
  <c r="R226" i="17"/>
  <c r="Q226" i="17"/>
  <c r="P226" i="17"/>
  <c r="O226" i="17"/>
  <c r="N226" i="17"/>
  <c r="M226" i="17"/>
  <c r="L226" i="17"/>
  <c r="K226" i="17"/>
  <c r="J226" i="17"/>
  <c r="I226" i="17"/>
  <c r="I206" i="17" s="1"/>
  <c r="I205" i="17" s="1"/>
  <c r="H226" i="17"/>
  <c r="C226" i="17"/>
  <c r="AE220" i="17"/>
  <c r="AD220" i="17"/>
  <c r="AC220" i="17"/>
  <c r="AB220" i="17"/>
  <c r="AA220" i="17"/>
  <c r="Z220" i="17"/>
  <c r="Y220" i="17"/>
  <c r="X220" i="17"/>
  <c r="W220" i="17"/>
  <c r="V220" i="17"/>
  <c r="U220" i="17"/>
  <c r="T220" i="17"/>
  <c r="S220" i="17"/>
  <c r="R220" i="17"/>
  <c r="Q220" i="17"/>
  <c r="P220" i="17"/>
  <c r="O220" i="17"/>
  <c r="M220" i="17"/>
  <c r="L220" i="17"/>
  <c r="K220" i="17"/>
  <c r="J220" i="17"/>
  <c r="I220" i="17"/>
  <c r="H220" i="17"/>
  <c r="C222" i="17"/>
  <c r="E201" i="17"/>
  <c r="B201" i="17"/>
  <c r="AE199" i="17"/>
  <c r="AD199" i="17"/>
  <c r="AC199" i="17"/>
  <c r="AB199" i="17"/>
  <c r="AA199" i="17"/>
  <c r="Z199" i="17"/>
  <c r="Y199" i="17"/>
  <c r="X199" i="17"/>
  <c r="W199" i="17"/>
  <c r="V199" i="17"/>
  <c r="U199" i="17"/>
  <c r="T199" i="17"/>
  <c r="S199" i="17"/>
  <c r="R199" i="17"/>
  <c r="Q199" i="17"/>
  <c r="P199" i="17"/>
  <c r="O199" i="17"/>
  <c r="N199" i="17"/>
  <c r="M199" i="17"/>
  <c r="L199" i="17"/>
  <c r="K199" i="17"/>
  <c r="J199" i="17"/>
  <c r="I199" i="17"/>
  <c r="H199" i="17"/>
  <c r="C199" i="17"/>
  <c r="AE195" i="17"/>
  <c r="AE193" i="17" s="1"/>
  <c r="AD195" i="17"/>
  <c r="AC195" i="17"/>
  <c r="AB195" i="17"/>
  <c r="AA195" i="17"/>
  <c r="Z195" i="17"/>
  <c r="Y195" i="17"/>
  <c r="X195" i="17"/>
  <c r="W195" i="17"/>
  <c r="V195" i="17"/>
  <c r="U195" i="17"/>
  <c r="T195" i="17"/>
  <c r="S195" i="17"/>
  <c r="R195" i="17"/>
  <c r="Q195" i="17"/>
  <c r="P195" i="17"/>
  <c r="O195" i="17"/>
  <c r="N195" i="17"/>
  <c r="M195" i="17"/>
  <c r="L195" i="17"/>
  <c r="K195" i="17"/>
  <c r="J195" i="17"/>
  <c r="I195" i="17"/>
  <c r="I193" i="17" s="1"/>
  <c r="H195" i="17"/>
  <c r="C195" i="17"/>
  <c r="C193" i="17" s="1"/>
  <c r="E183" i="17"/>
  <c r="B183" i="17"/>
  <c r="AE181" i="17"/>
  <c r="AD181" i="17"/>
  <c r="AC181" i="17"/>
  <c r="AB181" i="17"/>
  <c r="AA181" i="17"/>
  <c r="Z181" i="17"/>
  <c r="Y181" i="17"/>
  <c r="X181" i="17"/>
  <c r="W181" i="17"/>
  <c r="V181" i="17"/>
  <c r="U181" i="17"/>
  <c r="T181" i="17"/>
  <c r="S181" i="17"/>
  <c r="R181" i="17"/>
  <c r="Q181" i="17"/>
  <c r="P181" i="17"/>
  <c r="O181" i="17"/>
  <c r="N181" i="17"/>
  <c r="M181" i="17"/>
  <c r="L181" i="17"/>
  <c r="K181" i="17"/>
  <c r="J181" i="17"/>
  <c r="I181" i="17"/>
  <c r="H181" i="17"/>
  <c r="C181" i="17"/>
  <c r="AE177" i="17"/>
  <c r="AE175" i="17" s="1"/>
  <c r="AD177" i="17"/>
  <c r="AD175" i="17" s="1"/>
  <c r="AC177" i="17"/>
  <c r="AB177" i="17"/>
  <c r="AB175" i="17" s="1"/>
  <c r="AA177" i="17"/>
  <c r="Z177" i="17"/>
  <c r="Z175" i="17" s="1"/>
  <c r="Y177" i="17"/>
  <c r="X177" i="17"/>
  <c r="X175" i="17" s="1"/>
  <c r="W177" i="17"/>
  <c r="V177" i="17"/>
  <c r="V175" i="17" s="1"/>
  <c r="U177" i="17"/>
  <c r="T177" i="17"/>
  <c r="T175" i="17" s="1"/>
  <c r="S177" i="17"/>
  <c r="R177" i="17"/>
  <c r="R175" i="17" s="1"/>
  <c r="Q177" i="17"/>
  <c r="P177" i="17"/>
  <c r="P175" i="17" s="1"/>
  <c r="O177" i="17"/>
  <c r="N177" i="17"/>
  <c r="N175" i="17" s="1"/>
  <c r="M177" i="17"/>
  <c r="L177" i="17"/>
  <c r="L175" i="17" s="1"/>
  <c r="K177" i="17"/>
  <c r="J177" i="17"/>
  <c r="I177" i="17"/>
  <c r="H177" i="17"/>
  <c r="H175" i="17" s="1"/>
  <c r="C177" i="17"/>
  <c r="E171" i="17"/>
  <c r="B171" i="17"/>
  <c r="AD169" i="17"/>
  <c r="AB169" i="17"/>
  <c r="Z169" i="17"/>
  <c r="X169" i="17"/>
  <c r="W169" i="17"/>
  <c r="V169" i="17"/>
  <c r="U169" i="17"/>
  <c r="T169" i="17"/>
  <c r="S169" i="17"/>
  <c r="R169" i="17"/>
  <c r="Q169" i="17"/>
  <c r="P169" i="17"/>
  <c r="O169" i="17"/>
  <c r="N169" i="17"/>
  <c r="M169" i="17"/>
  <c r="L169" i="17"/>
  <c r="K169" i="17"/>
  <c r="J169" i="17"/>
  <c r="H169" i="17"/>
  <c r="D169" i="17"/>
  <c r="C169" i="17"/>
  <c r="E165" i="17"/>
  <c r="D163" i="17" s="1"/>
  <c r="B165" i="17"/>
  <c r="AE163" i="17"/>
  <c r="AD163" i="17"/>
  <c r="AC163" i="17"/>
  <c r="AB163" i="17"/>
  <c r="AA163" i="17"/>
  <c r="Z163" i="17"/>
  <c r="Y163" i="17"/>
  <c r="X163" i="17"/>
  <c r="W163" i="17"/>
  <c r="V163" i="17"/>
  <c r="U163" i="17"/>
  <c r="T163" i="17"/>
  <c r="S163" i="17"/>
  <c r="R163" i="17"/>
  <c r="Q163" i="17"/>
  <c r="P163" i="17"/>
  <c r="O163" i="17"/>
  <c r="N163" i="17"/>
  <c r="M163" i="17"/>
  <c r="L163" i="17"/>
  <c r="K163" i="17"/>
  <c r="J163" i="17"/>
  <c r="I163" i="17"/>
  <c r="H163" i="17"/>
  <c r="C163" i="17"/>
  <c r="AE159" i="17"/>
  <c r="AE157" i="17" s="1"/>
  <c r="AD159" i="17"/>
  <c r="AD157" i="17" s="1"/>
  <c r="AC159" i="17"/>
  <c r="AC157" i="17" s="1"/>
  <c r="AB159" i="17"/>
  <c r="AB157" i="17" s="1"/>
  <c r="AA159" i="17"/>
  <c r="AA157" i="17" s="1"/>
  <c r="Z159" i="17"/>
  <c r="Z157" i="17" s="1"/>
  <c r="Y159" i="17"/>
  <c r="Y157" i="17" s="1"/>
  <c r="X159" i="17"/>
  <c r="X157" i="17" s="1"/>
  <c r="W159" i="17"/>
  <c r="W157" i="17" s="1"/>
  <c r="V159" i="17"/>
  <c r="V157" i="17" s="1"/>
  <c r="U159" i="17"/>
  <c r="U157" i="17" s="1"/>
  <c r="T159" i="17"/>
  <c r="T157" i="17" s="1"/>
  <c r="S159" i="17"/>
  <c r="S157" i="17" s="1"/>
  <c r="R159" i="17"/>
  <c r="R157" i="17" s="1"/>
  <c r="Q159" i="17"/>
  <c r="Q157" i="17" s="1"/>
  <c r="P159" i="17"/>
  <c r="P157" i="17" s="1"/>
  <c r="O159" i="17"/>
  <c r="O157" i="17" s="1"/>
  <c r="N159" i="17"/>
  <c r="N157" i="17" s="1"/>
  <c r="M159" i="17"/>
  <c r="M157" i="17" s="1"/>
  <c r="L159" i="17"/>
  <c r="L157" i="17" s="1"/>
  <c r="K159" i="17"/>
  <c r="J159" i="17"/>
  <c r="J157" i="17" s="1"/>
  <c r="I159" i="17"/>
  <c r="I157" i="17" s="1"/>
  <c r="H159" i="17"/>
  <c r="H157" i="17" s="1"/>
  <c r="C159" i="17"/>
  <c r="E151" i="17"/>
  <c r="E149" i="17" s="1"/>
  <c r="C151" i="17"/>
  <c r="B151" i="17"/>
  <c r="B150" i="17"/>
  <c r="AE149" i="17"/>
  <c r="AE115" i="17" s="1"/>
  <c r="AD149" i="17"/>
  <c r="AC149" i="17"/>
  <c r="AB149" i="17"/>
  <c r="AA149" i="17"/>
  <c r="Z149" i="17"/>
  <c r="Y149" i="17"/>
  <c r="X149" i="17"/>
  <c r="W149" i="17"/>
  <c r="V149" i="17"/>
  <c r="U149" i="17"/>
  <c r="T149" i="17"/>
  <c r="S149" i="17"/>
  <c r="R149" i="17"/>
  <c r="Q149" i="17"/>
  <c r="P149" i="17"/>
  <c r="O149" i="17"/>
  <c r="N149" i="17"/>
  <c r="M149" i="17"/>
  <c r="L149" i="17"/>
  <c r="K149" i="17"/>
  <c r="J149" i="17"/>
  <c r="I149" i="17"/>
  <c r="H149" i="17"/>
  <c r="D149" i="17"/>
  <c r="D140" i="17"/>
  <c r="AD140" i="17"/>
  <c r="AB140" i="17"/>
  <c r="AA140" i="17"/>
  <c r="Z140" i="17"/>
  <c r="X140" i="17"/>
  <c r="V140" i="17"/>
  <c r="T140" i="17"/>
  <c r="R140" i="17"/>
  <c r="N140" i="17"/>
  <c r="M140" i="17"/>
  <c r="L140" i="17"/>
  <c r="K140" i="17"/>
  <c r="AC140" i="17"/>
  <c r="U140" i="17"/>
  <c r="AE140" i="17"/>
  <c r="Y140" i="17"/>
  <c r="W140" i="17"/>
  <c r="O140" i="17"/>
  <c r="I140" i="17"/>
  <c r="C140" i="17"/>
  <c r="X109" i="17"/>
  <c r="V109" i="17"/>
  <c r="R109" i="17"/>
  <c r="E111" i="17"/>
  <c r="D111" i="17" s="1"/>
  <c r="D90" i="17" s="1"/>
  <c r="E110" i="17"/>
  <c r="B110" i="17"/>
  <c r="AE109" i="17"/>
  <c r="AD109" i="17"/>
  <c r="AC109" i="17"/>
  <c r="AB109" i="17"/>
  <c r="AA109" i="17"/>
  <c r="Z109" i="17"/>
  <c r="Y109" i="17"/>
  <c r="W109" i="17"/>
  <c r="U109" i="17"/>
  <c r="T109" i="17"/>
  <c r="S109" i="17"/>
  <c r="Q109" i="17"/>
  <c r="O109" i="17"/>
  <c r="N109" i="17"/>
  <c r="M109" i="17"/>
  <c r="L109" i="17"/>
  <c r="K109" i="17"/>
  <c r="J109" i="17"/>
  <c r="I109" i="17"/>
  <c r="H109" i="17"/>
  <c r="E105" i="17"/>
  <c r="G105" i="17" s="1"/>
  <c r="B105" i="17"/>
  <c r="R102" i="17"/>
  <c r="E104" i="17"/>
  <c r="E103" i="17"/>
  <c r="B103" i="17"/>
  <c r="AE102" i="17"/>
  <c r="AD102" i="17"/>
  <c r="AC102" i="17"/>
  <c r="AB102" i="17"/>
  <c r="AA102" i="17"/>
  <c r="Z102" i="17"/>
  <c r="Y102" i="17"/>
  <c r="X102" i="17"/>
  <c r="W102" i="17"/>
  <c r="V102" i="17"/>
  <c r="U102" i="17"/>
  <c r="T102" i="17"/>
  <c r="S102" i="17"/>
  <c r="Q102" i="17"/>
  <c r="O102" i="17"/>
  <c r="N102" i="17"/>
  <c r="M102" i="17"/>
  <c r="L102" i="17"/>
  <c r="K102" i="17"/>
  <c r="J102" i="17"/>
  <c r="I102" i="17"/>
  <c r="H102" i="17"/>
  <c r="B98" i="17"/>
  <c r="B97" i="17"/>
  <c r="F97" i="17" s="1"/>
  <c r="E96" i="17"/>
  <c r="B96" i="17"/>
  <c r="AE95" i="17"/>
  <c r="AD95" i="17"/>
  <c r="AC95" i="17"/>
  <c r="AB95" i="17"/>
  <c r="AA95" i="17"/>
  <c r="Z95" i="17"/>
  <c r="Y95" i="17"/>
  <c r="X95" i="17"/>
  <c r="W95" i="17"/>
  <c r="V95" i="17"/>
  <c r="U95" i="17"/>
  <c r="T95" i="17"/>
  <c r="S95" i="17"/>
  <c r="R95" i="17"/>
  <c r="Q95" i="17"/>
  <c r="P95" i="17"/>
  <c r="O95" i="17"/>
  <c r="N95" i="17"/>
  <c r="M95" i="17"/>
  <c r="L95" i="17"/>
  <c r="K95" i="17"/>
  <c r="J95" i="17"/>
  <c r="I95" i="17"/>
  <c r="H95" i="17"/>
  <c r="D95" i="17"/>
  <c r="C95" i="17"/>
  <c r="AE90" i="17"/>
  <c r="AD90" i="17"/>
  <c r="AC90" i="17"/>
  <c r="AB90" i="17"/>
  <c r="AA90" i="17"/>
  <c r="Z90" i="17"/>
  <c r="Y90" i="17"/>
  <c r="X90" i="17"/>
  <c r="W90" i="17"/>
  <c r="U90" i="17"/>
  <c r="T90" i="17"/>
  <c r="S90" i="17"/>
  <c r="Q90" i="17"/>
  <c r="O90" i="17"/>
  <c r="N90" i="17"/>
  <c r="M90" i="17"/>
  <c r="L90" i="17"/>
  <c r="K90" i="17"/>
  <c r="J90" i="17"/>
  <c r="I90" i="17"/>
  <c r="AE89" i="17"/>
  <c r="AD89" i="17"/>
  <c r="AC89" i="17"/>
  <c r="AB89" i="17"/>
  <c r="AA89" i="17"/>
  <c r="Z89" i="17"/>
  <c r="Z88" i="17" s="1"/>
  <c r="Y89" i="17"/>
  <c r="X89" i="17"/>
  <c r="W89" i="17"/>
  <c r="V89" i="17"/>
  <c r="U89" i="17"/>
  <c r="T89" i="17"/>
  <c r="S89" i="17"/>
  <c r="R89" i="17"/>
  <c r="Q89" i="17"/>
  <c r="P89" i="17"/>
  <c r="O89" i="17"/>
  <c r="N89" i="17"/>
  <c r="M89" i="17"/>
  <c r="L89" i="17"/>
  <c r="K89" i="17"/>
  <c r="J89" i="17"/>
  <c r="I89" i="17"/>
  <c r="H89" i="17"/>
  <c r="C89" i="17"/>
  <c r="E84" i="17"/>
  <c r="B84" i="17"/>
  <c r="E83" i="17"/>
  <c r="B83" i="17"/>
  <c r="AE82" i="17"/>
  <c r="AD82" i="17"/>
  <c r="AC82" i="17"/>
  <c r="AB82" i="17"/>
  <c r="AA82" i="17"/>
  <c r="Z82" i="17"/>
  <c r="Y82" i="17"/>
  <c r="X82" i="17"/>
  <c r="W82" i="17"/>
  <c r="V82" i="17"/>
  <c r="U82" i="17"/>
  <c r="T82" i="17"/>
  <c r="S82" i="17"/>
  <c r="R82" i="17"/>
  <c r="Q82" i="17"/>
  <c r="P82" i="17"/>
  <c r="O82" i="17"/>
  <c r="N82" i="17"/>
  <c r="M82" i="17"/>
  <c r="L82" i="17"/>
  <c r="K82" i="17"/>
  <c r="J82" i="17"/>
  <c r="I82" i="17"/>
  <c r="H82" i="17"/>
  <c r="D82" i="17"/>
  <c r="C82" i="17"/>
  <c r="E78" i="17"/>
  <c r="B78" i="17"/>
  <c r="B137" i="17" s="1"/>
  <c r="E77" i="17"/>
  <c r="B77" i="17"/>
  <c r="AE76" i="17"/>
  <c r="AD76" i="17"/>
  <c r="AC76" i="17"/>
  <c r="AB76" i="17"/>
  <c r="AA76" i="17"/>
  <c r="Z76" i="17"/>
  <c r="Y76" i="17"/>
  <c r="X76" i="17"/>
  <c r="W76" i="17"/>
  <c r="V76" i="17"/>
  <c r="U76" i="17"/>
  <c r="T76" i="17"/>
  <c r="S76" i="17"/>
  <c r="R76" i="17"/>
  <c r="Q76" i="17"/>
  <c r="P76" i="17"/>
  <c r="O76" i="17"/>
  <c r="N76" i="17"/>
  <c r="M76" i="17"/>
  <c r="L76" i="17"/>
  <c r="K76" i="17"/>
  <c r="J76" i="17"/>
  <c r="I76" i="17"/>
  <c r="H76" i="17"/>
  <c r="D76" i="17"/>
  <c r="C76" i="17"/>
  <c r="AE70" i="17"/>
  <c r="AD70" i="17"/>
  <c r="AC70" i="17"/>
  <c r="AB70" i="17"/>
  <c r="AA70" i="17"/>
  <c r="Z70" i="17"/>
  <c r="Y70" i="17"/>
  <c r="X70" i="17"/>
  <c r="W70" i="17"/>
  <c r="V70" i="17"/>
  <c r="U70" i="17"/>
  <c r="T70" i="17"/>
  <c r="S70" i="17"/>
  <c r="Q70" i="17"/>
  <c r="P70" i="17"/>
  <c r="O70" i="17"/>
  <c r="N70" i="17"/>
  <c r="M70" i="17"/>
  <c r="L70" i="17"/>
  <c r="K70" i="17"/>
  <c r="J70" i="17"/>
  <c r="I70" i="17"/>
  <c r="D70" i="17"/>
  <c r="C70" i="17"/>
  <c r="AB64" i="17"/>
  <c r="Y64" i="17"/>
  <c r="P64" i="17"/>
  <c r="AE65" i="17"/>
  <c r="AE64" i="17" s="1"/>
  <c r="AA64" i="17"/>
  <c r="U64" i="17"/>
  <c r="T65" i="17"/>
  <c r="S65" i="17"/>
  <c r="S64" i="17" s="1"/>
  <c r="R65" i="17"/>
  <c r="Q64" i="17"/>
  <c r="M65" i="17"/>
  <c r="L65" i="17"/>
  <c r="K65" i="17"/>
  <c r="K64" i="17" s="1"/>
  <c r="J65" i="17"/>
  <c r="I65" i="17"/>
  <c r="AD64" i="17"/>
  <c r="Z64" i="17"/>
  <c r="X64" i="17"/>
  <c r="W64" i="17"/>
  <c r="V64" i="17"/>
  <c r="O64" i="17"/>
  <c r="E60" i="17"/>
  <c r="AE58" i="17"/>
  <c r="AD58" i="17"/>
  <c r="AC58" i="17"/>
  <c r="AB58" i="17"/>
  <c r="AA58" i="17"/>
  <c r="Z58" i="17"/>
  <c r="Y58" i="17"/>
  <c r="X58" i="17"/>
  <c r="W58" i="17"/>
  <c r="V58" i="17"/>
  <c r="U58" i="17"/>
  <c r="T58" i="17"/>
  <c r="S58" i="17"/>
  <c r="R58" i="17"/>
  <c r="Q58" i="17"/>
  <c r="P58" i="17"/>
  <c r="O58" i="17"/>
  <c r="N58" i="17"/>
  <c r="M58" i="17"/>
  <c r="L58" i="17"/>
  <c r="K58" i="17"/>
  <c r="J58" i="17"/>
  <c r="I58" i="17"/>
  <c r="H58" i="17"/>
  <c r="C58" i="17"/>
  <c r="E54" i="17"/>
  <c r="E52" i="17" s="1"/>
  <c r="B54" i="17"/>
  <c r="AE52" i="17"/>
  <c r="AD52" i="17"/>
  <c r="AC52" i="17"/>
  <c r="AB52" i="17"/>
  <c r="AA52" i="17"/>
  <c r="Z52" i="17"/>
  <c r="Y52" i="17"/>
  <c r="X52" i="17"/>
  <c r="W52" i="17"/>
  <c r="V52" i="17"/>
  <c r="U52" i="17"/>
  <c r="T52" i="17"/>
  <c r="S52" i="17"/>
  <c r="R52" i="17"/>
  <c r="Q52" i="17"/>
  <c r="P52" i="17"/>
  <c r="O52" i="17"/>
  <c r="N52" i="17"/>
  <c r="M52" i="17"/>
  <c r="L52" i="17"/>
  <c r="K52" i="17"/>
  <c r="J52" i="17"/>
  <c r="I52" i="17"/>
  <c r="H52" i="17"/>
  <c r="D52" i="17"/>
  <c r="C52" i="17"/>
  <c r="E48" i="17"/>
  <c r="B48" i="17"/>
  <c r="AE46" i="17"/>
  <c r="AD46" i="17"/>
  <c r="AC46" i="17"/>
  <c r="AB46" i="17"/>
  <c r="AA46" i="17"/>
  <c r="Z46" i="17"/>
  <c r="Y46" i="17"/>
  <c r="X46" i="17"/>
  <c r="W46" i="17"/>
  <c r="V46" i="17"/>
  <c r="U46" i="17"/>
  <c r="T46" i="17"/>
  <c r="S46" i="17"/>
  <c r="R46" i="17"/>
  <c r="Q46" i="17"/>
  <c r="P46" i="17"/>
  <c r="O46" i="17"/>
  <c r="N46" i="17"/>
  <c r="M46" i="17"/>
  <c r="L46" i="17"/>
  <c r="K46" i="17"/>
  <c r="J46" i="17"/>
  <c r="I46" i="17"/>
  <c r="H46" i="17"/>
  <c r="C46" i="17"/>
  <c r="AE40" i="17"/>
  <c r="AD40" i="17"/>
  <c r="AC40" i="17"/>
  <c r="AB40" i="17"/>
  <c r="AA40" i="17"/>
  <c r="Z40" i="17"/>
  <c r="Y40" i="17"/>
  <c r="X40" i="17"/>
  <c r="W40" i="17"/>
  <c r="V40" i="17"/>
  <c r="U40" i="17"/>
  <c r="T40" i="17"/>
  <c r="S40" i="17"/>
  <c r="R40" i="17"/>
  <c r="Q40" i="17"/>
  <c r="P40" i="17"/>
  <c r="O40" i="17"/>
  <c r="N40" i="17"/>
  <c r="M40" i="17"/>
  <c r="L40" i="17"/>
  <c r="K40" i="17"/>
  <c r="J40" i="17"/>
  <c r="I40" i="17"/>
  <c r="H40" i="17"/>
  <c r="C40" i="17"/>
  <c r="T34" i="17"/>
  <c r="K34" i="17"/>
  <c r="E32" i="17"/>
  <c r="B32" i="17"/>
  <c r="R28" i="17"/>
  <c r="Q28" i="17"/>
  <c r="P28" i="17"/>
  <c r="O28" i="17"/>
  <c r="N28" i="17"/>
  <c r="M28" i="17"/>
  <c r="L28" i="17"/>
  <c r="J28" i="17"/>
  <c r="H28" i="17"/>
  <c r="D28" i="17"/>
  <c r="C28" i="17"/>
  <c r="E24" i="17"/>
  <c r="D22" i="17" s="1"/>
  <c r="B24" i="17"/>
  <c r="AE22" i="17"/>
  <c r="AD22" i="17"/>
  <c r="AC22" i="17"/>
  <c r="AB22" i="17"/>
  <c r="AA22" i="17"/>
  <c r="Z22" i="17"/>
  <c r="Y22" i="17"/>
  <c r="X22" i="17"/>
  <c r="W22" i="17"/>
  <c r="V22" i="17"/>
  <c r="U22" i="17"/>
  <c r="T22" i="17"/>
  <c r="S22" i="17"/>
  <c r="R22" i="17"/>
  <c r="Q22" i="17"/>
  <c r="P22" i="17"/>
  <c r="O22" i="17"/>
  <c r="N22" i="17"/>
  <c r="M22" i="17"/>
  <c r="L22" i="17"/>
  <c r="K22" i="17"/>
  <c r="J22" i="17"/>
  <c r="I22" i="17"/>
  <c r="H22" i="17"/>
  <c r="C22" i="17"/>
  <c r="E19" i="17"/>
  <c r="E18" i="17"/>
  <c r="B18" i="17"/>
  <c r="E17" i="17"/>
  <c r="AE16" i="17"/>
  <c r="AD16" i="17"/>
  <c r="AC16" i="17"/>
  <c r="AB16" i="17"/>
  <c r="AA16" i="17"/>
  <c r="Z16" i="17"/>
  <c r="Y16" i="17"/>
  <c r="X16" i="17"/>
  <c r="W16" i="17"/>
  <c r="V16" i="17"/>
  <c r="U16" i="17"/>
  <c r="T16" i="17"/>
  <c r="S16" i="17"/>
  <c r="R16" i="17"/>
  <c r="Q16" i="17"/>
  <c r="P16" i="17"/>
  <c r="O16" i="17"/>
  <c r="N16" i="17"/>
  <c r="M16" i="17"/>
  <c r="L16" i="17"/>
  <c r="K16" i="17"/>
  <c r="J16" i="17"/>
  <c r="I16" i="17"/>
  <c r="H16" i="17"/>
  <c r="C16" i="17"/>
  <c r="AE14" i="17"/>
  <c r="AD14" i="17"/>
  <c r="AC14" i="17"/>
  <c r="AB14" i="17"/>
  <c r="AA14" i="17"/>
  <c r="Z14" i="17"/>
  <c r="Y14" i="17"/>
  <c r="X14" i="17"/>
  <c r="W14" i="17"/>
  <c r="V14" i="17"/>
  <c r="U14" i="17"/>
  <c r="T14" i="17"/>
  <c r="S14" i="17"/>
  <c r="R14" i="17"/>
  <c r="Q14" i="17"/>
  <c r="P14" i="17"/>
  <c r="O14" i="17"/>
  <c r="N14" i="17"/>
  <c r="M14" i="17"/>
  <c r="L14" i="17"/>
  <c r="K14" i="17"/>
  <c r="J14" i="17"/>
  <c r="I14" i="17"/>
  <c r="H14" i="17"/>
  <c r="D14" i="17"/>
  <c r="D119" i="17" s="1"/>
  <c r="AE13" i="17"/>
  <c r="AD13" i="17"/>
  <c r="AC13" i="17"/>
  <c r="AB13" i="17"/>
  <c r="AA13" i="17"/>
  <c r="Z13" i="17"/>
  <c r="Y13" i="17"/>
  <c r="X13" i="17"/>
  <c r="W13" i="17"/>
  <c r="V13" i="17"/>
  <c r="U13" i="17"/>
  <c r="T13" i="17"/>
  <c r="S13" i="17"/>
  <c r="R13" i="17"/>
  <c r="Q13" i="17"/>
  <c r="P13" i="17"/>
  <c r="O13" i="17"/>
  <c r="N13" i="17"/>
  <c r="M13" i="17"/>
  <c r="L13" i="17"/>
  <c r="K13" i="17"/>
  <c r="J13" i="17"/>
  <c r="I13" i="17"/>
  <c r="H13" i="17"/>
  <c r="D13" i="17"/>
  <c r="C13" i="17"/>
  <c r="B13" i="17"/>
  <c r="AE12" i="17"/>
  <c r="AD12" i="17"/>
  <c r="AD117" i="17" s="1"/>
  <c r="AC12" i="17"/>
  <c r="AB12" i="17"/>
  <c r="AA12" i="17"/>
  <c r="AA117" i="17" s="1"/>
  <c r="AA124" i="17" s="1"/>
  <c r="AA302" i="17" s="1"/>
  <c r="AA300" i="17" s="1"/>
  <c r="Z12" i="17"/>
  <c r="Z117" i="17" s="1"/>
  <c r="Y12" i="17"/>
  <c r="X12" i="17"/>
  <c r="W12" i="17"/>
  <c r="W117" i="17" s="1"/>
  <c r="W124" i="17" s="1"/>
  <c r="W302" i="17" s="1"/>
  <c r="W300" i="17" s="1"/>
  <c r="V12" i="17"/>
  <c r="U12" i="17"/>
  <c r="T12" i="17"/>
  <c r="S12" i="17"/>
  <c r="R12" i="17"/>
  <c r="Q12" i="17"/>
  <c r="Q117" i="17" s="1"/>
  <c r="P12" i="17"/>
  <c r="O12" i="17"/>
  <c r="O117" i="17" s="1"/>
  <c r="N12" i="17"/>
  <c r="M12" i="17"/>
  <c r="M117" i="17" s="1"/>
  <c r="L12" i="17"/>
  <c r="K12" i="17"/>
  <c r="K117" i="17" s="1"/>
  <c r="K124" i="17" s="1"/>
  <c r="J12" i="17"/>
  <c r="I12" i="17"/>
  <c r="H12" i="17"/>
  <c r="H117" i="17" s="1"/>
  <c r="AE11" i="17"/>
  <c r="AD11" i="17"/>
  <c r="AD116" i="17" s="1"/>
  <c r="AC11" i="17"/>
  <c r="AB11" i="17"/>
  <c r="AA11" i="17"/>
  <c r="AA116" i="17" s="1"/>
  <c r="AA115" i="17" s="1"/>
  <c r="Z11" i="17"/>
  <c r="Z116" i="17" s="1"/>
  <c r="Z115" i="17" s="1"/>
  <c r="Y11" i="17"/>
  <c r="X11" i="17"/>
  <c r="W11" i="17"/>
  <c r="W116" i="17" s="1"/>
  <c r="W115" i="17" s="1"/>
  <c r="V11" i="17"/>
  <c r="V116" i="17" s="1"/>
  <c r="U11" i="17"/>
  <c r="T11" i="17"/>
  <c r="S11" i="17"/>
  <c r="S116" i="17" s="1"/>
  <c r="R11" i="17"/>
  <c r="R116" i="17" s="1"/>
  <c r="Q11" i="17"/>
  <c r="P11" i="17"/>
  <c r="O11" i="17"/>
  <c r="O116" i="17" s="1"/>
  <c r="N11" i="17"/>
  <c r="M11" i="17"/>
  <c r="L11" i="17"/>
  <c r="K11" i="17"/>
  <c r="K116" i="17" s="1"/>
  <c r="J11" i="17"/>
  <c r="J116" i="17" s="1"/>
  <c r="I11" i="17"/>
  <c r="H11" i="17"/>
  <c r="D11" i="17"/>
  <c r="C11" i="17"/>
  <c r="B11" i="17"/>
  <c r="E245" i="17" l="1"/>
  <c r="E281" i="17" s="1"/>
  <c r="D257" i="17"/>
  <c r="E208" i="17"/>
  <c r="D228" i="17"/>
  <c r="D208" i="17" s="1"/>
  <c r="AG228" i="17"/>
  <c r="C220" i="17"/>
  <c r="C282" i="17"/>
  <c r="C280" i="17" s="1"/>
  <c r="D199" i="17"/>
  <c r="AG201" i="17"/>
  <c r="C157" i="17"/>
  <c r="C207" i="17"/>
  <c r="L117" i="17"/>
  <c r="D109" i="17"/>
  <c r="N116" i="17"/>
  <c r="N117" i="17"/>
  <c r="D60" i="17"/>
  <c r="AG60" i="17"/>
  <c r="D48" i="17"/>
  <c r="D130" i="17" s="1"/>
  <c r="E130" i="17"/>
  <c r="F130" i="17" s="1"/>
  <c r="K115" i="17"/>
  <c r="K302" i="17"/>
  <c r="K300" i="17" s="1"/>
  <c r="E124" i="17"/>
  <c r="D16" i="17"/>
  <c r="AG18" i="17"/>
  <c r="J117" i="17"/>
  <c r="J115" i="17" s="1"/>
  <c r="J10" i="17"/>
  <c r="M116" i="17"/>
  <c r="Q116" i="17"/>
  <c r="U116" i="17"/>
  <c r="Y116" i="17"/>
  <c r="Y115" i="17" s="1"/>
  <c r="AC116" i="17"/>
  <c r="U117" i="17"/>
  <c r="Y117" i="17"/>
  <c r="AC117" i="17"/>
  <c r="AC124" i="17" s="1"/>
  <c r="AC302" i="17" s="1"/>
  <c r="AC300" i="17" s="1"/>
  <c r="AE262" i="17"/>
  <c r="T117" i="17"/>
  <c r="J282" i="17"/>
  <c r="J280" i="17" s="1"/>
  <c r="N282" i="17"/>
  <c r="N280" i="17" s="1"/>
  <c r="R282" i="17"/>
  <c r="R280" i="17" s="1"/>
  <c r="V282" i="17"/>
  <c r="V280" i="17" s="1"/>
  <c r="Z282" i="17"/>
  <c r="Z280" i="17" s="1"/>
  <c r="AD282" i="17"/>
  <c r="AD280" i="17" s="1"/>
  <c r="B301" i="17"/>
  <c r="K282" i="17"/>
  <c r="K280" i="17" s="1"/>
  <c r="O282" i="17"/>
  <c r="O280" i="17" s="1"/>
  <c r="S282" i="17"/>
  <c r="S280" i="17" s="1"/>
  <c r="W282" i="17"/>
  <c r="W280" i="17" s="1"/>
  <c r="AA282" i="17"/>
  <c r="AA280" i="17" s="1"/>
  <c r="B281" i="17"/>
  <c r="H280" i="17"/>
  <c r="L282" i="17"/>
  <c r="L280" i="17" s="1"/>
  <c r="P282" i="17"/>
  <c r="P280" i="17" s="1"/>
  <c r="T282" i="17"/>
  <c r="T280" i="17" s="1"/>
  <c r="X282" i="17"/>
  <c r="X280" i="17" s="1"/>
  <c r="AB282" i="17"/>
  <c r="AB280" i="17" s="1"/>
  <c r="M282" i="17"/>
  <c r="M280" i="17" s="1"/>
  <c r="Q282" i="17"/>
  <c r="Q280" i="17" s="1"/>
  <c r="U282" i="17"/>
  <c r="U280" i="17" s="1"/>
  <c r="Y282" i="17"/>
  <c r="Y280" i="17" s="1"/>
  <c r="AC282" i="17"/>
  <c r="AC280" i="17" s="1"/>
  <c r="M193" i="17"/>
  <c r="M207" i="17"/>
  <c r="M205" i="17" s="1"/>
  <c r="Q193" i="17"/>
  <c r="Q207" i="17"/>
  <c r="Q205" i="17" s="1"/>
  <c r="U193" i="17"/>
  <c r="U207" i="17"/>
  <c r="U205" i="17" s="1"/>
  <c r="Y193" i="17"/>
  <c r="Y207" i="17"/>
  <c r="Y205" i="17" s="1"/>
  <c r="AC193" i="17"/>
  <c r="AC207" i="17"/>
  <c r="AC205" i="17" s="1"/>
  <c r="J207" i="17"/>
  <c r="J205" i="17" s="1"/>
  <c r="N193" i="17"/>
  <c r="N154" i="17" s="1"/>
  <c r="N207" i="17"/>
  <c r="N205" i="17" s="1"/>
  <c r="R193" i="17"/>
  <c r="R154" i="17" s="1"/>
  <c r="R207" i="17"/>
  <c r="R205" i="17" s="1"/>
  <c r="V193" i="17"/>
  <c r="V154" i="17" s="1"/>
  <c r="V207" i="17"/>
  <c r="V205" i="17" s="1"/>
  <c r="Z193" i="17"/>
  <c r="Z154" i="17" s="1"/>
  <c r="Z207" i="17"/>
  <c r="Z205" i="17" s="1"/>
  <c r="AD193" i="17"/>
  <c r="AD154" i="17" s="1"/>
  <c r="AD207" i="17"/>
  <c r="AD205" i="17" s="1"/>
  <c r="K193" i="17"/>
  <c r="K207" i="17"/>
  <c r="K205" i="17" s="1"/>
  <c r="O193" i="17"/>
  <c r="O207" i="17"/>
  <c r="O205" i="17" s="1"/>
  <c r="S193" i="17"/>
  <c r="S207" i="17"/>
  <c r="S205" i="17" s="1"/>
  <c r="W193" i="17"/>
  <c r="W207" i="17"/>
  <c r="W205" i="17" s="1"/>
  <c r="AA193" i="17"/>
  <c r="AA207" i="17"/>
  <c r="AA205" i="17" s="1"/>
  <c r="H193" i="17"/>
  <c r="H154" i="17" s="1"/>
  <c r="H207" i="17"/>
  <c r="H205" i="17" s="1"/>
  <c r="L193" i="17"/>
  <c r="L154" i="17" s="1"/>
  <c r="L207" i="17"/>
  <c r="P193" i="17"/>
  <c r="P154" i="17" s="1"/>
  <c r="P207" i="17"/>
  <c r="P205" i="17" s="1"/>
  <c r="T193" i="17"/>
  <c r="T154" i="17" s="1"/>
  <c r="T207" i="17"/>
  <c r="T205" i="17" s="1"/>
  <c r="X193" i="17"/>
  <c r="X154" i="17" s="1"/>
  <c r="X207" i="17"/>
  <c r="X205" i="17" s="1"/>
  <c r="AB193" i="17"/>
  <c r="AB154" i="17" s="1"/>
  <c r="AB207" i="17"/>
  <c r="AB205" i="17" s="1"/>
  <c r="AC122" i="17"/>
  <c r="AC135" i="17"/>
  <c r="K135" i="17"/>
  <c r="W122" i="17"/>
  <c r="W135" i="17"/>
  <c r="AA122" i="17"/>
  <c r="AA135" i="17"/>
  <c r="B135" i="17"/>
  <c r="S117" i="17"/>
  <c r="S124" i="17" s="1"/>
  <c r="S302" i="17" s="1"/>
  <c r="S300" i="17" s="1"/>
  <c r="B128" i="17"/>
  <c r="L116" i="17"/>
  <c r="P116" i="17"/>
  <c r="T116" i="17"/>
  <c r="T115" i="17" s="1"/>
  <c r="X116" i="17"/>
  <c r="AB116" i="17"/>
  <c r="X117" i="17"/>
  <c r="AB117" i="17"/>
  <c r="M115" i="17"/>
  <c r="M302" i="17"/>
  <c r="M300" i="17" s="1"/>
  <c r="Q115" i="17"/>
  <c r="Q124" i="17"/>
  <c r="Q302" i="17" s="1"/>
  <c r="Q300" i="17" s="1"/>
  <c r="Y124" i="17"/>
  <c r="Y302" i="17" s="1"/>
  <c r="Y300" i="17" s="1"/>
  <c r="K122" i="17"/>
  <c r="O115" i="17"/>
  <c r="O124" i="17"/>
  <c r="O302" i="17" s="1"/>
  <c r="O300" i="17" s="1"/>
  <c r="U115" i="17"/>
  <c r="U124" i="17"/>
  <c r="U302" i="17" s="1"/>
  <c r="U300" i="17" s="1"/>
  <c r="AD115" i="17"/>
  <c r="Q175" i="17"/>
  <c r="AC175" i="17"/>
  <c r="U175" i="17"/>
  <c r="K175" i="17"/>
  <c r="O175" i="17"/>
  <c r="S175" i="17"/>
  <c r="W175" i="17"/>
  <c r="AA175" i="17"/>
  <c r="M175" i="17"/>
  <c r="Y175" i="17"/>
  <c r="B264" i="17"/>
  <c r="B268" i="17"/>
  <c r="K294" i="17"/>
  <c r="S294" i="17"/>
  <c r="AE294" i="17"/>
  <c r="H294" i="17"/>
  <c r="L294" i="17"/>
  <c r="P294" i="17"/>
  <c r="T294" i="17"/>
  <c r="X294" i="17"/>
  <c r="AB294" i="17"/>
  <c r="W294" i="17"/>
  <c r="I294" i="17"/>
  <c r="M294" i="17"/>
  <c r="Q294" i="17"/>
  <c r="U294" i="17"/>
  <c r="Y294" i="17"/>
  <c r="AC294" i="17"/>
  <c r="O294" i="17"/>
  <c r="AA294" i="17"/>
  <c r="J294" i="17"/>
  <c r="N294" i="17"/>
  <c r="R294" i="17"/>
  <c r="V294" i="17"/>
  <c r="Z294" i="17"/>
  <c r="AD294" i="17"/>
  <c r="D40" i="17"/>
  <c r="D36" i="17"/>
  <c r="D117" i="17" s="1"/>
  <c r="D115" i="17" s="1"/>
  <c r="I34" i="17"/>
  <c r="V10" i="17"/>
  <c r="Z10" i="17"/>
  <c r="C274" i="17"/>
  <c r="C263" i="17"/>
  <c r="C294" i="17" s="1"/>
  <c r="D195" i="17"/>
  <c r="D193" i="17" s="1"/>
  <c r="E248" i="17"/>
  <c r="G248" i="17" s="1"/>
  <c r="E274" i="17"/>
  <c r="E263" i="17"/>
  <c r="E13" i="17"/>
  <c r="I88" i="17"/>
  <c r="B274" i="17"/>
  <c r="B263" i="17"/>
  <c r="D177" i="17"/>
  <c r="D175" i="17" s="1"/>
  <c r="E65" i="17"/>
  <c r="E116" i="17" s="1"/>
  <c r="D159" i="17"/>
  <c r="L262" i="17"/>
  <c r="X262" i="17"/>
  <c r="AB262" i="17"/>
  <c r="B65" i="17"/>
  <c r="T262" i="17"/>
  <c r="N88" i="17"/>
  <c r="V90" i="17"/>
  <c r="V295" i="17" s="1"/>
  <c r="AC244" i="17"/>
  <c r="I244" i="17"/>
  <c r="I217" i="17" s="1"/>
  <c r="M244" i="17"/>
  <c r="Q244" i="17"/>
  <c r="U244" i="17"/>
  <c r="U217" i="17" s="1"/>
  <c r="Y244" i="17"/>
  <c r="E58" i="17"/>
  <c r="D58" i="17"/>
  <c r="D46" i="17"/>
  <c r="Q88" i="17"/>
  <c r="E102" i="17"/>
  <c r="B177" i="17"/>
  <c r="D262" i="17"/>
  <c r="E246" i="17"/>
  <c r="E36" i="17"/>
  <c r="E34" i="17" s="1"/>
  <c r="B76" i="17"/>
  <c r="G98" i="17"/>
  <c r="E91" i="17"/>
  <c r="F91" i="17" s="1"/>
  <c r="F110" i="17"/>
  <c r="Y262" i="17"/>
  <c r="AC262" i="17"/>
  <c r="M10" i="17"/>
  <c r="Y10" i="17"/>
  <c r="AC10" i="17"/>
  <c r="B52" i="17"/>
  <c r="F52" i="17" s="1"/>
  <c r="U10" i="17"/>
  <c r="P34" i="17"/>
  <c r="W34" i="17"/>
  <c r="AA34" i="17"/>
  <c r="AE34" i="17"/>
  <c r="Y88" i="17"/>
  <c r="AC88" i="17"/>
  <c r="J88" i="17"/>
  <c r="B16" i="17"/>
  <c r="H295" i="17"/>
  <c r="AB295" i="17"/>
  <c r="X34" i="17"/>
  <c r="B46" i="17"/>
  <c r="G54" i="17"/>
  <c r="F84" i="17"/>
  <c r="L88" i="17"/>
  <c r="AB88" i="17"/>
  <c r="K88" i="17"/>
  <c r="U88" i="17"/>
  <c r="F103" i="17"/>
  <c r="B149" i="17"/>
  <c r="R262" i="17"/>
  <c r="Z262" i="17"/>
  <c r="W10" i="17"/>
  <c r="I295" i="17"/>
  <c r="AC295" i="17"/>
  <c r="Q34" i="17"/>
  <c r="U34" i="17"/>
  <c r="Y34" i="17"/>
  <c r="AC34" i="17"/>
  <c r="E46" i="17"/>
  <c r="E76" i="17"/>
  <c r="B82" i="17"/>
  <c r="E232" i="17"/>
  <c r="G232" i="17" s="1"/>
  <c r="L244" i="17"/>
  <c r="X244" i="17"/>
  <c r="AB244" i="17"/>
  <c r="B245" i="17"/>
  <c r="F245" i="17" s="1"/>
  <c r="E264" i="17"/>
  <c r="AE154" i="17"/>
  <c r="K10" i="17"/>
  <c r="AA10" i="17"/>
  <c r="AE10" i="17"/>
  <c r="N10" i="17"/>
  <c r="R10" i="17"/>
  <c r="V34" i="17"/>
  <c r="AD34" i="17"/>
  <c r="F77" i="17"/>
  <c r="E82" i="17"/>
  <c r="G82" i="17" s="1"/>
  <c r="S88" i="17"/>
  <c r="W88" i="17"/>
  <c r="AA88" i="17"/>
  <c r="AE88" i="17"/>
  <c r="B181" i="17"/>
  <c r="F234" i="17"/>
  <c r="W244" i="17"/>
  <c r="W217" i="17" s="1"/>
  <c r="AA244" i="17"/>
  <c r="AA217" i="17" s="1"/>
  <c r="AE244" i="17"/>
  <c r="AE217" i="17" s="1"/>
  <c r="F270" i="17"/>
  <c r="X88" i="17"/>
  <c r="J140" i="17"/>
  <c r="S244" i="17"/>
  <c r="S217" i="17" s="1"/>
  <c r="T244" i="17"/>
  <c r="P244" i="17"/>
  <c r="P217" i="17" s="1"/>
  <c r="S140" i="17"/>
  <c r="Q140" i="17"/>
  <c r="AD88" i="17"/>
  <c r="B58" i="17"/>
  <c r="S34" i="17"/>
  <c r="AB34" i="17"/>
  <c r="Z34" i="17"/>
  <c r="R34" i="17"/>
  <c r="U295" i="17"/>
  <c r="Q295" i="17"/>
  <c r="F18" i="17"/>
  <c r="S10" i="17"/>
  <c r="Q10" i="17"/>
  <c r="C298" i="17"/>
  <c r="B14" i="17"/>
  <c r="V262" i="17"/>
  <c r="N262" i="17"/>
  <c r="C244" i="17"/>
  <c r="O244" i="17"/>
  <c r="O217" i="17" s="1"/>
  <c r="N220" i="17"/>
  <c r="F98" i="17"/>
  <c r="O88" i="17"/>
  <c r="AC64" i="17"/>
  <c r="T64" i="17"/>
  <c r="M64" i="17"/>
  <c r="Y295" i="17"/>
  <c r="J64" i="17"/>
  <c r="E66" i="17"/>
  <c r="O34" i="17"/>
  <c r="E14" i="17"/>
  <c r="O10" i="17"/>
  <c r="AD262" i="17"/>
  <c r="B266" i="17"/>
  <c r="E256" i="17"/>
  <c r="AG256" i="17" s="1"/>
  <c r="E222" i="17"/>
  <c r="F228" i="17"/>
  <c r="M217" i="17"/>
  <c r="T88" i="17"/>
  <c r="D88" i="17"/>
  <c r="M88" i="17"/>
  <c r="E70" i="17"/>
  <c r="G70" i="17" s="1"/>
  <c r="X295" i="17"/>
  <c r="T295" i="17"/>
  <c r="R64" i="17"/>
  <c r="B70" i="17"/>
  <c r="N64" i="17"/>
  <c r="L64" i="17"/>
  <c r="B66" i="17"/>
  <c r="M34" i="17"/>
  <c r="B28" i="17"/>
  <c r="L10" i="17"/>
  <c r="B246" i="17"/>
  <c r="K244" i="17"/>
  <c r="K217" i="17" s="1"/>
  <c r="B256" i="17"/>
  <c r="E226" i="17"/>
  <c r="B226" i="17"/>
  <c r="AD295" i="17"/>
  <c r="Z295" i="17"/>
  <c r="B195" i="17"/>
  <c r="B199" i="17"/>
  <c r="E181" i="17"/>
  <c r="E177" i="17"/>
  <c r="F183" i="17"/>
  <c r="J295" i="17"/>
  <c r="J175" i="17"/>
  <c r="K157" i="17"/>
  <c r="E169" i="17"/>
  <c r="G169" i="17" s="1"/>
  <c r="F171" i="17"/>
  <c r="M295" i="17"/>
  <c r="E90" i="17"/>
  <c r="B95" i="17"/>
  <c r="D64" i="17"/>
  <c r="B36" i="17"/>
  <c r="J34" i="17"/>
  <c r="N295" i="17"/>
  <c r="N34" i="17"/>
  <c r="B40" i="17"/>
  <c r="C34" i="17"/>
  <c r="AD10" i="17"/>
  <c r="B12" i="17"/>
  <c r="B22" i="17"/>
  <c r="B111" i="17"/>
  <c r="F111" i="17" s="1"/>
  <c r="B163" i="17"/>
  <c r="E268" i="17"/>
  <c r="G268" i="17" s="1"/>
  <c r="E266" i="17"/>
  <c r="F24" i="17"/>
  <c r="H34" i="17"/>
  <c r="L34" i="17"/>
  <c r="E40" i="17"/>
  <c r="G40" i="17" s="1"/>
  <c r="H64" i="17"/>
  <c r="F78" i="17"/>
  <c r="F83" i="17"/>
  <c r="B89" i="17"/>
  <c r="P90" i="17"/>
  <c r="P88" i="17" s="1"/>
  <c r="E89" i="17"/>
  <c r="E95" i="17"/>
  <c r="G95" i="17" s="1"/>
  <c r="B159" i="17"/>
  <c r="J262" i="17"/>
  <c r="Q262" i="17"/>
  <c r="X10" i="17"/>
  <c r="E16" i="17"/>
  <c r="F32" i="17"/>
  <c r="P109" i="17"/>
  <c r="B157" i="17"/>
  <c r="C175" i="17"/>
  <c r="I175" i="17"/>
  <c r="E199" i="17"/>
  <c r="G199" i="17" s="1"/>
  <c r="E195" i="17"/>
  <c r="E193" i="17" s="1"/>
  <c r="G193" i="17" s="1"/>
  <c r="H244" i="17"/>
  <c r="H217" i="17" s="1"/>
  <c r="J244" i="17"/>
  <c r="N244" i="17"/>
  <c r="R244" i="17"/>
  <c r="V244" i="17"/>
  <c r="Z244" i="17"/>
  <c r="AD244" i="17"/>
  <c r="E250" i="17"/>
  <c r="F254" i="17"/>
  <c r="B250" i="17"/>
  <c r="B248" i="17"/>
  <c r="B298" i="17" s="1"/>
  <c r="C149" i="17"/>
  <c r="H10" i="17"/>
  <c r="P10" i="17"/>
  <c r="T10" i="17"/>
  <c r="AB10" i="17"/>
  <c r="E11" i="17"/>
  <c r="I10" i="17"/>
  <c r="E12" i="17"/>
  <c r="K295" i="17"/>
  <c r="O295" i="17"/>
  <c r="S295" i="17"/>
  <c r="W295" i="17"/>
  <c r="AA295" i="17"/>
  <c r="AE295" i="17"/>
  <c r="C14" i="17"/>
  <c r="C119" i="17" s="1"/>
  <c r="E22" i="17"/>
  <c r="G22" i="17" s="1"/>
  <c r="F48" i="17"/>
  <c r="F54" i="17"/>
  <c r="F60" i="17"/>
  <c r="J193" i="17"/>
  <c r="F257" i="17"/>
  <c r="P140" i="17"/>
  <c r="R90" i="17"/>
  <c r="R88" i="17" s="1"/>
  <c r="F96" i="17"/>
  <c r="F105" i="17"/>
  <c r="E109" i="17"/>
  <c r="F201" i="17"/>
  <c r="F252" i="17"/>
  <c r="H88" i="17"/>
  <c r="I64" i="17"/>
  <c r="C64" i="17"/>
  <c r="L295" i="17"/>
  <c r="F42" i="17"/>
  <c r="G32" i="17"/>
  <c r="G42" i="17"/>
  <c r="G48" i="17"/>
  <c r="G52" i="17"/>
  <c r="G18" i="17"/>
  <c r="G24" i="17"/>
  <c r="E28" i="17"/>
  <c r="G60" i="17"/>
  <c r="G77" i="17"/>
  <c r="G78" i="17"/>
  <c r="G83" i="17"/>
  <c r="G84" i="17"/>
  <c r="P102" i="17"/>
  <c r="B102" i="17" s="1"/>
  <c r="B104" i="17"/>
  <c r="F104" i="17" s="1"/>
  <c r="G96" i="17"/>
  <c r="G97" i="17"/>
  <c r="G103" i="17"/>
  <c r="G104" i="17"/>
  <c r="G110" i="17"/>
  <c r="E159" i="17"/>
  <c r="E163" i="17"/>
  <c r="F165" i="17"/>
  <c r="B169" i="17"/>
  <c r="G171" i="17"/>
  <c r="G183" i="17"/>
  <c r="G201" i="17"/>
  <c r="G228" i="17"/>
  <c r="G234" i="17"/>
  <c r="G165" i="17"/>
  <c r="G245" i="17"/>
  <c r="G252" i="17"/>
  <c r="G254" i="17"/>
  <c r="G257" i="17"/>
  <c r="G270" i="17"/>
  <c r="D256" i="17" l="1"/>
  <c r="D245" i="17"/>
  <c r="E220" i="17"/>
  <c r="E282" i="17"/>
  <c r="E280" i="17" s="1"/>
  <c r="E175" i="17"/>
  <c r="G175" i="17" s="1"/>
  <c r="E207" i="17"/>
  <c r="E205" i="17" s="1"/>
  <c r="C205" i="17"/>
  <c r="D157" i="17"/>
  <c r="D207" i="17"/>
  <c r="D205" i="17" s="1"/>
  <c r="N115" i="17"/>
  <c r="L115" i="17"/>
  <c r="B116" i="17"/>
  <c r="F116" i="17"/>
  <c r="G116" i="17"/>
  <c r="E117" i="17"/>
  <c r="AG70" i="17"/>
  <c r="E128" i="17"/>
  <c r="G128" i="17" s="1"/>
  <c r="G130" i="17"/>
  <c r="D128" i="17"/>
  <c r="D302" i="17"/>
  <c r="D300" i="17" s="1"/>
  <c r="J7" i="17"/>
  <c r="G119" i="17"/>
  <c r="E115" i="17"/>
  <c r="O154" i="17"/>
  <c r="AC115" i="17"/>
  <c r="B302" i="17"/>
  <c r="B300" i="17" s="1"/>
  <c r="E302" i="17"/>
  <c r="U154" i="17"/>
  <c r="M154" i="17"/>
  <c r="AC154" i="17"/>
  <c r="S154" i="17"/>
  <c r="AA154" i="17"/>
  <c r="B193" i="17"/>
  <c r="F193" i="17" s="1"/>
  <c r="Y154" i="17"/>
  <c r="Q154" i="17"/>
  <c r="B280" i="17"/>
  <c r="B282" i="17"/>
  <c r="W154" i="17"/>
  <c r="B207" i="17"/>
  <c r="F207" i="17" s="1"/>
  <c r="L205" i="17"/>
  <c r="B205" i="17" s="1"/>
  <c r="G226" i="17"/>
  <c r="Y122" i="17"/>
  <c r="Y135" i="17"/>
  <c r="M122" i="17"/>
  <c r="S122" i="17"/>
  <c r="S135" i="17"/>
  <c r="O122" i="17"/>
  <c r="O135" i="17"/>
  <c r="V117" i="17"/>
  <c r="V115" i="17" s="1"/>
  <c r="Q122" i="17"/>
  <c r="Q135" i="17"/>
  <c r="U122" i="17"/>
  <c r="U135" i="17"/>
  <c r="S115" i="17"/>
  <c r="P117" i="17"/>
  <c r="P115" i="17" s="1"/>
  <c r="R117" i="17"/>
  <c r="R115" i="17" s="1"/>
  <c r="AB115" i="17"/>
  <c r="X115" i="17"/>
  <c r="R217" i="17"/>
  <c r="F301" i="17"/>
  <c r="F264" i="17"/>
  <c r="AC217" i="17"/>
  <c r="K7" i="17"/>
  <c r="AB217" i="17"/>
  <c r="E244" i="17"/>
  <c r="G244" i="17" s="1"/>
  <c r="E296" i="17"/>
  <c r="G296" i="17" s="1"/>
  <c r="E294" i="17"/>
  <c r="G294" i="17" s="1"/>
  <c r="E295" i="17"/>
  <c r="F248" i="17"/>
  <c r="E298" i="17"/>
  <c r="F298" i="17" s="1"/>
  <c r="Z7" i="17"/>
  <c r="F46" i="17"/>
  <c r="Q7" i="17"/>
  <c r="V88" i="17"/>
  <c r="V7" i="17" s="1"/>
  <c r="B109" i="17"/>
  <c r="F109" i="17" s="1"/>
  <c r="F169" i="17"/>
  <c r="C262" i="17"/>
  <c r="C217" i="17" s="1"/>
  <c r="F102" i="17"/>
  <c r="Y217" i="17"/>
  <c r="D154" i="17"/>
  <c r="D181" i="17"/>
  <c r="G263" i="17"/>
  <c r="F263" i="17"/>
  <c r="F16" i="17"/>
  <c r="AB7" i="17"/>
  <c r="X217" i="17"/>
  <c r="B262" i="17"/>
  <c r="N217" i="17"/>
  <c r="AD217" i="17"/>
  <c r="G264" i="17"/>
  <c r="D222" i="17"/>
  <c r="D226" i="17"/>
  <c r="T217" i="17"/>
  <c r="L217" i="17"/>
  <c r="D250" i="17"/>
  <c r="D246" i="17"/>
  <c r="D244" i="17" s="1"/>
  <c r="F58" i="17"/>
  <c r="G58" i="17"/>
  <c r="F232" i="17"/>
  <c r="Q217" i="17"/>
  <c r="B175" i="17"/>
  <c r="F175" i="17" s="1"/>
  <c r="U7" i="17"/>
  <c r="F82" i="17"/>
  <c r="G76" i="17"/>
  <c r="AC7" i="17"/>
  <c r="Z217" i="17"/>
  <c r="P295" i="17"/>
  <c r="C109" i="17"/>
  <c r="F181" i="17"/>
  <c r="G91" i="17"/>
  <c r="Y7" i="17"/>
  <c r="D34" i="17"/>
  <c r="G256" i="17"/>
  <c r="AA7" i="17"/>
  <c r="V217" i="17"/>
  <c r="G246" i="17"/>
  <c r="F246" i="17"/>
  <c r="G89" i="17"/>
  <c r="G46" i="17"/>
  <c r="AD7" i="17"/>
  <c r="F266" i="17"/>
  <c r="G250" i="17"/>
  <c r="W7" i="17"/>
  <c r="W293" i="17" s="1"/>
  <c r="X7" i="17"/>
  <c r="F268" i="17"/>
  <c r="AE7" i="17"/>
  <c r="AE293" i="17" s="1"/>
  <c r="G111" i="17"/>
  <c r="C90" i="17"/>
  <c r="C117" i="17" s="1"/>
  <c r="G117" i="17" s="1"/>
  <c r="C102" i="17"/>
  <c r="B294" i="17"/>
  <c r="G195" i="17"/>
  <c r="F76" i="17"/>
  <c r="J217" i="17"/>
  <c r="B244" i="17"/>
  <c r="G220" i="17"/>
  <c r="F222" i="17"/>
  <c r="G222" i="17"/>
  <c r="S7" i="17"/>
  <c r="F14" i="17"/>
  <c r="G181" i="17"/>
  <c r="G177" i="17"/>
  <c r="F256" i="17"/>
  <c r="F226" i="17"/>
  <c r="B220" i="17"/>
  <c r="F220" i="17" s="1"/>
  <c r="F70" i="17"/>
  <c r="T7" i="17"/>
  <c r="R7" i="17"/>
  <c r="B64" i="17"/>
  <c r="E64" i="17"/>
  <c r="G64" i="17" s="1"/>
  <c r="G66" i="17"/>
  <c r="N7" i="17"/>
  <c r="O7" i="17"/>
  <c r="O293" i="17" s="1"/>
  <c r="M7" i="17"/>
  <c r="M293" i="17" s="1"/>
  <c r="G36" i="17"/>
  <c r="F40" i="17"/>
  <c r="F36" i="17"/>
  <c r="G14" i="17"/>
  <c r="C10" i="17"/>
  <c r="F22" i="17"/>
  <c r="B10" i="17"/>
  <c r="F12" i="17"/>
  <c r="F199" i="17"/>
  <c r="F177" i="17"/>
  <c r="K154" i="17"/>
  <c r="F95" i="17"/>
  <c r="E88" i="17"/>
  <c r="G34" i="17"/>
  <c r="G12" i="17"/>
  <c r="G16" i="17"/>
  <c r="I154" i="17"/>
  <c r="L7" i="17"/>
  <c r="F65" i="17"/>
  <c r="F250" i="17"/>
  <c r="R295" i="17"/>
  <c r="B34" i="17"/>
  <c r="F34" i="17" s="1"/>
  <c r="P7" i="17"/>
  <c r="P293" i="17" s="1"/>
  <c r="F66" i="17"/>
  <c r="C154" i="17"/>
  <c r="J154" i="17"/>
  <c r="B90" i="17"/>
  <c r="F90" i="17" s="1"/>
  <c r="G266" i="17"/>
  <c r="E262" i="17"/>
  <c r="F195" i="17"/>
  <c r="G65" i="17"/>
  <c r="E10" i="17"/>
  <c r="F89" i="17"/>
  <c r="I7" i="17"/>
  <c r="G298" i="17"/>
  <c r="F163" i="17"/>
  <c r="G163" i="17"/>
  <c r="F159" i="17"/>
  <c r="G159" i="17"/>
  <c r="E157" i="17"/>
  <c r="H140" i="17"/>
  <c r="G28" i="17"/>
  <c r="F28" i="17"/>
  <c r="D281" i="17" l="1"/>
  <c r="D294" i="17"/>
  <c r="G205" i="17"/>
  <c r="D220" i="17"/>
  <c r="D282" i="17"/>
  <c r="D280" i="17" s="1"/>
  <c r="G207" i="17"/>
  <c r="C115" i="17"/>
  <c r="B115" i="17"/>
  <c r="F128" i="17"/>
  <c r="B7" i="17"/>
  <c r="U293" i="17"/>
  <c r="S293" i="17"/>
  <c r="F244" i="17"/>
  <c r="F282" i="17"/>
  <c r="E300" i="17"/>
  <c r="G302" i="17"/>
  <c r="F302" i="17"/>
  <c r="F205" i="17"/>
  <c r="AA293" i="17"/>
  <c r="R293" i="17"/>
  <c r="M135" i="17"/>
  <c r="E137" i="17"/>
  <c r="B117" i="17"/>
  <c r="F117" i="17" s="1"/>
  <c r="F124" i="17"/>
  <c r="G124" i="17"/>
  <c r="E122" i="17"/>
  <c r="K293" i="17"/>
  <c r="F296" i="17"/>
  <c r="AC293" i="17"/>
  <c r="AB293" i="17"/>
  <c r="V293" i="17"/>
  <c r="B295" i="17"/>
  <c r="Q293" i="17"/>
  <c r="G90" i="17"/>
  <c r="C295" i="17"/>
  <c r="D10" i="17"/>
  <c r="D7" i="17" s="1"/>
  <c r="D295" i="17"/>
  <c r="Z293" i="17"/>
  <c r="B88" i="17"/>
  <c r="F88" i="17" s="1"/>
  <c r="N293" i="17"/>
  <c r="D217" i="17"/>
  <c r="AD293" i="17"/>
  <c r="X293" i="17"/>
  <c r="T293" i="17"/>
  <c r="Y293" i="17"/>
  <c r="L293" i="17"/>
  <c r="B217" i="17"/>
  <c r="G109" i="17"/>
  <c r="C88" i="17"/>
  <c r="C7" i="17" s="1"/>
  <c r="C293" i="17" s="1"/>
  <c r="G102" i="17"/>
  <c r="F64" i="17"/>
  <c r="B154" i="17"/>
  <c r="J293" i="17"/>
  <c r="F294" i="17"/>
  <c r="F10" i="17"/>
  <c r="G10" i="17"/>
  <c r="E7" i="17"/>
  <c r="G262" i="17"/>
  <c r="F262" i="17"/>
  <c r="E217" i="17"/>
  <c r="I293" i="17"/>
  <c r="B140" i="17"/>
  <c r="H293" i="17"/>
  <c r="E140" i="17"/>
  <c r="F157" i="17"/>
  <c r="G157" i="17"/>
  <c r="E154" i="17"/>
  <c r="G300" i="17" l="1"/>
  <c r="F300" i="17"/>
  <c r="G282" i="17"/>
  <c r="F137" i="17"/>
  <c r="G137" i="17"/>
  <c r="F122" i="17"/>
  <c r="G122" i="17"/>
  <c r="B293" i="17"/>
  <c r="E293" i="17"/>
  <c r="D293" i="17"/>
  <c r="G88" i="17"/>
  <c r="G295" i="17"/>
  <c r="F295" i="17"/>
  <c r="G7" i="17"/>
  <c r="F7" i="17"/>
  <c r="G217" i="17"/>
  <c r="F217" i="17"/>
  <c r="F154" i="17"/>
  <c r="G154" i="17"/>
  <c r="G280" i="17" l="1"/>
  <c r="F280" i="17"/>
  <c r="F135" i="17"/>
  <c r="G135" i="17"/>
  <c r="G115" i="17"/>
  <c r="F115" i="17"/>
  <c r="G293" i="17"/>
  <c r="F293" i="17"/>
</calcChain>
</file>

<file path=xl/comments1.xml><?xml version="1.0" encoding="utf-8"?>
<comments xmlns="http://schemas.openxmlformats.org/spreadsheetml/2006/main">
  <authors>
    <author>Гуляева Наталья Алексеевна</author>
    <author>Гончарова Анжела Васильевна</author>
    <author>Малофеева Ольга Александровна</author>
  </authors>
  <commentList>
    <comment ref="P18" authorId="0" shapeId="0">
      <text>
        <r>
          <rPr>
            <b/>
            <sz val="14"/>
            <color indexed="81"/>
            <rFont val="Tahoma"/>
            <family val="2"/>
            <charset val="204"/>
          </rPr>
          <t>Гуляева Наталья Алексеевна:</t>
        </r>
        <r>
          <rPr>
            <sz val="14"/>
            <color indexed="81"/>
            <rFont val="Tahoma"/>
            <family val="2"/>
            <charset val="204"/>
          </rPr>
          <t xml:space="preserve">
200,0</t>
        </r>
      </text>
    </comment>
    <comment ref="D89" authorId="1" shapeId="0">
      <text>
        <r>
          <rPr>
            <b/>
            <sz val="9"/>
            <color indexed="81"/>
            <rFont val="Tahoma"/>
            <family val="2"/>
            <charset val="204"/>
          </rPr>
          <t>Гончарова Анжела Васильевна:</t>
        </r>
        <r>
          <rPr>
            <sz val="9"/>
            <color indexed="81"/>
            <rFont val="Tahoma"/>
            <family val="2"/>
            <charset val="204"/>
          </rPr>
          <t xml:space="preserve">
17805,40
</t>
        </r>
      </text>
    </comment>
    <comment ref="AA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D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7"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7"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AB258"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8"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W262" authorId="0" shapeId="0">
      <text>
        <r>
          <rPr>
            <b/>
            <sz val="12"/>
            <color indexed="81"/>
            <rFont val="Tahoma"/>
            <family val="2"/>
            <charset val="204"/>
          </rPr>
          <t>Гуляева Наталья Алексеевна:</t>
        </r>
        <r>
          <rPr>
            <sz val="12"/>
            <color indexed="81"/>
            <rFont val="Tahoma"/>
            <family val="2"/>
            <charset val="204"/>
          </rPr>
          <t xml:space="preserve">
308,9</t>
        </r>
      </text>
    </comment>
    <comment ref="B269" authorId="2" shapeId="0">
      <text>
        <r>
          <rPr>
            <b/>
            <sz val="9"/>
            <color indexed="81"/>
            <rFont val="Tahoma"/>
            <charset val="1"/>
          </rPr>
          <t>Малофеева Ольга Александровна:</t>
        </r>
        <r>
          <rPr>
            <sz val="9"/>
            <color indexed="81"/>
            <rFont val="Tahoma"/>
            <charset val="1"/>
          </rPr>
          <t xml:space="preserve">
КУМИ</t>
        </r>
      </text>
    </comment>
    <comment ref="B270" authorId="2" shapeId="0">
      <text>
        <r>
          <rPr>
            <b/>
            <sz val="9"/>
            <color indexed="81"/>
            <rFont val="Tahoma"/>
            <charset val="1"/>
          </rPr>
          <t>Малофеева Ольга Александровна:</t>
        </r>
        <r>
          <rPr>
            <sz val="9"/>
            <color indexed="81"/>
            <rFont val="Tahoma"/>
            <charset val="1"/>
          </rPr>
          <t xml:space="preserve">
КУМИ</t>
        </r>
      </text>
    </comment>
    <comment ref="B272" authorId="2" shapeId="0">
      <text>
        <r>
          <rPr>
            <b/>
            <sz val="9"/>
            <color indexed="81"/>
            <rFont val="Tahoma"/>
            <charset val="1"/>
          </rPr>
          <t>Малофеева Ольга Александровна:</t>
        </r>
        <r>
          <rPr>
            <sz val="9"/>
            <color indexed="81"/>
            <rFont val="Tahoma"/>
            <charset val="1"/>
          </rPr>
          <t xml:space="preserve">
УКС</t>
        </r>
      </text>
    </comment>
    <comment ref="N272" authorId="2" shapeId="0">
      <text>
        <r>
          <rPr>
            <b/>
            <sz val="9"/>
            <color indexed="81"/>
            <rFont val="Tahoma"/>
            <charset val="1"/>
          </rPr>
          <t>Малофеева Ольга Александровна:</t>
        </r>
        <r>
          <rPr>
            <sz val="9"/>
            <color indexed="81"/>
            <rFont val="Tahoma"/>
            <charset val="1"/>
          </rPr>
          <t xml:space="preserve">
УКС</t>
        </r>
      </text>
    </comment>
  </commentList>
</comments>
</file>

<file path=xl/sharedStrings.xml><?xml version="1.0" encoding="utf-8"?>
<sst xmlns="http://schemas.openxmlformats.org/spreadsheetml/2006/main" count="361" uniqueCount="104">
  <si>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</si>
  <si>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</si>
  <si>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</si>
  <si>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</si>
  <si>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</si>
  <si>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</si>
  <si>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</si>
  <si>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</si>
  <si>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</si>
  <si>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</si>
  <si>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</si>
  <si>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</si>
  <si>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</si>
  <si>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</si>
  <si>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</si>
  <si>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</si>
  <si>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</si>
  <si>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</si>
  <si>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</si>
  <si>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</si>
  <si>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1.1.1. Развитие системы выявления, поддержки, сопровождения и стимулирования одаренных детей в различных сферах деятельности</t>
  </si>
  <si>
    <t xml:space="preserve">Подпрограмма 2. Система оценки качества образования и информационная прозрачность системы образования города Когалыма. </t>
  </si>
  <si>
    <t>1.2.2.Развитие системы выявления, поддержки, сопровождения и стимулирования одаренных детей в различных сферах деятельности</t>
  </si>
  <si>
    <t>3.1.1.Организация мероприятий по духовно-нравственному развитию и  формированию гражданско-патриотических качеств молодёжи</t>
  </si>
  <si>
    <t>3.1.2.Организация и проведение городского конкурса среди общеобразовательных организаций на лучшую подготовку граждан РФ к военной службе</t>
  </si>
  <si>
    <t>3.2.2.Организация деятельности молодёжных трудовых отрядов</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</si>
  <si>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</si>
  <si>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</si>
  <si>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</si>
  <si>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</si>
  <si>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</si>
  <si>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4.3.1.Развитие инфраструктуры общего и дополнительного образования</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</si>
  <si>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</si>
  <si>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</si>
  <si>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</si>
  <si>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бюджет города Когалыма </t>
  </si>
  <si>
    <t>Исполнение,%</t>
  </si>
  <si>
    <t>к текущему году</t>
  </si>
  <si>
    <t>на отчетную дату</t>
  </si>
  <si>
    <t>кассовый расход</t>
  </si>
  <si>
    <t>Результаты реализации и причины отклонений факта от плана</t>
  </si>
  <si>
    <t>бюджет города Когалыма - 104 направление</t>
  </si>
  <si>
    <t>Организация и проведение годовой итоговой аттестации</t>
  </si>
  <si>
    <t xml:space="preserve"> </t>
  </si>
  <si>
    <t>1.2.3.Субсидии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</si>
  <si>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1.2.4.Персонифицированное финансирование дополнительного образования детей</t>
  </si>
  <si>
    <t>4.2.2 Создание системных механизмов сохранения и укрепления здоровья детей в образовательных организациях</t>
  </si>
  <si>
    <t>1.3.2.Субсидии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</si>
  <si>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УО</t>
    </r>
  </si>
  <si>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"Дворец спорта", "Феникс"</t>
    </r>
  </si>
  <si>
    <t>1.4.2.Организации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</si>
  <si>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Предоставление субсидии немуниципальной организации </t>
  </si>
  <si>
    <t>План на 2019 год</t>
  </si>
  <si>
    <t>1.1. Основное мероприятие "Развитие системы дошкольного и общего образования" (показатели 1, 2, 3, 4, 5, 6, 7, 8, 9, 10, 14 )</t>
  </si>
  <si>
    <t>1.1.4. Финансирование МАОУ "СОШ №8" в рамках проекта "Формула успеха"</t>
  </si>
  <si>
    <t>1.2 Основное мероприятие "Развитие системы дополнительного образования детей." (показатели 11, 11.1,12,13,17,28)</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</si>
  <si>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15, 16, 26 )</t>
  </si>
  <si>
    <t>1.3.3.Предоставление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t>
  </si>
  <si>
    <t>1.4  Организация отдыха и оздоровления детей (показатели 27)</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</si>
  <si>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18)</t>
  </si>
  <si>
    <t>2.1.1.Организация и проведение государственной итоговой аттестации</t>
  </si>
  <si>
    <t>3.1 Основное мероприятие "Создание условий для развития духовно-нравственных и гражданско,- военно -патриотических качеств молодежи" (показатели 19)</t>
  </si>
  <si>
    <t>3.2  Основное мероприятие "Создание условий для повышения уровня потенциала и созидательной активности молодёжи" (показатель 20, 29 )</t>
  </si>
  <si>
    <t>3.2.1.Организация мероприятий, проектов по повышению уровня потенциала и поддержке созидательной активности молодёжи, добровольчества</t>
  </si>
  <si>
    <t>3.3 Основное мероприятие "Обеспечение  деятельности учреждения сферы работы с молодёжью и развитие его материально-технической базы" (показатели  19, 20,29)</t>
  </si>
  <si>
    <t>4.1  Основное мероприятие "Финансовое обеспечение полномочий управления образования и ресурсного центра" (показатели 21)</t>
  </si>
  <si>
    <t>4.1.3.Финансовое и организационно-методическое сопровождение по исполнению  МАУ "Информационно-ресурсный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</si>
  <si>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22, 25 )</t>
  </si>
  <si>
    <t>4.3 Основное мероприятие "Развитие материально-технической базы образовательных организаций" (показатели 23,24 )</t>
  </si>
  <si>
    <t>Ответственный за составление Малофеева О.А. №телефона 9-36-48</t>
  </si>
  <si>
    <t>"Современная школа"</t>
  </si>
  <si>
    <t>в т.ч. по портфелю проекта</t>
  </si>
  <si>
    <t>"Успех каждого ребенка"</t>
  </si>
  <si>
    <t>"Социальная активность"</t>
  </si>
  <si>
    <t>"Демография"</t>
  </si>
  <si>
    <t>в т.ч. по портфелям проектов</t>
  </si>
  <si>
    <t>Задача: Модернизация системы общего и дополнительного образования как основного условия социального развития</t>
  </si>
  <si>
    <t>Задача: Формирование механизмов оценки качества и востребованности образовательных услуг, участие в международных сопоставительных исследованиях</t>
  </si>
  <si>
    <t>Задача: Создание условий для развития духовно-нравственных, гражданско-патриотических качеств, повышения уровня потенциала молодёжи, роста созидательной активности молодёжи.</t>
  </si>
  <si>
    <t xml:space="preserve">Задачи: Обеспечение деятельности и управление в области образования на территории города Когалыма.
Обеспечение комплексной безопасности и комфортных условий образовательного процесса и создание условий для сохранения и укрепления здоровья.
Укрепление материально-технической базы и развитие инфраструктуры сферы образования, обеспечивающих равную доступность услуг дошкольного, общего и дополнительного образования детей.
</t>
  </si>
  <si>
    <t>ИТОГО по подпрограмме 3.  Молодёжь города Когалыма.</t>
  </si>
  <si>
    <t>ИТОГО по подпрограмме 4. "Ресурсное обеспечение системы образования"</t>
  </si>
  <si>
    <t>Подпрограмма 3.  "Молодёжь города Когалыма."</t>
  </si>
  <si>
    <t>ИТОГО по подпрограмме 1. "Общее образование. Дополнительное образование детей."</t>
  </si>
  <si>
    <t>Подпрограмма 1. "Общее образование. Дополнительное образование детей."</t>
  </si>
  <si>
    <t>4.3.2. Оснащение материально-технической базы образовательных организаций и учреждений в соответствии с современными требованиями</t>
  </si>
  <si>
    <t>Сетевой график по реализации муниципальной программы «Развитие образования в городе Когалыме» на 2019 год.</t>
  </si>
  <si>
    <t>Финансирование МАУ "ИРЦ г. Когалыма" Экономия плановых ассигнований 480,0 тыс. руб. - согласно  фактически начисленной заработной платы.</t>
  </si>
  <si>
    <t>Ежемесячное содержание МБУ "МКЦ "Феникс"   Экономия 630,4 тыс. руб. -Экономия согласно фактического начисления и предоставленных счетов.</t>
  </si>
  <si>
    <t>Проведение ремонтных работ в учреждениях.</t>
  </si>
  <si>
    <t>План на 28.02.2019</t>
  </si>
  <si>
    <t>Профинансировано на 28.02.2019</t>
  </si>
  <si>
    <t>Кассовый расход на  28.02.2019</t>
  </si>
  <si>
    <t>Выезд учащихся и сопровождающих на окружные олимпиады. Оплата расходов согласно авансовых отчётов сопровождающих. Экономия 80,1 тыс. руб. согласно фактически предоставленных документов по оплате проезда на окружные олимпиады.</t>
  </si>
  <si>
    <t>125,0 тыс. руб. - Освоение пройдет в марте согласно Постановление Администрации города Когалыма "Об утверждении списка победителей и призёров городского профессионального конкурса "Учитель года  в 2019 году"</t>
  </si>
  <si>
    <t>Выделение средств ПАО "ЛУКОЙЛ" в рамках программы "Формула успеха" экономия 408,8 т.руб. в связи с задержкой поступления.</t>
  </si>
  <si>
    <t xml:space="preserve">Ежемесячное содержание МАУ "Школа искусств", МАУ "ДДТ".  Экономия средств МБ 8584,6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</si>
  <si>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Выезд обучающихся МАУ "ДДТ", МАУ "ДШИ" на мероприятия. Экономия 19,7 т. руб. будут освены в марте в связи с поздним пступлением средств.</t>
  </si>
  <si>
    <t>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оброазования. Экономия плановых ассигнований 1910,7 тыс. руб. т.к. финансирование производится в соответствии с заявкой уполномоченной организации на основании счетов поставщиков образовательных услуг.</t>
  </si>
  <si>
    <t>Организация отдыха и оздоровления детей. Экономия плановых ассигнований 42,0 тыс. руб. в связи с поздним поступлением платежных документов</t>
  </si>
  <si>
    <t>Освоение средств пройдет по итогам проведения конкурса "На лучшую подготовку граждан РФ к военной службе"</t>
  </si>
  <si>
    <t>Экономия плановых ассигнований 423,9 тыс. руб. - Аппарат управления  согласно  фактически начисленной заработной платы.</t>
  </si>
  <si>
    <t>Зам.начальника Управления образования  ___________________________       А.Н. Лаврентьева</t>
  </si>
  <si>
    <t xml:space="preserve">Ежемесячное содержание Школы Детские сады - 14 учреждений. Экономия расходов 717,4 тыс. руб. выплата компенсации части родительской платы согласно  начислению за фактическое посещение детских садов воспитанниками (имеются больничные литсты)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</si>
</sst>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_ ;[Red]\-#,##0.0\ "/>
    <numFmt numFmtId="166" formatCode="#,##0_ ;[Red]\-#,##0\ "/>
    <numFmt numFmtId="167" formatCode="_(* #,##0.0_);_(* \(#,##0.0\);_(* &quot;-&quot;??_);_(@_)"/>
    <numFmt numFmtId="168" formatCode="_-* #,##0.0_р_._-;\-* #,##0.0_р_._-;_-* &quot;-&quot;?_р_._-;_-@_-"/>
    <numFmt numFmtId="169" formatCode="#,##0.00\ _₽"/>
    <numFmt numFmtId="170" formatCode="0.0"/>
  </numFmts>
  <fonts count="20" x14ac:knownFonts="1">
    <font>
      <sz val="10"/>
      <name val="Arial"/>
    </font>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b/>
      <sz val="14"/>
      <color indexed="81"/>
      <name val="Tahoma"/>
      <family val="2"/>
      <charset val="204"/>
    </font>
    <font>
      <sz val="14"/>
      <color indexed="81"/>
      <name val="Tahoma"/>
      <family val="2"/>
      <charset val="204"/>
    </font>
    <font>
      <sz val="12"/>
      <color theme="1"/>
      <name val="Times New Roman"/>
      <family val="1"/>
      <charset val="204"/>
    </font>
    <font>
      <sz val="14"/>
      <color theme="1"/>
      <name val="Times New Roman"/>
      <family val="1"/>
      <charset val="204"/>
    </font>
    <font>
      <sz val="12"/>
      <color indexed="81"/>
      <name val="Tahoma"/>
      <family val="2"/>
      <charset val="204"/>
    </font>
    <font>
      <b/>
      <sz val="12"/>
      <color indexed="81"/>
      <name val="Tahoma"/>
      <family val="2"/>
      <charset val="204"/>
    </font>
    <font>
      <b/>
      <sz val="22"/>
      <name val="Times New Roman"/>
      <family val="1"/>
      <charset val="204"/>
    </font>
    <font>
      <sz val="9"/>
      <color indexed="81"/>
      <name val="Tahoma"/>
      <family val="2"/>
      <charset val="204"/>
    </font>
    <font>
      <b/>
      <sz val="9"/>
      <color indexed="81"/>
      <name val="Tahoma"/>
      <family val="2"/>
      <charset val="204"/>
    </font>
    <font>
      <sz val="10"/>
      <name val="Arial"/>
      <family val="2"/>
      <charset val="204"/>
    </font>
    <font>
      <sz val="9"/>
      <color indexed="81"/>
      <name val="Tahoma"/>
      <charset val="1"/>
    </font>
    <font>
      <b/>
      <sz val="9"/>
      <color indexed="81"/>
      <name val="Tahoma"/>
      <charset val="1"/>
    </font>
  </fonts>
  <fills count="7">
    <fill>
      <patternFill patternType="none"/>
    </fill>
    <fill>
      <patternFill patternType="gray125"/>
    </fill>
    <fill>
      <patternFill patternType="solid">
        <fgColor rgb="FF92D050"/>
        <bgColor indexed="64"/>
      </patternFill>
    </fill>
    <fill>
      <patternFill patternType="solid">
        <fgColor rgb="FFFF99FF"/>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70C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2" fillId="0" borderId="0" applyFont="0" applyFill="0" applyBorder="0" applyAlignment="0" applyProtection="0"/>
    <xf numFmtId="0" fontId="1" fillId="0" borderId="0"/>
    <xf numFmtId="0" fontId="17" fillId="0" borderId="0"/>
  </cellStyleXfs>
  <cellXfs count="119">
    <xf numFmtId="0" fontId="0" fillId="0" borderId="0" xfId="0"/>
    <xf numFmtId="0" fontId="4" fillId="0" borderId="0" xfId="0" applyFont="1" applyFill="1" applyAlignment="1">
      <alignment vertical="center" wrapText="1"/>
    </xf>
    <xf numFmtId="165" fontId="5"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0" fontId="5" fillId="0" borderId="1" xfId="0" applyFont="1" applyFill="1" applyBorder="1" applyAlignment="1">
      <alignment horizontal="justify" wrapText="1"/>
    </xf>
    <xf numFmtId="0" fontId="4" fillId="0" borderId="0" xfId="0" applyFont="1" applyFill="1" applyAlignment="1">
      <alignment horizontal="justify" vertical="center" wrapText="1"/>
    </xf>
    <xf numFmtId="165" fontId="4" fillId="0" borderId="0" xfId="0" applyNumberFormat="1" applyFont="1" applyFill="1" applyAlignment="1">
      <alignment vertical="center" wrapText="1"/>
    </xf>
    <xf numFmtId="0" fontId="5" fillId="0" borderId="0" xfId="0" applyFont="1" applyFill="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66" fontId="6"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49" fontId="5" fillId="0" borderId="1" xfId="0" applyNumberFormat="1" applyFont="1" applyFill="1" applyBorder="1" applyAlignment="1" applyProtection="1">
      <alignment vertical="center"/>
      <protection locked="0"/>
    </xf>
    <xf numFmtId="167" fontId="3" fillId="0" borderId="0" xfId="1" applyNumberFormat="1" applyFont="1" applyFill="1" applyBorder="1" applyAlignment="1">
      <alignment vertical="center" wrapText="1"/>
    </xf>
    <xf numFmtId="165" fontId="6" fillId="0" borderId="1" xfId="0" applyNumberFormat="1" applyFont="1" applyFill="1" applyBorder="1" applyAlignment="1" applyProtection="1">
      <alignment vertical="center" wrapText="1"/>
    </xf>
    <xf numFmtId="166" fontId="4"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165" fontId="5"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167" fontId="6" fillId="0" borderId="1" xfId="1" applyNumberFormat="1" applyFont="1" applyFill="1" applyBorder="1" applyAlignment="1">
      <alignment vertical="center" wrapText="1"/>
    </xf>
    <xf numFmtId="169" fontId="6" fillId="0" borderId="1" xfId="1"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165" fontId="6" fillId="0" borderId="0" xfId="0" applyNumberFormat="1" applyFont="1" applyFill="1" applyAlignment="1">
      <alignment vertical="center" wrapText="1"/>
    </xf>
    <xf numFmtId="0" fontId="6" fillId="0" borderId="0" xfId="0" applyFont="1" applyFill="1" applyAlignment="1">
      <alignment vertical="center" wrapText="1"/>
    </xf>
    <xf numFmtId="165" fontId="10" fillId="0" borderId="0" xfId="0" applyNumberFormat="1" applyFont="1" applyFill="1" applyAlignment="1">
      <alignment vertical="center" wrapText="1"/>
    </xf>
    <xf numFmtId="166" fontId="11" fillId="0" borderId="1" xfId="0" applyNumberFormat="1" applyFont="1" applyFill="1" applyBorder="1" applyAlignment="1">
      <alignment horizontal="center" vertical="center" wrapText="1"/>
    </xf>
    <xf numFmtId="165" fontId="11" fillId="0" borderId="1" xfId="0" applyNumberFormat="1" applyFont="1" applyFill="1" applyBorder="1" applyAlignment="1" applyProtection="1">
      <alignment vertical="center" wrapText="1"/>
    </xf>
    <xf numFmtId="167" fontId="6" fillId="0" borderId="1" xfId="1" applyNumberFormat="1" applyFont="1" applyFill="1" applyBorder="1" applyAlignment="1" applyProtection="1">
      <alignment vertical="center" wrapText="1"/>
    </xf>
    <xf numFmtId="167" fontId="6" fillId="0" borderId="1" xfId="1" applyNumberFormat="1" applyFont="1" applyFill="1" applyBorder="1" applyAlignment="1">
      <alignment horizontal="justify" wrapText="1"/>
    </xf>
    <xf numFmtId="49" fontId="11" fillId="0" borderId="1" xfId="0" applyNumberFormat="1" applyFont="1" applyFill="1" applyBorder="1" applyAlignment="1" applyProtection="1">
      <alignment horizontal="left" vertical="center"/>
      <protection locked="0"/>
    </xf>
    <xf numFmtId="169" fontId="5" fillId="0" borderId="1" xfId="1" applyNumberFormat="1" applyFont="1" applyFill="1" applyBorder="1" applyAlignment="1" applyProtection="1">
      <alignment vertical="center" wrapText="1"/>
    </xf>
    <xf numFmtId="167" fontId="5" fillId="0" borderId="1" xfId="1" applyNumberFormat="1"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5" fontId="11" fillId="0" borderId="1" xfId="0" applyNumberFormat="1" applyFont="1" applyFill="1" applyBorder="1" applyAlignment="1" applyProtection="1">
      <alignment vertical="top" wrapText="1"/>
    </xf>
    <xf numFmtId="165" fontId="11" fillId="0" borderId="1" xfId="0" applyNumberFormat="1" applyFont="1" applyFill="1" applyBorder="1" applyAlignment="1" applyProtection="1">
      <alignment horizontal="left" vertical="top" wrapText="1"/>
    </xf>
    <xf numFmtId="165" fontId="11" fillId="0" borderId="1" xfId="0" applyNumberFormat="1" applyFont="1" applyFill="1" applyBorder="1" applyAlignment="1">
      <alignment horizontal="left" vertical="top" wrapText="1"/>
    </xf>
    <xf numFmtId="165" fontId="10" fillId="0" borderId="0" xfId="0" applyNumberFormat="1" applyFont="1" applyFill="1" applyAlignment="1">
      <alignment horizontal="left" vertical="top" wrapText="1"/>
    </xf>
    <xf numFmtId="0" fontId="10" fillId="0" borderId="0" xfId="0" applyFont="1" applyFill="1" applyAlignment="1">
      <alignment horizontal="left" vertical="top" wrapText="1"/>
    </xf>
    <xf numFmtId="165" fontId="11" fillId="0" borderId="1"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70" fontId="6" fillId="0" borderId="1" xfId="0"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165" fontId="11" fillId="0" borderId="0" xfId="0" applyNumberFormat="1" applyFont="1" applyFill="1" applyBorder="1" applyAlignment="1" applyProtection="1">
      <alignment horizontal="left" vertical="top" wrapText="1"/>
    </xf>
    <xf numFmtId="0" fontId="6" fillId="0" borderId="0" xfId="0" applyFont="1" applyFill="1" applyBorder="1" applyAlignment="1">
      <alignment horizontal="justify" wrapText="1"/>
    </xf>
    <xf numFmtId="0" fontId="6" fillId="2" borderId="1" xfId="0" applyFont="1" applyFill="1" applyBorder="1" applyAlignment="1">
      <alignment horizontal="justify" wrapText="1"/>
    </xf>
    <xf numFmtId="168" fontId="5" fillId="0" borderId="1" xfId="0" applyNumberFormat="1" applyFont="1" applyFill="1" applyBorder="1" applyAlignment="1">
      <alignment vertical="center" wrapText="1"/>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horizontal="left" wrapText="1"/>
    </xf>
    <xf numFmtId="0" fontId="5" fillId="0" borderId="1" xfId="0" applyFont="1" applyFill="1" applyBorder="1" applyAlignment="1" applyProtection="1">
      <alignment horizontal="left" vertical="center" wrapText="1"/>
    </xf>
    <xf numFmtId="0" fontId="6" fillId="3" borderId="1" xfId="0" applyFont="1" applyFill="1" applyBorder="1" applyAlignment="1">
      <alignment horizontal="justify" wrapText="1"/>
    </xf>
    <xf numFmtId="165" fontId="6" fillId="0" borderId="0" xfId="0" applyNumberFormat="1" applyFont="1" applyFill="1" applyBorder="1" applyAlignment="1">
      <alignment vertical="center" wrapText="1"/>
    </xf>
    <xf numFmtId="169" fontId="6" fillId="0" borderId="0" xfId="1" applyNumberFormat="1" applyFont="1" applyFill="1" applyBorder="1" applyAlignment="1" applyProtection="1">
      <alignment vertical="center" wrapText="1"/>
    </xf>
    <xf numFmtId="165" fontId="5" fillId="0" borderId="0" xfId="0" applyNumberFormat="1" applyFont="1" applyFill="1" applyBorder="1" applyAlignment="1" applyProtection="1">
      <alignment vertical="center" wrapText="1"/>
    </xf>
    <xf numFmtId="0" fontId="5" fillId="4" borderId="1" xfId="0" applyFont="1" applyFill="1" applyBorder="1" applyAlignment="1">
      <alignment horizontal="justify" wrapText="1"/>
    </xf>
    <xf numFmtId="167" fontId="5" fillId="4" borderId="1" xfId="1" applyNumberFormat="1" applyFont="1" applyFill="1" applyBorder="1" applyAlignment="1">
      <alignment vertical="center" wrapText="1"/>
    </xf>
    <xf numFmtId="165" fontId="5" fillId="4" borderId="1" xfId="0" applyNumberFormat="1" applyFont="1" applyFill="1" applyBorder="1" applyAlignment="1" applyProtection="1">
      <alignment vertical="center" wrapText="1"/>
    </xf>
    <xf numFmtId="169" fontId="5" fillId="4" borderId="1" xfId="1" applyNumberFormat="1" applyFont="1" applyFill="1" applyBorder="1" applyAlignment="1" applyProtection="1">
      <alignment vertical="center" wrapText="1"/>
    </xf>
    <xf numFmtId="0" fontId="6" fillId="4" borderId="1" xfId="0" applyFont="1" applyFill="1" applyBorder="1" applyAlignment="1">
      <alignment horizontal="justify" wrapText="1"/>
    </xf>
    <xf numFmtId="165" fontId="6" fillId="4" borderId="1" xfId="0" applyNumberFormat="1" applyFont="1" applyFill="1" applyBorder="1" applyAlignment="1" applyProtection="1">
      <alignment vertical="center" wrapText="1"/>
    </xf>
    <xf numFmtId="0" fontId="6" fillId="4" borderId="1" xfId="0" applyFont="1" applyFill="1" applyBorder="1" applyAlignment="1">
      <alignment vertical="center" wrapText="1"/>
    </xf>
    <xf numFmtId="165" fontId="6" fillId="4" borderId="1" xfId="0" applyNumberFormat="1" applyFont="1" applyFill="1" applyBorder="1" applyAlignment="1">
      <alignment vertical="center" wrapText="1"/>
    </xf>
    <xf numFmtId="169" fontId="6" fillId="4" borderId="1" xfId="1" applyNumberFormat="1" applyFont="1" applyFill="1" applyBorder="1" applyAlignment="1" applyProtection="1">
      <alignment vertical="center" wrapText="1"/>
    </xf>
    <xf numFmtId="0" fontId="5" fillId="4" borderId="1" xfId="0" applyFont="1" applyFill="1" applyBorder="1" applyAlignment="1" applyProtection="1">
      <alignment horizontal="left" vertical="center" wrapText="1"/>
    </xf>
    <xf numFmtId="0" fontId="5" fillId="0"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0" fontId="5" fillId="2" borderId="1" xfId="0" applyFont="1" applyFill="1" applyBorder="1" applyAlignment="1">
      <alignment horizontal="justify" wrapText="1"/>
    </xf>
    <xf numFmtId="0" fontId="5" fillId="3" borderId="1" xfId="0" applyFont="1" applyFill="1" applyBorder="1" applyAlignment="1">
      <alignment horizontal="justify" wrapText="1"/>
    </xf>
    <xf numFmtId="0" fontId="5" fillId="5" borderId="1" xfId="0" applyFont="1" applyFill="1" applyBorder="1" applyAlignment="1">
      <alignment horizontal="justify" wrapText="1"/>
    </xf>
    <xf numFmtId="165" fontId="5" fillId="5" borderId="1" xfId="0" applyNumberFormat="1" applyFont="1" applyFill="1" applyBorder="1" applyAlignment="1">
      <alignment vertical="center" wrapText="1"/>
    </xf>
    <xf numFmtId="165" fontId="5" fillId="5" borderId="1" xfId="0" applyNumberFormat="1" applyFont="1" applyFill="1" applyBorder="1" applyAlignment="1" applyProtection="1">
      <alignment vertical="center" wrapText="1"/>
    </xf>
    <xf numFmtId="169" fontId="5" fillId="5" borderId="1" xfId="1" applyNumberFormat="1" applyFont="1" applyFill="1" applyBorder="1" applyAlignment="1" applyProtection="1">
      <alignment vertical="center" wrapText="1"/>
    </xf>
    <xf numFmtId="167" fontId="5" fillId="5" borderId="1" xfId="1" applyNumberFormat="1" applyFont="1" applyFill="1" applyBorder="1" applyAlignment="1" applyProtection="1">
      <alignment vertical="center" wrapText="1"/>
    </xf>
    <xf numFmtId="0" fontId="5" fillId="5" borderId="1" xfId="0" applyFont="1" applyFill="1" applyBorder="1" applyAlignment="1">
      <alignment vertical="center" wrapText="1"/>
    </xf>
    <xf numFmtId="168" fontId="5" fillId="5" borderId="1" xfId="0" applyNumberFormat="1" applyFont="1" applyFill="1" applyBorder="1" applyAlignment="1">
      <alignment vertical="center" wrapText="1"/>
    </xf>
    <xf numFmtId="167" fontId="5" fillId="5" borderId="1" xfId="1" applyNumberFormat="1" applyFont="1" applyFill="1" applyBorder="1" applyAlignment="1">
      <alignment vertical="center" wrapText="1"/>
    </xf>
    <xf numFmtId="0" fontId="7" fillId="5" borderId="1" xfId="0" applyFont="1" applyFill="1" applyBorder="1" applyAlignment="1">
      <alignment horizontal="justify" wrapText="1"/>
    </xf>
    <xf numFmtId="167" fontId="6" fillId="4" borderId="1" xfId="1" applyNumberFormat="1" applyFont="1" applyFill="1" applyBorder="1" applyAlignment="1">
      <alignment vertical="center" wrapText="1"/>
    </xf>
    <xf numFmtId="165" fontId="7" fillId="0" borderId="0" xfId="0" applyNumberFormat="1" applyFont="1" applyFill="1" applyBorder="1" applyAlignment="1">
      <alignment vertical="center" wrapText="1"/>
    </xf>
    <xf numFmtId="165" fontId="11" fillId="0" borderId="3"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5" fontId="6" fillId="6" borderId="1" xfId="0" applyNumberFormat="1" applyFont="1" applyFill="1" applyBorder="1" applyAlignment="1">
      <alignment vertical="center" wrapText="1"/>
    </xf>
    <xf numFmtId="167" fontId="6" fillId="6" borderId="1" xfId="1" applyNumberFormat="1" applyFont="1" applyFill="1" applyBorder="1" applyAlignment="1">
      <alignment vertical="center" wrapText="1"/>
    </xf>
    <xf numFmtId="169" fontId="6" fillId="6" borderId="1" xfId="1" applyNumberFormat="1" applyFont="1" applyFill="1" applyBorder="1" applyAlignment="1" applyProtection="1">
      <alignment vertical="center" wrapText="1"/>
    </xf>
    <xf numFmtId="165" fontId="7" fillId="0" borderId="0" xfId="0" applyNumberFormat="1" applyFont="1" applyFill="1" applyBorder="1" applyAlignment="1">
      <alignment horizontal="center" vertical="center" wrapText="1"/>
    </xf>
    <xf numFmtId="165" fontId="11" fillId="0" borderId="4" xfId="0" applyNumberFormat="1" applyFont="1" applyFill="1" applyBorder="1" applyAlignment="1" applyProtection="1">
      <alignment horizontal="left" vertical="top" wrapText="1"/>
    </xf>
    <xf numFmtId="165" fontId="11" fillId="0" borderId="3"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5" fontId="6" fillId="0" borderId="3" xfId="0" applyNumberFormat="1" applyFont="1" applyFill="1" applyBorder="1" applyAlignment="1" applyProtection="1">
      <alignment horizontal="left" vertical="top" wrapText="1"/>
    </xf>
    <xf numFmtId="165" fontId="6" fillId="0" borderId="4" xfId="0" applyNumberFormat="1" applyFont="1" applyFill="1" applyBorder="1" applyAlignment="1" applyProtection="1">
      <alignment horizontal="left" vertical="top" wrapText="1"/>
    </xf>
    <xf numFmtId="165" fontId="6" fillId="0" borderId="5" xfId="0" applyNumberFormat="1" applyFont="1" applyFill="1" applyBorder="1" applyAlignment="1" applyProtection="1">
      <alignment horizontal="left" vertical="top" wrapText="1"/>
    </xf>
    <xf numFmtId="0" fontId="11" fillId="0" borderId="1" xfId="0" applyFont="1" applyFill="1" applyBorder="1" applyAlignment="1">
      <alignment horizontal="center" vertical="center" wrapText="1"/>
    </xf>
    <xf numFmtId="0" fontId="6" fillId="0" borderId="0" xfId="0" applyFont="1" applyFill="1" applyAlignment="1">
      <alignment horizontal="left" vertical="center" wrapText="1"/>
    </xf>
    <xf numFmtId="165" fontId="11" fillId="0" borderId="3" xfId="0" applyNumberFormat="1" applyFont="1" applyFill="1" applyBorder="1" applyAlignment="1" applyProtection="1">
      <alignment horizontal="center" vertical="top" wrapText="1"/>
    </xf>
    <xf numFmtId="165" fontId="11" fillId="0" borderId="4" xfId="0" applyNumberFormat="1" applyFont="1" applyFill="1" applyBorder="1" applyAlignment="1" applyProtection="1">
      <alignment horizontal="center" vertical="top" wrapText="1"/>
    </xf>
    <xf numFmtId="165" fontId="11" fillId="0" borderId="5" xfId="0" applyNumberFormat="1" applyFont="1" applyFill="1" applyBorder="1" applyAlignment="1" applyProtection="1">
      <alignment horizontal="center" vertical="top" wrapText="1"/>
    </xf>
    <xf numFmtId="165" fontId="11" fillId="6" borderId="3" xfId="0" applyNumberFormat="1" applyFont="1" applyFill="1" applyBorder="1" applyAlignment="1" applyProtection="1">
      <alignment horizontal="left" vertical="top" wrapText="1"/>
    </xf>
    <xf numFmtId="165" fontId="11" fillId="6" borderId="4" xfId="0" applyNumberFormat="1" applyFont="1" applyFill="1" applyBorder="1" applyAlignment="1" applyProtection="1">
      <alignment horizontal="left" vertical="top" wrapText="1"/>
    </xf>
    <xf numFmtId="165" fontId="11" fillId="6" borderId="5" xfId="0" applyNumberFormat="1" applyFont="1" applyFill="1" applyBorder="1" applyAlignment="1" applyProtection="1">
      <alignment horizontal="left" vertical="top" wrapText="1"/>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5" fillId="0" borderId="6"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7" xfId="0" applyFont="1" applyFill="1" applyBorder="1" applyAlignment="1">
      <alignment horizontal="left"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cellXfs>
  <cellStyles count="4">
    <cellStyle name="Обычный" xfId="0" builtinId="0"/>
    <cellStyle name="Обычный 2" xfId="3"/>
    <cellStyle name="Обычный 3" xfId="2"/>
    <cellStyle name="Финансовый" xfId="1" builtinId="3"/>
  </cellStyles>
  <dxfs count="0"/>
  <tableStyles count="0" defaultTableStyle="TableStyleMedium2" defaultPivotStyle="PivotStyleLight16"/>
  <colors>
    <mruColors>
      <color rgb="FFFF99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1"/>
  <sheetViews>
    <sheetView showGridLines="0" tabSelected="1" view="pageBreakPreview" zoomScale="61" zoomScaleNormal="70" zoomScaleSheetLayoutView="61" workbookViewId="0">
      <pane ySplit="5" topLeftCell="A63" activePane="bottomLeft" state="frozen"/>
      <selection pane="bottomLeft" activeCell="D71" sqref="D71"/>
    </sheetView>
  </sheetViews>
  <sheetFormatPr defaultColWidth="9.140625" defaultRowHeight="15.75" x14ac:dyDescent="0.2"/>
  <cols>
    <col min="1" max="1" width="51.140625" style="5" customWidth="1"/>
    <col min="2" max="19" width="19.7109375" style="1" customWidth="1"/>
    <col min="20" max="31" width="19.7109375" style="6" customWidth="1"/>
    <col min="32" max="32" width="46.140625" style="26" customWidth="1"/>
    <col min="33" max="33" width="19.7109375" style="1" customWidth="1"/>
    <col min="34" max="34" width="13.7109375" style="1" bestFit="1" customWidth="1"/>
    <col min="35" max="35" width="12.42578125" style="1" bestFit="1" customWidth="1"/>
    <col min="36" max="16384" width="9.140625" style="1"/>
  </cols>
  <sheetData>
    <row r="1" spans="1:35" s="11" customFormat="1" ht="43.5" customHeight="1" x14ac:dyDescent="0.2">
      <c r="A1" s="87" t="s">
        <v>86</v>
      </c>
      <c r="B1" s="87"/>
      <c r="C1" s="87"/>
      <c r="D1" s="87"/>
      <c r="E1" s="87"/>
      <c r="F1" s="87"/>
      <c r="G1" s="87"/>
      <c r="H1" s="87"/>
      <c r="I1" s="87"/>
      <c r="J1" s="87"/>
      <c r="K1" s="87"/>
      <c r="L1" s="87"/>
      <c r="M1" s="87"/>
      <c r="N1" s="87"/>
      <c r="O1" s="87"/>
      <c r="P1" s="81"/>
      <c r="Q1" s="81"/>
      <c r="R1" s="81"/>
      <c r="S1" s="81"/>
      <c r="T1" s="81"/>
      <c r="U1" s="81"/>
      <c r="V1" s="81"/>
      <c r="W1" s="81"/>
      <c r="X1" s="81"/>
      <c r="Y1" s="81"/>
      <c r="Z1" s="81"/>
      <c r="AA1" s="81"/>
      <c r="AB1" s="81"/>
      <c r="AC1" s="81"/>
      <c r="AD1" s="81"/>
    </row>
    <row r="2" spans="1:35" ht="18.75" customHeight="1" x14ac:dyDescent="0.2">
      <c r="A2" s="104"/>
      <c r="B2" s="104"/>
      <c r="C2" s="104"/>
      <c r="D2" s="104"/>
      <c r="E2" s="104"/>
      <c r="F2" s="104"/>
      <c r="G2" s="104"/>
      <c r="H2" s="104"/>
      <c r="I2" s="104"/>
      <c r="J2" s="104"/>
      <c r="K2" s="104"/>
      <c r="L2" s="104"/>
      <c r="M2" s="104"/>
      <c r="N2" s="104"/>
      <c r="T2" s="1"/>
      <c r="U2" s="1"/>
      <c r="V2" s="1"/>
      <c r="W2" s="1"/>
      <c r="X2" s="1"/>
      <c r="Y2" s="1"/>
      <c r="Z2" s="1"/>
      <c r="AA2" s="1"/>
      <c r="AB2" s="1"/>
      <c r="AC2" s="1"/>
      <c r="AD2" s="1"/>
      <c r="AE2" s="1"/>
      <c r="AF2" s="1"/>
    </row>
    <row r="3" spans="1:35" s="7" customFormat="1" ht="18.75" customHeight="1" x14ac:dyDescent="0.2">
      <c r="A3" s="114" t="s">
        <v>19</v>
      </c>
      <c r="B3" s="115" t="s">
        <v>52</v>
      </c>
      <c r="C3" s="115" t="s">
        <v>90</v>
      </c>
      <c r="D3" s="115" t="s">
        <v>91</v>
      </c>
      <c r="E3" s="115" t="s">
        <v>92</v>
      </c>
      <c r="F3" s="118" t="s">
        <v>36</v>
      </c>
      <c r="G3" s="118"/>
      <c r="H3" s="102" t="s">
        <v>0</v>
      </c>
      <c r="I3" s="103"/>
      <c r="J3" s="102" t="s">
        <v>1</v>
      </c>
      <c r="K3" s="103"/>
      <c r="L3" s="102" t="s">
        <v>2</v>
      </c>
      <c r="M3" s="103"/>
      <c r="N3" s="102" t="s">
        <v>3</v>
      </c>
      <c r="O3" s="103"/>
      <c r="P3" s="102" t="s">
        <v>4</v>
      </c>
      <c r="Q3" s="103"/>
      <c r="R3" s="102" t="s">
        <v>5</v>
      </c>
      <c r="S3" s="103"/>
      <c r="T3" s="102" t="s">
        <v>6</v>
      </c>
      <c r="U3" s="103"/>
      <c r="V3" s="102" t="s">
        <v>7</v>
      </c>
      <c r="W3" s="103"/>
      <c r="X3" s="102" t="s">
        <v>8</v>
      </c>
      <c r="Y3" s="103"/>
      <c r="Z3" s="102" t="s">
        <v>9</v>
      </c>
      <c r="AA3" s="103"/>
      <c r="AB3" s="102" t="s">
        <v>10</v>
      </c>
      <c r="AC3" s="103"/>
      <c r="AD3" s="102" t="s">
        <v>11</v>
      </c>
      <c r="AE3" s="103"/>
      <c r="AF3" s="94" t="s">
        <v>40</v>
      </c>
    </row>
    <row r="4" spans="1:35" s="9" customFormat="1" ht="31.5" customHeight="1" x14ac:dyDescent="0.2">
      <c r="A4" s="114"/>
      <c r="B4" s="116"/>
      <c r="C4" s="116"/>
      <c r="D4" s="117"/>
      <c r="E4" s="116"/>
      <c r="F4" s="50" t="s">
        <v>37</v>
      </c>
      <c r="G4" s="50" t="s">
        <v>38</v>
      </c>
      <c r="H4" s="8" t="s">
        <v>12</v>
      </c>
      <c r="I4" s="8" t="s">
        <v>39</v>
      </c>
      <c r="J4" s="8" t="s">
        <v>12</v>
      </c>
      <c r="K4" s="8" t="s">
        <v>39</v>
      </c>
      <c r="L4" s="8" t="s">
        <v>12</v>
      </c>
      <c r="M4" s="8" t="s">
        <v>39</v>
      </c>
      <c r="N4" s="8" t="s">
        <v>12</v>
      </c>
      <c r="O4" s="8" t="s">
        <v>39</v>
      </c>
      <c r="P4" s="8" t="s">
        <v>12</v>
      </c>
      <c r="Q4" s="8" t="s">
        <v>39</v>
      </c>
      <c r="R4" s="8" t="s">
        <v>12</v>
      </c>
      <c r="S4" s="8" t="s">
        <v>39</v>
      </c>
      <c r="T4" s="8" t="s">
        <v>12</v>
      </c>
      <c r="U4" s="8" t="s">
        <v>39</v>
      </c>
      <c r="V4" s="8" t="s">
        <v>12</v>
      </c>
      <c r="W4" s="8" t="s">
        <v>39</v>
      </c>
      <c r="X4" s="8" t="s">
        <v>12</v>
      </c>
      <c r="Y4" s="8" t="s">
        <v>39</v>
      </c>
      <c r="Z4" s="8" t="s">
        <v>12</v>
      </c>
      <c r="AA4" s="8" t="s">
        <v>39</v>
      </c>
      <c r="AB4" s="8" t="s">
        <v>12</v>
      </c>
      <c r="AC4" s="8" t="s">
        <v>39</v>
      </c>
      <c r="AD4" s="8" t="s">
        <v>12</v>
      </c>
      <c r="AE4" s="8" t="s">
        <v>39</v>
      </c>
      <c r="AF4" s="94"/>
    </row>
    <row r="5" spans="1:35" s="16" customFormat="1" ht="24.75" customHeight="1" x14ac:dyDescent="0.2">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c r="Y5" s="10">
        <v>25</v>
      </c>
      <c r="Z5" s="10">
        <v>26</v>
      </c>
      <c r="AA5" s="10">
        <v>27</v>
      </c>
      <c r="AB5" s="10">
        <v>28</v>
      </c>
      <c r="AC5" s="10">
        <v>29</v>
      </c>
      <c r="AD5" s="10">
        <v>30</v>
      </c>
      <c r="AE5" s="10">
        <v>31</v>
      </c>
      <c r="AF5" s="27">
        <v>32</v>
      </c>
    </row>
    <row r="6" spans="1:35" s="11" customFormat="1" ht="18.75" x14ac:dyDescent="0.2">
      <c r="A6" s="13"/>
      <c r="B6" s="13"/>
      <c r="C6" s="32"/>
      <c r="D6" s="32"/>
      <c r="E6" s="32"/>
      <c r="F6" s="13"/>
      <c r="G6" s="13"/>
      <c r="H6" s="13"/>
      <c r="I6" s="13"/>
      <c r="J6" s="13"/>
      <c r="K6" s="13"/>
      <c r="L6" s="13"/>
      <c r="M6" s="13"/>
      <c r="N6" s="13"/>
      <c r="O6" s="13"/>
      <c r="P6" s="13"/>
      <c r="Q6" s="13"/>
      <c r="R6" s="13"/>
      <c r="S6" s="13"/>
      <c r="T6" s="13"/>
      <c r="U6" s="13"/>
      <c r="V6" s="13"/>
      <c r="W6" s="13"/>
      <c r="X6" s="13"/>
      <c r="Y6" s="13"/>
      <c r="Z6" s="13"/>
      <c r="AA6" s="13"/>
      <c r="AB6" s="13"/>
      <c r="AC6" s="13"/>
      <c r="AD6" s="13"/>
      <c r="AE6" s="13"/>
      <c r="AF6" s="31"/>
    </row>
    <row r="7" spans="1:35" s="17" customFormat="1" ht="66" customHeight="1" x14ac:dyDescent="0.2">
      <c r="A7" s="52" t="s">
        <v>84</v>
      </c>
      <c r="B7" s="18">
        <f>H7+J7+L7+N7+P7+R7+T7+V7+X7+Z7+AB7+AD7</f>
        <v>2105452.6</v>
      </c>
      <c r="C7" s="2">
        <f>C10+C64+C34+C88</f>
        <v>311840.19999999995</v>
      </c>
      <c r="D7" s="2">
        <f>D10+D64+D34+D88</f>
        <v>277407.3</v>
      </c>
      <c r="E7" s="2">
        <f>E10+E64+E34+E88</f>
        <v>276689.89999999997</v>
      </c>
      <c r="F7" s="32">
        <f>E7/B7*100</f>
        <v>13.141587704230432</v>
      </c>
      <c r="G7" s="32">
        <f>E7/C7*100</f>
        <v>88.72810497171308</v>
      </c>
      <c r="H7" s="2">
        <f>H10+H64+H34+H88</f>
        <v>133189.4</v>
      </c>
      <c r="I7" s="2">
        <f t="shared" ref="I7:AE7" si="0">I10+I64+I34+I88</f>
        <v>60665.700000000004</v>
      </c>
      <c r="J7" s="2">
        <f>J10+J64+J34+J88</f>
        <v>178650.80000000002</v>
      </c>
      <c r="K7" s="2">
        <f t="shared" si="0"/>
        <v>216024.2</v>
      </c>
      <c r="L7" s="2">
        <f t="shared" si="0"/>
        <v>186612.69999999998</v>
      </c>
      <c r="M7" s="2">
        <f t="shared" si="0"/>
        <v>0</v>
      </c>
      <c r="N7" s="2">
        <f t="shared" si="0"/>
        <v>182533.80000000002</v>
      </c>
      <c r="O7" s="2">
        <f t="shared" si="0"/>
        <v>0</v>
      </c>
      <c r="P7" s="2">
        <f t="shared" si="0"/>
        <v>339738</v>
      </c>
      <c r="Q7" s="2">
        <f t="shared" si="0"/>
        <v>0</v>
      </c>
      <c r="R7" s="2">
        <f t="shared" si="0"/>
        <v>185537.20000000004</v>
      </c>
      <c r="S7" s="2">
        <f t="shared" si="0"/>
        <v>0</v>
      </c>
      <c r="T7" s="2">
        <f t="shared" si="0"/>
        <v>117932.2</v>
      </c>
      <c r="U7" s="2">
        <f t="shared" si="0"/>
        <v>0</v>
      </c>
      <c r="V7" s="2">
        <f t="shared" si="0"/>
        <v>91640</v>
      </c>
      <c r="W7" s="2">
        <f t="shared" si="0"/>
        <v>0</v>
      </c>
      <c r="X7" s="2">
        <f t="shared" si="0"/>
        <v>138651.40000000002</v>
      </c>
      <c r="Y7" s="2">
        <f t="shared" si="0"/>
        <v>0</v>
      </c>
      <c r="Z7" s="2">
        <f t="shared" si="0"/>
        <v>150789.20000000001</v>
      </c>
      <c r="AA7" s="2">
        <f t="shared" si="0"/>
        <v>0</v>
      </c>
      <c r="AB7" s="2">
        <f t="shared" si="0"/>
        <v>140378.30000000002</v>
      </c>
      <c r="AC7" s="2">
        <f t="shared" si="0"/>
        <v>0</v>
      </c>
      <c r="AD7" s="2">
        <f t="shared" si="0"/>
        <v>259799.59999999998</v>
      </c>
      <c r="AE7" s="2">
        <f t="shared" si="0"/>
        <v>0</v>
      </c>
      <c r="AF7" s="41"/>
      <c r="AG7" s="42"/>
      <c r="AH7" s="42"/>
      <c r="AI7" s="42"/>
    </row>
    <row r="8" spans="1:35" s="17" customFormat="1" ht="32.25" customHeight="1" x14ac:dyDescent="0.2">
      <c r="A8" s="105" t="s">
        <v>76</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7"/>
      <c r="AE8" s="2"/>
      <c r="AF8" s="41"/>
      <c r="AG8" s="42"/>
      <c r="AH8" s="42"/>
      <c r="AI8" s="42"/>
    </row>
    <row r="9" spans="1:35" s="12" customFormat="1" ht="81" customHeight="1" x14ac:dyDescent="0.3">
      <c r="A9" s="4" t="s">
        <v>53</v>
      </c>
      <c r="B9" s="20"/>
      <c r="C9" s="19"/>
      <c r="D9" s="19"/>
      <c r="E9" s="20"/>
      <c r="F9" s="20"/>
      <c r="G9" s="20"/>
      <c r="H9" s="2"/>
      <c r="I9" s="2"/>
      <c r="J9" s="2"/>
      <c r="K9" s="2"/>
      <c r="L9" s="2"/>
      <c r="M9" s="2"/>
      <c r="N9" s="2"/>
      <c r="O9" s="2"/>
      <c r="P9" s="2"/>
      <c r="Q9" s="2"/>
      <c r="R9" s="2"/>
      <c r="S9" s="2"/>
      <c r="T9" s="2"/>
      <c r="U9" s="2"/>
      <c r="V9" s="2"/>
      <c r="W9" s="2"/>
      <c r="X9" s="2"/>
      <c r="Y9" s="2"/>
      <c r="Z9" s="2"/>
      <c r="AA9" s="2"/>
      <c r="AB9" s="2"/>
      <c r="AC9" s="2"/>
      <c r="AD9" s="2"/>
      <c r="AE9" s="2"/>
      <c r="AF9" s="28"/>
      <c r="AG9" s="42"/>
      <c r="AH9" s="42"/>
      <c r="AI9" s="42"/>
    </row>
    <row r="10" spans="1:35" s="12" customFormat="1" ht="18.75" x14ac:dyDescent="0.3">
      <c r="A10" s="4" t="s">
        <v>17</v>
      </c>
      <c r="B10" s="33">
        <f>H10+J10+L10+N10+P10+R10+T10+V10+X10+Z10+AB10+AD10</f>
        <v>5155</v>
      </c>
      <c r="C10" s="2">
        <f>C11+C12+C14+C15</f>
        <v>854.3</v>
      </c>
      <c r="D10" s="2">
        <f>D11+D12+D14+D15</f>
        <v>240.4</v>
      </c>
      <c r="E10" s="2">
        <f>E11+E12+E14+E15</f>
        <v>240.4</v>
      </c>
      <c r="F10" s="32">
        <f>E10/B10*100</f>
        <v>4.6634335596508247</v>
      </c>
      <c r="G10" s="32">
        <f>E10/C10*100</f>
        <v>28.139997658902026</v>
      </c>
      <c r="H10" s="2">
        <f>H11+H12+H13+H14</f>
        <v>200</v>
      </c>
      <c r="I10" s="2">
        <f t="shared" ref="I10:AE10" si="1">I11+I12+I13+I14</f>
        <v>172.8</v>
      </c>
      <c r="J10" s="2">
        <f>J11+J12+J13+J14</f>
        <v>654.29999999999995</v>
      </c>
      <c r="K10" s="2">
        <f t="shared" si="1"/>
        <v>67.599999999999994</v>
      </c>
      <c r="L10" s="2">
        <f t="shared" si="1"/>
        <v>625</v>
      </c>
      <c r="M10" s="2">
        <f t="shared" si="1"/>
        <v>0</v>
      </c>
      <c r="N10" s="2">
        <f t="shared" si="1"/>
        <v>182</v>
      </c>
      <c r="O10" s="2">
        <f t="shared" si="1"/>
        <v>0</v>
      </c>
      <c r="P10" s="2">
        <f t="shared" si="1"/>
        <v>220</v>
      </c>
      <c r="Q10" s="2">
        <f t="shared" si="1"/>
        <v>0</v>
      </c>
      <c r="R10" s="2">
        <f t="shared" si="1"/>
        <v>520</v>
      </c>
      <c r="S10" s="2">
        <f t="shared" si="1"/>
        <v>0</v>
      </c>
      <c r="T10" s="2">
        <f t="shared" si="1"/>
        <v>0</v>
      </c>
      <c r="U10" s="2">
        <f t="shared" si="1"/>
        <v>0</v>
      </c>
      <c r="V10" s="2">
        <f t="shared" si="1"/>
        <v>1082.3</v>
      </c>
      <c r="W10" s="2">
        <f t="shared" si="1"/>
        <v>0</v>
      </c>
      <c r="X10" s="2">
        <f t="shared" si="1"/>
        <v>0</v>
      </c>
      <c r="Y10" s="2">
        <f t="shared" si="1"/>
        <v>0</v>
      </c>
      <c r="Z10" s="2">
        <f t="shared" si="1"/>
        <v>15</v>
      </c>
      <c r="AA10" s="2">
        <f t="shared" si="1"/>
        <v>0</v>
      </c>
      <c r="AB10" s="2">
        <f t="shared" si="1"/>
        <v>1363</v>
      </c>
      <c r="AC10" s="2">
        <f t="shared" si="1"/>
        <v>0</v>
      </c>
      <c r="AD10" s="2">
        <f t="shared" si="1"/>
        <v>293.39999999999998</v>
      </c>
      <c r="AE10" s="2">
        <f t="shared" si="1"/>
        <v>0</v>
      </c>
      <c r="AF10" s="28"/>
      <c r="AG10" s="42"/>
      <c r="AH10" s="42"/>
      <c r="AI10" s="42"/>
    </row>
    <row r="11" spans="1:35" s="12" customFormat="1" ht="18.75" x14ac:dyDescent="0.3">
      <c r="A11" s="3" t="s">
        <v>13</v>
      </c>
      <c r="B11" s="15">
        <f t="shared" ref="B11:E14" si="2">B17+B23+B29</f>
        <v>0</v>
      </c>
      <c r="C11" s="15">
        <f t="shared" si="2"/>
        <v>0</v>
      </c>
      <c r="D11" s="15">
        <f t="shared" si="2"/>
        <v>0</v>
      </c>
      <c r="E11" s="15">
        <f t="shared" si="2"/>
        <v>0</v>
      </c>
      <c r="F11" s="20"/>
      <c r="G11" s="20"/>
      <c r="H11" s="15">
        <f t="shared" ref="H11:AE14" si="3">H17+H23+H29</f>
        <v>0</v>
      </c>
      <c r="I11" s="15">
        <f t="shared" si="3"/>
        <v>0</v>
      </c>
      <c r="J11" s="15">
        <f t="shared" si="3"/>
        <v>0</v>
      </c>
      <c r="K11" s="15">
        <f t="shared" si="3"/>
        <v>0</v>
      </c>
      <c r="L11" s="15">
        <f t="shared" si="3"/>
        <v>0</v>
      </c>
      <c r="M11" s="15">
        <f t="shared" si="3"/>
        <v>0</v>
      </c>
      <c r="N11" s="15">
        <f t="shared" si="3"/>
        <v>0</v>
      </c>
      <c r="O11" s="15">
        <f t="shared" si="3"/>
        <v>0</v>
      </c>
      <c r="P11" s="15">
        <f t="shared" si="3"/>
        <v>0</v>
      </c>
      <c r="Q11" s="15">
        <f t="shared" si="3"/>
        <v>0</v>
      </c>
      <c r="R11" s="15">
        <f t="shared" si="3"/>
        <v>0</v>
      </c>
      <c r="S11" s="15">
        <f t="shared" si="3"/>
        <v>0</v>
      </c>
      <c r="T11" s="15">
        <f t="shared" si="3"/>
        <v>0</v>
      </c>
      <c r="U11" s="15">
        <f t="shared" si="3"/>
        <v>0</v>
      </c>
      <c r="V11" s="15">
        <f t="shared" si="3"/>
        <v>0</v>
      </c>
      <c r="W11" s="15">
        <f t="shared" si="3"/>
        <v>0</v>
      </c>
      <c r="X11" s="15">
        <f t="shared" si="3"/>
        <v>0</v>
      </c>
      <c r="Y11" s="15">
        <f t="shared" si="3"/>
        <v>0</v>
      </c>
      <c r="Z11" s="15">
        <f t="shared" si="3"/>
        <v>0</v>
      </c>
      <c r="AA11" s="15">
        <f t="shared" si="3"/>
        <v>0</v>
      </c>
      <c r="AB11" s="15">
        <f t="shared" si="3"/>
        <v>0</v>
      </c>
      <c r="AC11" s="15">
        <f t="shared" si="3"/>
        <v>0</v>
      </c>
      <c r="AD11" s="15">
        <f t="shared" si="3"/>
        <v>0</v>
      </c>
      <c r="AE11" s="15">
        <f t="shared" si="3"/>
        <v>0</v>
      </c>
      <c r="AF11" s="28"/>
      <c r="AG11" s="42"/>
      <c r="AH11" s="42"/>
      <c r="AI11" s="42"/>
    </row>
    <row r="12" spans="1:35" s="12" customFormat="1" ht="18.75" x14ac:dyDescent="0.3">
      <c r="A12" s="3" t="s">
        <v>14</v>
      </c>
      <c r="B12" s="15">
        <f t="shared" si="2"/>
        <v>1655</v>
      </c>
      <c r="C12" s="15">
        <f>C18+C24+C30</f>
        <v>445.5</v>
      </c>
      <c r="D12" s="15">
        <f>D18+D24+D30</f>
        <v>240.4</v>
      </c>
      <c r="E12" s="15">
        <f t="shared" si="2"/>
        <v>240.4</v>
      </c>
      <c r="F12" s="22">
        <f>E12/B12*100</f>
        <v>14.525679758308158</v>
      </c>
      <c r="G12" s="22">
        <f>E12/C12*100</f>
        <v>53.961840628507296</v>
      </c>
      <c r="H12" s="15">
        <f t="shared" si="3"/>
        <v>200</v>
      </c>
      <c r="I12" s="15">
        <f t="shared" si="3"/>
        <v>172.8</v>
      </c>
      <c r="J12" s="15">
        <f t="shared" si="3"/>
        <v>245.5</v>
      </c>
      <c r="K12" s="15">
        <f t="shared" si="3"/>
        <v>67.599999999999994</v>
      </c>
      <c r="L12" s="15">
        <f t="shared" si="3"/>
        <v>75</v>
      </c>
      <c r="M12" s="15">
        <f t="shared" si="3"/>
        <v>0</v>
      </c>
      <c r="N12" s="15">
        <f t="shared" si="3"/>
        <v>57</v>
      </c>
      <c r="O12" s="15">
        <f t="shared" si="3"/>
        <v>0</v>
      </c>
      <c r="P12" s="15">
        <f t="shared" si="3"/>
        <v>220</v>
      </c>
      <c r="Q12" s="15">
        <f t="shared" si="3"/>
        <v>0</v>
      </c>
      <c r="R12" s="15">
        <f t="shared" si="3"/>
        <v>520</v>
      </c>
      <c r="S12" s="15">
        <f t="shared" si="3"/>
        <v>0</v>
      </c>
      <c r="T12" s="15">
        <f t="shared" si="3"/>
        <v>0</v>
      </c>
      <c r="U12" s="15">
        <f t="shared" si="3"/>
        <v>0</v>
      </c>
      <c r="V12" s="15">
        <f t="shared" si="3"/>
        <v>0</v>
      </c>
      <c r="W12" s="15">
        <f t="shared" si="3"/>
        <v>0</v>
      </c>
      <c r="X12" s="15">
        <f t="shared" si="3"/>
        <v>0</v>
      </c>
      <c r="Y12" s="15">
        <f t="shared" si="3"/>
        <v>0</v>
      </c>
      <c r="Z12" s="15">
        <f t="shared" si="3"/>
        <v>15</v>
      </c>
      <c r="AA12" s="15">
        <f t="shared" si="3"/>
        <v>0</v>
      </c>
      <c r="AB12" s="15">
        <f t="shared" si="3"/>
        <v>63</v>
      </c>
      <c r="AC12" s="15">
        <f t="shared" si="3"/>
        <v>0</v>
      </c>
      <c r="AD12" s="15">
        <f t="shared" si="3"/>
        <v>259.5</v>
      </c>
      <c r="AE12" s="15">
        <f t="shared" si="3"/>
        <v>0</v>
      </c>
      <c r="AF12" s="28"/>
      <c r="AG12" s="42"/>
      <c r="AH12" s="42"/>
      <c r="AI12" s="42"/>
    </row>
    <row r="13" spans="1:35" s="12" customFormat="1" ht="18.75" x14ac:dyDescent="0.3">
      <c r="A13" s="3" t="s">
        <v>15</v>
      </c>
      <c r="B13" s="15">
        <f t="shared" si="2"/>
        <v>0</v>
      </c>
      <c r="C13" s="15">
        <f t="shared" si="2"/>
        <v>0</v>
      </c>
      <c r="D13" s="15">
        <f t="shared" si="2"/>
        <v>0</v>
      </c>
      <c r="E13" s="15">
        <f t="shared" si="2"/>
        <v>0</v>
      </c>
      <c r="F13" s="20"/>
      <c r="G13" s="20"/>
      <c r="H13" s="15">
        <f t="shared" si="3"/>
        <v>0</v>
      </c>
      <c r="I13" s="15">
        <f t="shared" si="3"/>
        <v>0</v>
      </c>
      <c r="J13" s="15">
        <f t="shared" si="3"/>
        <v>0</v>
      </c>
      <c r="K13" s="15">
        <f t="shared" si="3"/>
        <v>0</v>
      </c>
      <c r="L13" s="15">
        <f t="shared" si="3"/>
        <v>0</v>
      </c>
      <c r="M13" s="15">
        <f t="shared" si="3"/>
        <v>0</v>
      </c>
      <c r="N13" s="15">
        <f t="shared" si="3"/>
        <v>0</v>
      </c>
      <c r="O13" s="15">
        <f t="shared" si="3"/>
        <v>0</v>
      </c>
      <c r="P13" s="15">
        <f t="shared" si="3"/>
        <v>0</v>
      </c>
      <c r="Q13" s="15">
        <f t="shared" si="3"/>
        <v>0</v>
      </c>
      <c r="R13" s="15">
        <f t="shared" si="3"/>
        <v>0</v>
      </c>
      <c r="S13" s="15">
        <f t="shared" si="3"/>
        <v>0</v>
      </c>
      <c r="T13" s="15">
        <f t="shared" si="3"/>
        <v>0</v>
      </c>
      <c r="U13" s="15">
        <f t="shared" si="3"/>
        <v>0</v>
      </c>
      <c r="V13" s="15">
        <f t="shared" si="3"/>
        <v>0</v>
      </c>
      <c r="W13" s="15">
        <f t="shared" si="3"/>
        <v>0</v>
      </c>
      <c r="X13" s="15">
        <f t="shared" si="3"/>
        <v>0</v>
      </c>
      <c r="Y13" s="15">
        <f t="shared" si="3"/>
        <v>0</v>
      </c>
      <c r="Z13" s="15">
        <f t="shared" si="3"/>
        <v>0</v>
      </c>
      <c r="AA13" s="15">
        <f t="shared" si="3"/>
        <v>0</v>
      </c>
      <c r="AB13" s="15">
        <f t="shared" si="3"/>
        <v>0</v>
      </c>
      <c r="AC13" s="15">
        <f t="shared" si="3"/>
        <v>0</v>
      </c>
      <c r="AD13" s="15">
        <f t="shared" si="3"/>
        <v>0</v>
      </c>
      <c r="AE13" s="15">
        <f t="shared" si="3"/>
        <v>0</v>
      </c>
      <c r="AF13" s="28"/>
      <c r="AG13" s="42"/>
      <c r="AH13" s="42"/>
      <c r="AI13" s="42"/>
    </row>
    <row r="14" spans="1:35" s="12" customFormat="1" ht="18.75" x14ac:dyDescent="0.3">
      <c r="A14" s="3" t="s">
        <v>16</v>
      </c>
      <c r="B14" s="15">
        <f t="shared" si="2"/>
        <v>3500</v>
      </c>
      <c r="C14" s="15">
        <f t="shared" si="2"/>
        <v>408.8</v>
      </c>
      <c r="D14" s="15">
        <f t="shared" si="2"/>
        <v>0</v>
      </c>
      <c r="E14" s="15">
        <f t="shared" si="2"/>
        <v>0</v>
      </c>
      <c r="F14" s="22">
        <f>E14/B14*100</f>
        <v>0</v>
      </c>
      <c r="G14" s="22">
        <f>E14/C14*100</f>
        <v>0</v>
      </c>
      <c r="H14" s="15">
        <f t="shared" si="3"/>
        <v>0</v>
      </c>
      <c r="I14" s="15">
        <f t="shared" si="3"/>
        <v>0</v>
      </c>
      <c r="J14" s="15">
        <f t="shared" si="3"/>
        <v>408.8</v>
      </c>
      <c r="K14" s="15">
        <f t="shared" si="3"/>
        <v>0</v>
      </c>
      <c r="L14" s="15">
        <f t="shared" si="3"/>
        <v>550</v>
      </c>
      <c r="M14" s="15">
        <f t="shared" si="3"/>
        <v>0</v>
      </c>
      <c r="N14" s="15">
        <f t="shared" si="3"/>
        <v>125</v>
      </c>
      <c r="O14" s="15">
        <f t="shared" si="3"/>
        <v>0</v>
      </c>
      <c r="P14" s="15">
        <f t="shared" si="3"/>
        <v>0</v>
      </c>
      <c r="Q14" s="15">
        <f t="shared" si="3"/>
        <v>0</v>
      </c>
      <c r="R14" s="15">
        <f t="shared" si="3"/>
        <v>0</v>
      </c>
      <c r="S14" s="15">
        <f t="shared" si="3"/>
        <v>0</v>
      </c>
      <c r="T14" s="15">
        <f t="shared" si="3"/>
        <v>0</v>
      </c>
      <c r="U14" s="15">
        <f t="shared" si="3"/>
        <v>0</v>
      </c>
      <c r="V14" s="15">
        <f t="shared" si="3"/>
        <v>1082.3</v>
      </c>
      <c r="W14" s="15">
        <f t="shared" si="3"/>
        <v>0</v>
      </c>
      <c r="X14" s="15">
        <f t="shared" si="3"/>
        <v>0</v>
      </c>
      <c r="Y14" s="15">
        <f t="shared" si="3"/>
        <v>0</v>
      </c>
      <c r="Z14" s="15">
        <f t="shared" si="3"/>
        <v>0</v>
      </c>
      <c r="AA14" s="15">
        <f t="shared" si="3"/>
        <v>0</v>
      </c>
      <c r="AB14" s="15">
        <f t="shared" si="3"/>
        <v>1300</v>
      </c>
      <c r="AC14" s="15">
        <f t="shared" si="3"/>
        <v>0</v>
      </c>
      <c r="AD14" s="15">
        <f t="shared" si="3"/>
        <v>33.9</v>
      </c>
      <c r="AE14" s="15">
        <f t="shared" si="3"/>
        <v>0</v>
      </c>
      <c r="AF14" s="28"/>
      <c r="AG14" s="42"/>
      <c r="AH14" s="42"/>
      <c r="AI14" s="42"/>
    </row>
    <row r="15" spans="1:35" s="12" customFormat="1" ht="75" x14ac:dyDescent="0.3">
      <c r="A15" s="3" t="s">
        <v>20</v>
      </c>
      <c r="B15" s="20"/>
      <c r="C15" s="20"/>
      <c r="D15" s="20"/>
      <c r="E15" s="20"/>
      <c r="F15" s="20"/>
      <c r="G15" s="20"/>
      <c r="H15" s="2"/>
      <c r="I15" s="2"/>
      <c r="J15" s="2"/>
      <c r="K15" s="2"/>
      <c r="L15" s="2"/>
      <c r="M15" s="2"/>
      <c r="N15" s="2"/>
      <c r="O15" s="2"/>
      <c r="P15" s="2"/>
      <c r="Q15" s="2"/>
      <c r="R15" s="2"/>
      <c r="S15" s="2"/>
      <c r="T15" s="2"/>
      <c r="U15" s="2"/>
      <c r="V15" s="2"/>
      <c r="W15" s="2"/>
      <c r="X15" s="2"/>
      <c r="Y15" s="2"/>
      <c r="Z15" s="2"/>
      <c r="AA15" s="2"/>
      <c r="AB15" s="2"/>
      <c r="AC15" s="2"/>
      <c r="AD15" s="2"/>
      <c r="AE15" s="2"/>
      <c r="AF15" s="28"/>
      <c r="AG15" s="42"/>
      <c r="AH15" s="42"/>
      <c r="AI15" s="42"/>
    </row>
    <row r="16" spans="1:35" s="12" customFormat="1" ht="18.75" x14ac:dyDescent="0.3">
      <c r="A16" s="4" t="s">
        <v>17</v>
      </c>
      <c r="B16" s="33">
        <f>H16+J16+L16+N16+P16+R16+T16+V16+X16+Z16+AB16+AD16</f>
        <v>924.5</v>
      </c>
      <c r="C16" s="33">
        <f>C17+C18+C19+C20</f>
        <v>320.5</v>
      </c>
      <c r="D16" s="33">
        <f>D17+D18+D19+D20</f>
        <v>240.4</v>
      </c>
      <c r="E16" s="33">
        <f>E17+E18+E19+E20</f>
        <v>240.4</v>
      </c>
      <c r="F16" s="32">
        <f>E16/B16*100</f>
        <v>26.003244997295837</v>
      </c>
      <c r="G16" s="32">
        <f>E16/C16*100</f>
        <v>75.007800312012478</v>
      </c>
      <c r="H16" s="2">
        <f t="shared" ref="H16:AD16" si="4">H17+H18+H20+H21</f>
        <v>200</v>
      </c>
      <c r="I16" s="33">
        <f>I17+I18+I19+I20</f>
        <v>172.8</v>
      </c>
      <c r="J16" s="2">
        <f>J17+J18+J20+J21</f>
        <v>120.5</v>
      </c>
      <c r="K16" s="33">
        <f>K17+K18+K19+K20</f>
        <v>67.599999999999994</v>
      </c>
      <c r="L16" s="2">
        <f t="shared" si="4"/>
        <v>10</v>
      </c>
      <c r="M16" s="33">
        <f>M17+M18+M19+M20</f>
        <v>0</v>
      </c>
      <c r="N16" s="2">
        <f t="shared" si="4"/>
        <v>54.5</v>
      </c>
      <c r="O16" s="33">
        <f>O17+O18+O19+O20</f>
        <v>0</v>
      </c>
      <c r="P16" s="2">
        <f t="shared" si="4"/>
        <v>220</v>
      </c>
      <c r="Q16" s="33">
        <f>Q17+Q18+Q19+Q20</f>
        <v>0</v>
      </c>
      <c r="R16" s="2">
        <f t="shared" si="4"/>
        <v>30</v>
      </c>
      <c r="S16" s="33">
        <f>S17+S18+S19+S20</f>
        <v>0</v>
      </c>
      <c r="T16" s="2">
        <f t="shared" si="4"/>
        <v>0</v>
      </c>
      <c r="U16" s="33">
        <f>U17+U18+U19+U20</f>
        <v>0</v>
      </c>
      <c r="V16" s="2">
        <f t="shared" si="4"/>
        <v>0</v>
      </c>
      <c r="W16" s="33">
        <f>W17+W18+W19+W20</f>
        <v>0</v>
      </c>
      <c r="X16" s="2">
        <f t="shared" si="4"/>
        <v>0</v>
      </c>
      <c r="Y16" s="33">
        <f>Y17+Y18+Y19+Y20</f>
        <v>0</v>
      </c>
      <c r="Z16" s="2">
        <f t="shared" si="4"/>
        <v>15</v>
      </c>
      <c r="AA16" s="33">
        <f>AA17+AA18+AA19+AA20</f>
        <v>0</v>
      </c>
      <c r="AB16" s="2">
        <f t="shared" si="4"/>
        <v>15</v>
      </c>
      <c r="AC16" s="33">
        <f>AC17+AC18+AC19+AC20</f>
        <v>0</v>
      </c>
      <c r="AD16" s="2">
        <f t="shared" si="4"/>
        <v>259.5</v>
      </c>
      <c r="AE16" s="33">
        <f>AE17+AE18+AE19+AE20</f>
        <v>0</v>
      </c>
      <c r="AF16" s="28"/>
      <c r="AG16" s="42"/>
      <c r="AH16" s="42"/>
      <c r="AI16" s="42"/>
    </row>
    <row r="17" spans="1:35" s="12" customFormat="1" ht="18.75" x14ac:dyDescent="0.3">
      <c r="A17" s="3" t="s">
        <v>13</v>
      </c>
      <c r="B17" s="20"/>
      <c r="C17" s="20"/>
      <c r="D17" s="20"/>
      <c r="E17" s="21">
        <f>I17+K17+M17+O17+Q17+S17+U17+W17+Y17+AA17+AC17+AE17</f>
        <v>0</v>
      </c>
      <c r="F17" s="20"/>
      <c r="G17" s="20"/>
      <c r="H17" s="2"/>
      <c r="I17" s="2"/>
      <c r="J17" s="2"/>
      <c r="K17" s="2"/>
      <c r="L17" s="2"/>
      <c r="M17" s="2"/>
      <c r="N17" s="2"/>
      <c r="O17" s="2"/>
      <c r="P17" s="2"/>
      <c r="Q17" s="2"/>
      <c r="R17" s="2"/>
      <c r="S17" s="2"/>
      <c r="T17" s="2"/>
      <c r="U17" s="2"/>
      <c r="V17" s="2"/>
      <c r="W17" s="2"/>
      <c r="X17" s="2"/>
      <c r="Y17" s="2"/>
      <c r="Z17" s="2"/>
      <c r="AA17" s="2"/>
      <c r="AB17" s="2"/>
      <c r="AC17" s="2"/>
      <c r="AD17" s="2"/>
      <c r="AE17" s="2"/>
      <c r="AF17" s="28"/>
      <c r="AG17" s="42"/>
      <c r="AH17" s="42"/>
      <c r="AI17" s="42"/>
    </row>
    <row r="18" spans="1:35" s="12" customFormat="1" ht="150" customHeight="1" x14ac:dyDescent="0.3">
      <c r="A18" s="3" t="s">
        <v>14</v>
      </c>
      <c r="B18" s="21">
        <f>H18+J18+L18+N18+P18+R18+T18+AD18+V18+X18+Z18+AB18</f>
        <v>924.5</v>
      </c>
      <c r="C18" s="21">
        <f>H18+J18</f>
        <v>320.5</v>
      </c>
      <c r="D18" s="19">
        <f>E18</f>
        <v>240.4</v>
      </c>
      <c r="E18" s="21">
        <f>I18+K18+M18+O18+Q18+S18+U18+W18+Y18+AA18+AC18+AE18</f>
        <v>240.4</v>
      </c>
      <c r="F18" s="29">
        <f>E18/B18*100</f>
        <v>26.003244997295837</v>
      </c>
      <c r="G18" s="29">
        <f>E18/C18*100</f>
        <v>75.007800312012478</v>
      </c>
      <c r="H18" s="29">
        <v>200</v>
      </c>
      <c r="I18" s="29">
        <v>172.8</v>
      </c>
      <c r="J18" s="29">
        <v>120.5</v>
      </c>
      <c r="K18" s="29">
        <v>67.599999999999994</v>
      </c>
      <c r="L18" s="29">
        <v>10</v>
      </c>
      <c r="M18" s="29"/>
      <c r="N18" s="29">
        <v>54.5</v>
      </c>
      <c r="O18" s="2"/>
      <c r="P18" s="2">
        <v>220</v>
      </c>
      <c r="Q18" s="2"/>
      <c r="R18" s="2">
        <v>30</v>
      </c>
      <c r="S18" s="2"/>
      <c r="T18" s="2"/>
      <c r="U18" s="2"/>
      <c r="V18" s="2"/>
      <c r="W18" s="2"/>
      <c r="X18" s="2"/>
      <c r="Y18" s="2"/>
      <c r="Z18" s="2">
        <v>15</v>
      </c>
      <c r="AA18" s="2"/>
      <c r="AB18" s="2">
        <v>15</v>
      </c>
      <c r="AC18" s="2"/>
      <c r="AD18" s="2">
        <f>79.5+180</f>
        <v>259.5</v>
      </c>
      <c r="AE18" s="2"/>
      <c r="AF18" s="28" t="s">
        <v>93</v>
      </c>
      <c r="AG18" s="42">
        <f>C18-E18</f>
        <v>80.099999999999994</v>
      </c>
      <c r="AH18" s="42"/>
      <c r="AI18" s="42"/>
    </row>
    <row r="19" spans="1:35" s="12" customFormat="1" ht="18.75" x14ac:dyDescent="0.3">
      <c r="A19" s="3" t="s">
        <v>15</v>
      </c>
      <c r="B19" s="21"/>
      <c r="C19" s="21"/>
      <c r="D19" s="21"/>
      <c r="E19" s="21">
        <f t="shared" ref="E19" si="5">I19+K19+M19+O19+Q19+S19+U19+W19+Y19+AA19+AC19+AE19</f>
        <v>0</v>
      </c>
      <c r="F19" s="20"/>
      <c r="G19" s="20"/>
      <c r="H19" s="2"/>
      <c r="I19" s="2"/>
      <c r="J19" s="2"/>
      <c r="K19" s="2"/>
      <c r="L19" s="2"/>
      <c r="M19" s="2"/>
      <c r="N19" s="2"/>
      <c r="O19" s="2"/>
      <c r="P19" s="2"/>
      <c r="Q19" s="2"/>
      <c r="R19" s="2"/>
      <c r="S19" s="2"/>
      <c r="T19" s="2"/>
      <c r="U19" s="2"/>
      <c r="V19" s="2"/>
      <c r="W19" s="2"/>
      <c r="X19" s="2"/>
      <c r="Y19" s="2"/>
      <c r="Z19" s="2"/>
      <c r="AA19" s="2"/>
      <c r="AB19" s="2"/>
      <c r="AC19" s="2"/>
      <c r="AD19" s="2"/>
      <c r="AE19" s="2"/>
      <c r="AF19" s="28"/>
      <c r="AG19" s="42"/>
      <c r="AH19" s="42"/>
      <c r="AI19" s="42"/>
    </row>
    <row r="20" spans="1:35" s="12" customFormat="1" ht="18.75" x14ac:dyDescent="0.3">
      <c r="A20" s="3" t="s">
        <v>16</v>
      </c>
      <c r="B20" s="21"/>
      <c r="C20" s="21"/>
      <c r="D20" s="21"/>
      <c r="E20" s="21"/>
      <c r="F20" s="22"/>
      <c r="G20" s="22"/>
      <c r="H20" s="2"/>
      <c r="I20" s="2"/>
      <c r="J20" s="2"/>
      <c r="K20" s="2"/>
      <c r="L20" s="2"/>
      <c r="M20" s="2"/>
      <c r="N20" s="2"/>
      <c r="O20" s="2"/>
      <c r="P20" s="2"/>
      <c r="Q20" s="2"/>
      <c r="R20" s="2"/>
      <c r="S20" s="2"/>
      <c r="T20" s="2"/>
      <c r="U20" s="2"/>
      <c r="V20" s="2"/>
      <c r="W20" s="2"/>
      <c r="X20" s="2"/>
      <c r="Y20" s="2"/>
      <c r="Z20" s="2"/>
      <c r="AA20" s="2"/>
      <c r="AB20" s="2"/>
      <c r="AC20" s="2"/>
      <c r="AD20" s="2"/>
      <c r="AE20" s="2"/>
      <c r="AF20" s="28"/>
      <c r="AG20" s="42"/>
      <c r="AH20" s="42"/>
      <c r="AI20" s="42"/>
    </row>
    <row r="21" spans="1:35" s="12" customFormat="1" ht="114" customHeight="1" x14ac:dyDescent="0.3">
      <c r="A21" s="3" t="s">
        <v>32</v>
      </c>
      <c r="B21" s="20"/>
      <c r="C21" s="20"/>
      <c r="D21" s="20"/>
      <c r="E21" s="20"/>
      <c r="F21" s="20"/>
      <c r="G21" s="20"/>
      <c r="H21" s="2"/>
      <c r="I21" s="2"/>
      <c r="J21" s="2"/>
      <c r="K21" s="2"/>
      <c r="L21" s="2"/>
      <c r="M21" s="2"/>
      <c r="N21" s="2"/>
      <c r="O21" s="2"/>
      <c r="P21" s="2"/>
      <c r="Q21" s="2"/>
      <c r="R21" s="2"/>
      <c r="S21" s="2"/>
      <c r="T21" s="2"/>
      <c r="U21" s="2"/>
      <c r="V21" s="2"/>
      <c r="W21" s="2"/>
      <c r="X21" s="2"/>
      <c r="Y21" s="2"/>
      <c r="Z21" s="2"/>
      <c r="AA21" s="2"/>
      <c r="AB21" s="2"/>
      <c r="AC21" s="2"/>
      <c r="AD21" s="2"/>
      <c r="AE21" s="2"/>
      <c r="AF21" s="89" t="s">
        <v>94</v>
      </c>
      <c r="AG21" s="42"/>
      <c r="AH21" s="42"/>
      <c r="AI21" s="42"/>
    </row>
    <row r="22" spans="1:35" s="12" customFormat="1" ht="23.25" customHeight="1" x14ac:dyDescent="0.3">
      <c r="A22" s="4" t="s">
        <v>17</v>
      </c>
      <c r="B22" s="33">
        <f>H22+J22+L22+N22+P22+R22+T22+V22+X22+Z22+AB22+AD22</f>
        <v>730.5</v>
      </c>
      <c r="C22" s="33">
        <f>C23+C24+C25+C26</f>
        <v>125</v>
      </c>
      <c r="D22" s="33">
        <f>D23+D24+D25+D26</f>
        <v>0</v>
      </c>
      <c r="E22" s="33">
        <f>E23+E24+E25+E26</f>
        <v>0</v>
      </c>
      <c r="F22" s="32">
        <f>E22/B22*100</f>
        <v>0</v>
      </c>
      <c r="G22" s="32">
        <f>E22/C22*100</f>
        <v>0</v>
      </c>
      <c r="H22" s="2">
        <f>H23+H24+H25+H26</f>
        <v>0</v>
      </c>
      <c r="I22" s="2">
        <f t="shared" ref="I22:AE22" si="6">I23+I24+I25+I26</f>
        <v>0</v>
      </c>
      <c r="J22" s="2">
        <f t="shared" si="6"/>
        <v>125</v>
      </c>
      <c r="K22" s="2">
        <f t="shared" si="6"/>
        <v>0</v>
      </c>
      <c r="L22" s="2">
        <f t="shared" si="6"/>
        <v>65</v>
      </c>
      <c r="M22" s="2">
        <f t="shared" si="6"/>
        <v>0</v>
      </c>
      <c r="N22" s="2">
        <f t="shared" si="6"/>
        <v>2.5</v>
      </c>
      <c r="O22" s="2">
        <f t="shared" si="6"/>
        <v>0</v>
      </c>
      <c r="P22" s="2">
        <f t="shared" si="6"/>
        <v>0</v>
      </c>
      <c r="Q22" s="2">
        <f t="shared" si="6"/>
        <v>0</v>
      </c>
      <c r="R22" s="2">
        <f t="shared" si="6"/>
        <v>490</v>
      </c>
      <c r="S22" s="2">
        <f t="shared" si="6"/>
        <v>0</v>
      </c>
      <c r="T22" s="2">
        <f t="shared" si="6"/>
        <v>0</v>
      </c>
      <c r="U22" s="2">
        <f t="shared" si="6"/>
        <v>0</v>
      </c>
      <c r="V22" s="2">
        <f t="shared" si="6"/>
        <v>0</v>
      </c>
      <c r="W22" s="2">
        <f t="shared" si="6"/>
        <v>0</v>
      </c>
      <c r="X22" s="2">
        <f t="shared" si="6"/>
        <v>0</v>
      </c>
      <c r="Y22" s="2">
        <f t="shared" si="6"/>
        <v>0</v>
      </c>
      <c r="Z22" s="2">
        <f t="shared" si="6"/>
        <v>0</v>
      </c>
      <c r="AA22" s="2">
        <f t="shared" si="6"/>
        <v>0</v>
      </c>
      <c r="AB22" s="2">
        <f t="shared" si="6"/>
        <v>48</v>
      </c>
      <c r="AC22" s="2">
        <f t="shared" si="6"/>
        <v>0</v>
      </c>
      <c r="AD22" s="2">
        <f t="shared" si="6"/>
        <v>0</v>
      </c>
      <c r="AE22" s="2">
        <f t="shared" si="6"/>
        <v>0</v>
      </c>
      <c r="AF22" s="88"/>
      <c r="AG22" s="42"/>
      <c r="AH22" s="42"/>
      <c r="AI22" s="42"/>
    </row>
    <row r="23" spans="1:35" s="12" customFormat="1" ht="23.25" customHeight="1" x14ac:dyDescent="0.3">
      <c r="A23" s="3" t="s">
        <v>13</v>
      </c>
      <c r="B23" s="20"/>
      <c r="C23" s="20"/>
      <c r="D23" s="20"/>
      <c r="E23" s="20"/>
      <c r="F23" s="20"/>
      <c r="G23" s="20"/>
      <c r="H23" s="2"/>
      <c r="I23" s="2"/>
      <c r="J23" s="2"/>
      <c r="K23" s="2"/>
      <c r="L23" s="2"/>
      <c r="M23" s="2"/>
      <c r="N23" s="2"/>
      <c r="O23" s="2"/>
      <c r="P23" s="2"/>
      <c r="Q23" s="2"/>
      <c r="R23" s="2"/>
      <c r="S23" s="2"/>
      <c r="T23" s="2"/>
      <c r="U23" s="2"/>
      <c r="V23" s="2"/>
      <c r="W23" s="2"/>
      <c r="X23" s="2"/>
      <c r="Y23" s="2"/>
      <c r="Z23" s="2"/>
      <c r="AA23" s="2"/>
      <c r="AB23" s="2"/>
      <c r="AC23" s="2"/>
      <c r="AD23" s="2"/>
      <c r="AE23" s="2"/>
      <c r="AF23" s="88"/>
      <c r="AG23" s="42"/>
      <c r="AH23" s="42"/>
      <c r="AI23" s="42"/>
    </row>
    <row r="24" spans="1:35" s="12" customFormat="1" ht="23.25" customHeight="1" x14ac:dyDescent="0.3">
      <c r="A24" s="3" t="s">
        <v>14</v>
      </c>
      <c r="B24" s="21">
        <f>H24+J24+L24+N24+P24+R24+T24+V24+X24+Z24+AB24+AD24</f>
        <v>730.5</v>
      </c>
      <c r="C24" s="21">
        <f>H24+J24</f>
        <v>125</v>
      </c>
      <c r="D24" s="19">
        <f>E24</f>
        <v>0</v>
      </c>
      <c r="E24" s="21">
        <f>I24+K24+M24+O24+Q24+S24+U24+W24+Y24+AA24+AC24+AE24</f>
        <v>0</v>
      </c>
      <c r="F24" s="22">
        <f>E24/B24*100</f>
        <v>0</v>
      </c>
      <c r="G24" s="22">
        <f>E24/C24*100</f>
        <v>0</v>
      </c>
      <c r="H24" s="2"/>
      <c r="I24" s="2"/>
      <c r="J24" s="2">
        <v>125</v>
      </c>
      <c r="K24" s="2"/>
      <c r="L24" s="2">
        <v>65</v>
      </c>
      <c r="M24" s="2"/>
      <c r="N24" s="2">
        <v>2.5</v>
      </c>
      <c r="O24" s="2"/>
      <c r="P24" s="2"/>
      <c r="Q24" s="2"/>
      <c r="R24" s="2">
        <v>490</v>
      </c>
      <c r="S24" s="2"/>
      <c r="T24" s="2"/>
      <c r="U24" s="2"/>
      <c r="V24" s="2"/>
      <c r="W24" s="2"/>
      <c r="X24" s="2"/>
      <c r="Y24" s="2"/>
      <c r="Z24" s="2"/>
      <c r="AA24" s="2"/>
      <c r="AB24" s="15">
        <v>48</v>
      </c>
      <c r="AC24" s="2"/>
      <c r="AD24" s="2"/>
      <c r="AE24" s="2"/>
      <c r="AF24" s="90"/>
      <c r="AG24" s="42">
        <f>C24-E24</f>
        <v>125</v>
      </c>
      <c r="AH24" s="42"/>
      <c r="AI24" s="42"/>
    </row>
    <row r="25" spans="1:35" s="12" customFormat="1" ht="23.25" customHeight="1" x14ac:dyDescent="0.3">
      <c r="A25" s="3" t="s">
        <v>15</v>
      </c>
      <c r="B25" s="20"/>
      <c r="C25" s="20"/>
      <c r="D25" s="20"/>
      <c r="E25" s="20"/>
      <c r="F25" s="20"/>
      <c r="G25" s="20"/>
      <c r="H25" s="2"/>
      <c r="I25" s="2"/>
      <c r="J25" s="2"/>
      <c r="K25" s="2"/>
      <c r="L25" s="2"/>
      <c r="M25" s="2"/>
      <c r="N25" s="2"/>
      <c r="O25" s="2"/>
      <c r="P25" s="2"/>
      <c r="Q25" s="2"/>
      <c r="R25" s="2"/>
      <c r="S25" s="2"/>
      <c r="T25" s="2"/>
      <c r="U25" s="2"/>
      <c r="V25" s="2"/>
      <c r="W25" s="2"/>
      <c r="X25" s="2"/>
      <c r="Y25" s="2"/>
      <c r="Z25" s="2"/>
      <c r="AA25" s="2"/>
      <c r="AB25" s="2"/>
      <c r="AC25" s="2"/>
      <c r="AD25" s="2"/>
      <c r="AE25" s="2"/>
      <c r="AF25" s="28"/>
      <c r="AG25" s="42"/>
      <c r="AH25" s="42"/>
      <c r="AI25" s="42"/>
    </row>
    <row r="26" spans="1:35" s="12" customFormat="1" ht="23.25" customHeight="1" x14ac:dyDescent="0.3">
      <c r="A26" s="3" t="s">
        <v>16</v>
      </c>
      <c r="B26" s="20"/>
      <c r="C26" s="20"/>
      <c r="D26" s="20"/>
      <c r="E26" s="20"/>
      <c r="F26" s="20"/>
      <c r="G26" s="20"/>
      <c r="H26" s="2"/>
      <c r="I26" s="2"/>
      <c r="J26" s="2"/>
      <c r="K26" s="2"/>
      <c r="L26" s="2"/>
      <c r="M26" s="2"/>
      <c r="N26" s="2"/>
      <c r="O26" s="2"/>
      <c r="P26" s="2"/>
      <c r="Q26" s="2"/>
      <c r="R26" s="2"/>
      <c r="S26" s="2"/>
      <c r="T26" s="2"/>
      <c r="U26" s="2"/>
      <c r="V26" s="2"/>
      <c r="W26" s="2"/>
      <c r="X26" s="2"/>
      <c r="Y26" s="2"/>
      <c r="Z26" s="2"/>
      <c r="AA26" s="2"/>
      <c r="AB26" s="2"/>
      <c r="AC26" s="2"/>
      <c r="AD26" s="2"/>
      <c r="AE26" s="2"/>
      <c r="AF26" s="28"/>
      <c r="AG26" s="42"/>
      <c r="AH26" s="42"/>
      <c r="AI26" s="42"/>
    </row>
    <row r="27" spans="1:35" s="12" customFormat="1" ht="40.5" customHeight="1" x14ac:dyDescent="0.3">
      <c r="A27" s="3" t="s">
        <v>54</v>
      </c>
      <c r="B27" s="20"/>
      <c r="C27" s="20"/>
      <c r="D27" s="20"/>
      <c r="E27" s="20"/>
      <c r="F27" s="20"/>
      <c r="G27" s="20"/>
      <c r="H27" s="2"/>
      <c r="I27" s="2"/>
      <c r="J27" s="2"/>
      <c r="K27" s="2"/>
      <c r="L27" s="2"/>
      <c r="M27" s="2"/>
      <c r="N27" s="2"/>
      <c r="O27" s="2"/>
      <c r="P27" s="2"/>
      <c r="Q27" s="2"/>
      <c r="R27" s="2"/>
      <c r="S27" s="2"/>
      <c r="T27" s="2"/>
      <c r="U27" s="2"/>
      <c r="V27" s="2"/>
      <c r="W27" s="2"/>
      <c r="X27" s="2"/>
      <c r="Y27" s="2"/>
      <c r="Z27" s="2"/>
      <c r="AA27" s="2"/>
      <c r="AB27" s="2"/>
      <c r="AC27" s="2"/>
      <c r="AD27" s="2"/>
      <c r="AE27" s="2"/>
      <c r="AF27" s="91" t="s">
        <v>95</v>
      </c>
      <c r="AG27" s="42"/>
      <c r="AH27" s="42"/>
      <c r="AI27" s="42"/>
    </row>
    <row r="28" spans="1:35" s="12" customFormat="1" ht="19.5" customHeight="1" x14ac:dyDescent="0.3">
      <c r="A28" s="4" t="s">
        <v>17</v>
      </c>
      <c r="B28" s="33">
        <f>H28+J28+L28+N28+P28+R28+T28+V28+X28+Z28+AB28+AD28</f>
        <v>3500</v>
      </c>
      <c r="C28" s="33">
        <f>C29+C30+C31+C32</f>
        <v>408.8</v>
      </c>
      <c r="D28" s="33">
        <f>D29+D30+D31+D32</f>
        <v>0</v>
      </c>
      <c r="E28" s="33">
        <f>E29+E30+E31+E32</f>
        <v>0</v>
      </c>
      <c r="F28" s="32">
        <f>E28/B28*100</f>
        <v>0</v>
      </c>
      <c r="G28" s="32">
        <f>E28/C28*100</f>
        <v>0</v>
      </c>
      <c r="H28" s="2">
        <f>H29+H30+H32+H38</f>
        <v>0</v>
      </c>
      <c r="I28" s="2"/>
      <c r="J28" s="2">
        <f>J29+J30+J32+J38</f>
        <v>408.8</v>
      </c>
      <c r="K28" s="2"/>
      <c r="L28" s="2">
        <f t="shared" ref="L28:AE28" si="7">L29+L30+L32+L38</f>
        <v>550</v>
      </c>
      <c r="M28" s="2">
        <f t="shared" si="7"/>
        <v>0</v>
      </c>
      <c r="N28" s="2">
        <f t="shared" si="7"/>
        <v>125</v>
      </c>
      <c r="O28" s="2">
        <f t="shared" si="7"/>
        <v>0</v>
      </c>
      <c r="P28" s="2">
        <f t="shared" si="7"/>
        <v>0</v>
      </c>
      <c r="Q28" s="2">
        <f t="shared" si="7"/>
        <v>0</v>
      </c>
      <c r="R28" s="2">
        <f t="shared" si="7"/>
        <v>0</v>
      </c>
      <c r="S28" s="2">
        <f t="shared" si="7"/>
        <v>0</v>
      </c>
      <c r="T28" s="2">
        <f t="shared" si="7"/>
        <v>0</v>
      </c>
      <c r="U28" s="2">
        <f t="shared" si="7"/>
        <v>0</v>
      </c>
      <c r="V28" s="2">
        <f t="shared" si="7"/>
        <v>1082.3</v>
      </c>
      <c r="W28" s="2">
        <f t="shared" si="7"/>
        <v>0</v>
      </c>
      <c r="X28" s="2">
        <f t="shared" si="7"/>
        <v>0</v>
      </c>
      <c r="Y28" s="2">
        <f t="shared" si="7"/>
        <v>0</v>
      </c>
      <c r="Z28" s="2">
        <f t="shared" si="7"/>
        <v>0</v>
      </c>
      <c r="AA28" s="2">
        <f t="shared" si="7"/>
        <v>0</v>
      </c>
      <c r="AB28" s="2">
        <f t="shared" si="7"/>
        <v>1300</v>
      </c>
      <c r="AC28" s="2">
        <f t="shared" si="7"/>
        <v>0</v>
      </c>
      <c r="AD28" s="2">
        <f t="shared" si="7"/>
        <v>33.9</v>
      </c>
      <c r="AE28" s="2">
        <f t="shared" si="7"/>
        <v>0</v>
      </c>
      <c r="AF28" s="92"/>
      <c r="AG28" s="42"/>
      <c r="AH28" s="42"/>
      <c r="AI28" s="42"/>
    </row>
    <row r="29" spans="1:35" s="12" customFormat="1" ht="19.5" customHeight="1" x14ac:dyDescent="0.3">
      <c r="A29" s="3" t="s">
        <v>13</v>
      </c>
      <c r="B29" s="20"/>
      <c r="C29" s="20"/>
      <c r="D29" s="20"/>
      <c r="E29" s="20"/>
      <c r="F29" s="20"/>
      <c r="G29" s="20"/>
      <c r="H29" s="2"/>
      <c r="I29" s="2"/>
      <c r="J29" s="2"/>
      <c r="K29" s="2"/>
      <c r="L29" s="2"/>
      <c r="M29" s="2"/>
      <c r="N29" s="2"/>
      <c r="O29" s="2"/>
      <c r="P29" s="2"/>
      <c r="Q29" s="2"/>
      <c r="R29" s="2"/>
      <c r="S29" s="2"/>
      <c r="T29" s="2"/>
      <c r="U29" s="2"/>
      <c r="V29" s="2"/>
      <c r="W29" s="2"/>
      <c r="X29" s="2"/>
      <c r="Y29" s="2"/>
      <c r="Z29" s="2"/>
      <c r="AA29" s="2"/>
      <c r="AB29" s="2"/>
      <c r="AC29" s="2"/>
      <c r="AD29" s="2"/>
      <c r="AE29" s="2"/>
      <c r="AF29" s="92"/>
      <c r="AG29" s="42"/>
      <c r="AH29" s="42"/>
      <c r="AI29" s="42"/>
    </row>
    <row r="30" spans="1:35" s="12" customFormat="1" ht="19.5" customHeight="1" x14ac:dyDescent="0.3">
      <c r="A30" s="3" t="s">
        <v>14</v>
      </c>
      <c r="B30" s="21"/>
      <c r="C30" s="21"/>
      <c r="D30" s="21"/>
      <c r="E30" s="21"/>
      <c r="F30" s="22"/>
      <c r="G30" s="22"/>
      <c r="H30" s="2"/>
      <c r="I30" s="2"/>
      <c r="J30" s="2"/>
      <c r="K30" s="2"/>
      <c r="L30" s="2"/>
      <c r="M30" s="2"/>
      <c r="N30" s="2"/>
      <c r="O30" s="2"/>
      <c r="P30" s="2"/>
      <c r="Q30" s="2"/>
      <c r="R30" s="2"/>
      <c r="S30" s="2"/>
      <c r="T30" s="2"/>
      <c r="U30" s="2"/>
      <c r="V30" s="2"/>
      <c r="W30" s="2"/>
      <c r="X30" s="2"/>
      <c r="Y30" s="2"/>
      <c r="Z30" s="2"/>
      <c r="AA30" s="2"/>
      <c r="AB30" s="2"/>
      <c r="AC30" s="2"/>
      <c r="AD30" s="2"/>
      <c r="AE30" s="2"/>
      <c r="AF30" s="92"/>
      <c r="AG30" s="42"/>
      <c r="AH30" s="42"/>
      <c r="AI30" s="42"/>
    </row>
    <row r="31" spans="1:35" s="12" customFormat="1" ht="19.5" customHeight="1" x14ac:dyDescent="0.3">
      <c r="A31" s="3" t="s">
        <v>15</v>
      </c>
      <c r="B31" s="20"/>
      <c r="C31" s="20"/>
      <c r="D31" s="20"/>
      <c r="E31" s="20"/>
      <c r="F31" s="20"/>
      <c r="G31" s="20"/>
      <c r="H31" s="2"/>
      <c r="I31" s="2"/>
      <c r="J31" s="2"/>
      <c r="K31" s="2"/>
      <c r="L31" s="2"/>
      <c r="M31" s="2"/>
      <c r="N31" s="2"/>
      <c r="O31" s="2"/>
      <c r="P31" s="2"/>
      <c r="Q31" s="2"/>
      <c r="R31" s="2"/>
      <c r="S31" s="2"/>
      <c r="T31" s="2"/>
      <c r="U31" s="2"/>
      <c r="V31" s="2"/>
      <c r="W31" s="2"/>
      <c r="X31" s="2"/>
      <c r="Y31" s="2"/>
      <c r="Z31" s="2"/>
      <c r="AA31" s="2"/>
      <c r="AB31" s="2"/>
      <c r="AC31" s="2"/>
      <c r="AD31" s="2"/>
      <c r="AE31" s="2"/>
      <c r="AF31" s="92"/>
      <c r="AG31" s="42"/>
      <c r="AH31" s="42"/>
      <c r="AI31" s="42"/>
    </row>
    <row r="32" spans="1:35" s="12" customFormat="1" ht="19.5" customHeight="1" x14ac:dyDescent="0.3">
      <c r="A32" s="3" t="s">
        <v>16</v>
      </c>
      <c r="B32" s="21">
        <f>H32+J32+L32+N32+P32+R32+T32+V32+X32+Z32+AB32+AD32</f>
        <v>3500</v>
      </c>
      <c r="C32" s="21">
        <f>H32+J32</f>
        <v>408.8</v>
      </c>
      <c r="D32" s="19">
        <f>E32</f>
        <v>0</v>
      </c>
      <c r="E32" s="21">
        <f>I32+K32+M32+O32+Q32+S32+U32+W32+Y32+AA32+AC32+AE32</f>
        <v>0</v>
      </c>
      <c r="F32" s="22">
        <f>E32/B32*100</f>
        <v>0</v>
      </c>
      <c r="G32" s="22">
        <f>E32/C32*100</f>
        <v>0</v>
      </c>
      <c r="H32" s="2"/>
      <c r="I32" s="2"/>
      <c r="J32" s="2">
        <v>408.8</v>
      </c>
      <c r="K32" s="2"/>
      <c r="L32" s="15">
        <v>550</v>
      </c>
      <c r="M32" s="2"/>
      <c r="N32" s="15">
        <v>125</v>
      </c>
      <c r="O32" s="15"/>
      <c r="P32" s="15"/>
      <c r="Q32" s="15"/>
      <c r="R32" s="15"/>
      <c r="S32" s="15"/>
      <c r="T32" s="15"/>
      <c r="U32" s="15"/>
      <c r="V32" s="15">
        <v>1082.3</v>
      </c>
      <c r="W32" s="15"/>
      <c r="X32" s="15"/>
      <c r="Y32" s="15"/>
      <c r="Z32" s="15"/>
      <c r="AA32" s="15"/>
      <c r="AB32" s="15">
        <v>1300</v>
      </c>
      <c r="AC32" s="15"/>
      <c r="AD32" s="15">
        <v>33.9</v>
      </c>
      <c r="AE32" s="2"/>
      <c r="AF32" s="93"/>
      <c r="AG32" s="42">
        <f>C32-E32</f>
        <v>408.8</v>
      </c>
      <c r="AH32" s="42"/>
      <c r="AI32" s="42"/>
    </row>
    <row r="33" spans="1:35" s="12" customFormat="1" ht="55.9" customHeight="1" x14ac:dyDescent="0.3">
      <c r="A33" s="51" t="s">
        <v>55</v>
      </c>
      <c r="B33" s="20"/>
      <c r="C33" s="20"/>
      <c r="D33" s="20"/>
      <c r="E33" s="20"/>
      <c r="F33" s="20"/>
      <c r="G33" s="20"/>
      <c r="H33" s="2"/>
      <c r="I33" s="2"/>
      <c r="J33" s="2"/>
      <c r="K33" s="2"/>
      <c r="L33" s="2"/>
      <c r="M33" s="2"/>
      <c r="N33" s="2"/>
      <c r="O33" s="2"/>
      <c r="P33" s="2"/>
      <c r="Q33" s="2"/>
      <c r="R33" s="2"/>
      <c r="S33" s="2"/>
      <c r="T33" s="2"/>
      <c r="U33" s="2"/>
      <c r="V33" s="2"/>
      <c r="W33" s="2"/>
      <c r="X33" s="2"/>
      <c r="Y33" s="2"/>
      <c r="Z33" s="2"/>
      <c r="AA33" s="2"/>
      <c r="AB33" s="2"/>
      <c r="AC33" s="2"/>
      <c r="AD33" s="2"/>
      <c r="AE33" s="2"/>
      <c r="AF33" s="36"/>
      <c r="AG33" s="42"/>
      <c r="AH33" s="42"/>
      <c r="AI33" s="42"/>
    </row>
    <row r="34" spans="1:35" s="12" customFormat="1" ht="26.25" customHeight="1" x14ac:dyDescent="0.3">
      <c r="A34" s="4" t="s">
        <v>17</v>
      </c>
      <c r="B34" s="33">
        <f>H34+J34+L34+N34+P34+R34+T34+V34+X34+Z34+AB34+AD34</f>
        <v>129588.8</v>
      </c>
      <c r="C34" s="2">
        <f>C35+C36+C37+C38</f>
        <v>29002.7</v>
      </c>
      <c r="D34" s="2">
        <f>D35+D36+D37+D38</f>
        <v>18487.7</v>
      </c>
      <c r="E34" s="2">
        <f>E35+E36+E37+E38</f>
        <v>18487.7</v>
      </c>
      <c r="F34" s="32">
        <f>E34/B34*100</f>
        <v>14.266433518946082</v>
      </c>
      <c r="G34" s="32">
        <f>E34/C34*100</f>
        <v>63.744754798691162</v>
      </c>
      <c r="H34" s="2">
        <f t="shared" ref="H34:AE34" si="8">H35+H36+H37+H38</f>
        <v>14051.7</v>
      </c>
      <c r="I34" s="2">
        <f t="shared" si="8"/>
        <v>5138.3</v>
      </c>
      <c r="J34" s="2">
        <f t="shared" si="8"/>
        <v>14951</v>
      </c>
      <c r="K34" s="2">
        <f t="shared" si="8"/>
        <v>13349.4</v>
      </c>
      <c r="L34" s="2">
        <f t="shared" si="8"/>
        <v>11954.900000000001</v>
      </c>
      <c r="M34" s="2">
        <f t="shared" si="8"/>
        <v>0</v>
      </c>
      <c r="N34" s="2">
        <f t="shared" si="8"/>
        <v>18255.099999999999</v>
      </c>
      <c r="O34" s="2">
        <f t="shared" si="8"/>
        <v>0</v>
      </c>
      <c r="P34" s="2">
        <f t="shared" si="8"/>
        <v>13407.7</v>
      </c>
      <c r="Q34" s="2">
        <f t="shared" si="8"/>
        <v>0</v>
      </c>
      <c r="R34" s="2">
        <f t="shared" si="8"/>
        <v>7628.1</v>
      </c>
      <c r="S34" s="2">
        <f t="shared" si="8"/>
        <v>0</v>
      </c>
      <c r="T34" s="2">
        <f t="shared" si="8"/>
        <v>5610.5</v>
      </c>
      <c r="U34" s="2">
        <f t="shared" si="8"/>
        <v>0</v>
      </c>
      <c r="V34" s="2">
        <f t="shared" si="8"/>
        <v>5777.2</v>
      </c>
      <c r="W34" s="2">
        <f t="shared" si="8"/>
        <v>0</v>
      </c>
      <c r="X34" s="2">
        <f t="shared" si="8"/>
        <v>10773.099999999999</v>
      </c>
      <c r="Y34" s="2">
        <f t="shared" si="8"/>
        <v>0</v>
      </c>
      <c r="Z34" s="2">
        <f t="shared" si="8"/>
        <v>9233.9</v>
      </c>
      <c r="AA34" s="2">
        <f t="shared" si="8"/>
        <v>0</v>
      </c>
      <c r="AB34" s="2">
        <f t="shared" si="8"/>
        <v>8798.7000000000007</v>
      </c>
      <c r="AC34" s="2">
        <f t="shared" si="8"/>
        <v>0</v>
      </c>
      <c r="AD34" s="2">
        <f t="shared" si="8"/>
        <v>9146.9</v>
      </c>
      <c r="AE34" s="2">
        <f t="shared" si="8"/>
        <v>0</v>
      </c>
      <c r="AF34" s="36"/>
      <c r="AG34" s="42"/>
      <c r="AH34" s="42"/>
      <c r="AI34" s="42"/>
    </row>
    <row r="35" spans="1:35" s="12" customFormat="1" ht="18.75" x14ac:dyDescent="0.3">
      <c r="A35" s="3" t="s">
        <v>13</v>
      </c>
      <c r="B35" s="21"/>
      <c r="C35" s="15"/>
      <c r="D35" s="15"/>
      <c r="E35" s="15"/>
      <c r="F35" s="22"/>
      <c r="G35" s="22"/>
      <c r="H35" s="15"/>
      <c r="I35" s="15"/>
      <c r="J35" s="15"/>
      <c r="K35" s="15"/>
      <c r="L35" s="15"/>
      <c r="M35" s="15"/>
      <c r="N35" s="15"/>
      <c r="O35" s="15"/>
      <c r="P35" s="15"/>
      <c r="Q35" s="15"/>
      <c r="R35" s="15"/>
      <c r="S35" s="15"/>
      <c r="T35" s="15"/>
      <c r="U35" s="15"/>
      <c r="V35" s="15"/>
      <c r="W35" s="15"/>
      <c r="X35" s="15"/>
      <c r="Y35" s="15"/>
      <c r="Z35" s="15"/>
      <c r="AA35" s="15"/>
      <c r="AB35" s="15"/>
      <c r="AC35" s="15"/>
      <c r="AD35" s="15"/>
      <c r="AE35" s="15"/>
      <c r="AF35" s="36"/>
      <c r="AG35" s="42"/>
      <c r="AH35" s="42"/>
      <c r="AI35" s="42"/>
    </row>
    <row r="36" spans="1:35" s="12" customFormat="1" ht="18.75" x14ac:dyDescent="0.3">
      <c r="A36" s="3" t="s">
        <v>14</v>
      </c>
      <c r="B36" s="21">
        <f>H36+J36+L36+N36+P36+R36+T36+V36+X36+Z36+AB36+AD36</f>
        <v>129588.8</v>
      </c>
      <c r="C36" s="15">
        <f>C42+C48+C54+C60</f>
        <v>29002.7</v>
      </c>
      <c r="D36" s="15">
        <f>D42+D48+D54+D60</f>
        <v>18487.7</v>
      </c>
      <c r="E36" s="15">
        <f>E42+E48+E54+E60</f>
        <v>18487.7</v>
      </c>
      <c r="F36" s="22">
        <f>E36/B36*100</f>
        <v>14.266433518946082</v>
      </c>
      <c r="G36" s="22">
        <f>E36/C36*100</f>
        <v>63.744754798691162</v>
      </c>
      <c r="H36" s="15">
        <f t="shared" ref="H36:AE36" si="9">H42+H48+H54+H60</f>
        <v>14051.7</v>
      </c>
      <c r="I36" s="15">
        <f t="shared" si="9"/>
        <v>5138.3</v>
      </c>
      <c r="J36" s="15">
        <f t="shared" si="9"/>
        <v>14951</v>
      </c>
      <c r="K36" s="15">
        <f t="shared" si="9"/>
        <v>13349.4</v>
      </c>
      <c r="L36" s="15">
        <f t="shared" si="9"/>
        <v>11954.900000000001</v>
      </c>
      <c r="M36" s="15">
        <f t="shared" si="9"/>
        <v>0</v>
      </c>
      <c r="N36" s="15">
        <f t="shared" si="9"/>
        <v>18255.099999999999</v>
      </c>
      <c r="O36" s="15">
        <f t="shared" si="9"/>
        <v>0</v>
      </c>
      <c r="P36" s="15">
        <f t="shared" si="9"/>
        <v>13407.7</v>
      </c>
      <c r="Q36" s="15">
        <f t="shared" si="9"/>
        <v>0</v>
      </c>
      <c r="R36" s="15">
        <f t="shared" si="9"/>
        <v>7628.1</v>
      </c>
      <c r="S36" s="15">
        <f t="shared" si="9"/>
        <v>0</v>
      </c>
      <c r="T36" s="15">
        <f t="shared" si="9"/>
        <v>5610.5</v>
      </c>
      <c r="U36" s="15">
        <f t="shared" si="9"/>
        <v>0</v>
      </c>
      <c r="V36" s="15">
        <f t="shared" si="9"/>
        <v>5777.2</v>
      </c>
      <c r="W36" s="15">
        <f t="shared" si="9"/>
        <v>0</v>
      </c>
      <c r="X36" s="15">
        <f t="shared" si="9"/>
        <v>10773.099999999999</v>
      </c>
      <c r="Y36" s="15">
        <f t="shared" si="9"/>
        <v>0</v>
      </c>
      <c r="Z36" s="15">
        <f t="shared" si="9"/>
        <v>9233.9</v>
      </c>
      <c r="AA36" s="15">
        <f t="shared" si="9"/>
        <v>0</v>
      </c>
      <c r="AB36" s="15">
        <f t="shared" si="9"/>
        <v>8798.7000000000007</v>
      </c>
      <c r="AC36" s="15">
        <f t="shared" si="9"/>
        <v>0</v>
      </c>
      <c r="AD36" s="15">
        <f t="shared" si="9"/>
        <v>9146.9</v>
      </c>
      <c r="AE36" s="15">
        <f t="shared" si="9"/>
        <v>0</v>
      </c>
      <c r="AF36" s="36"/>
      <c r="AG36" s="42"/>
      <c r="AH36" s="42"/>
      <c r="AI36" s="42"/>
    </row>
    <row r="37" spans="1:35" s="12" customFormat="1" ht="18.75" x14ac:dyDescent="0.3">
      <c r="A37" s="3" t="s">
        <v>15</v>
      </c>
      <c r="B37" s="20"/>
      <c r="C37" s="20"/>
      <c r="D37" s="20"/>
      <c r="E37" s="20"/>
      <c r="F37" s="20"/>
      <c r="G37" s="20"/>
      <c r="H37" s="15"/>
      <c r="I37" s="15"/>
      <c r="J37" s="15"/>
      <c r="K37" s="15"/>
      <c r="L37" s="15"/>
      <c r="M37" s="15"/>
      <c r="N37" s="15"/>
      <c r="O37" s="15"/>
      <c r="P37" s="15"/>
      <c r="Q37" s="15"/>
      <c r="R37" s="15"/>
      <c r="S37" s="15"/>
      <c r="T37" s="15"/>
      <c r="U37" s="15"/>
      <c r="V37" s="15"/>
      <c r="W37" s="15"/>
      <c r="X37" s="15"/>
      <c r="Y37" s="15"/>
      <c r="Z37" s="15"/>
      <c r="AA37" s="15"/>
      <c r="AB37" s="15"/>
      <c r="AC37" s="15"/>
      <c r="AD37" s="15"/>
      <c r="AE37" s="15"/>
      <c r="AF37" s="36"/>
      <c r="AG37" s="42"/>
      <c r="AH37" s="42"/>
      <c r="AI37" s="42"/>
    </row>
    <row r="38" spans="1:35" s="12" customFormat="1" ht="18.75" x14ac:dyDescent="0.3">
      <c r="A38" s="3" t="s">
        <v>16</v>
      </c>
      <c r="B38" s="20"/>
      <c r="C38" s="20"/>
      <c r="D38" s="20"/>
      <c r="E38" s="20"/>
      <c r="F38" s="20"/>
      <c r="G38" s="20"/>
      <c r="H38" s="2"/>
      <c r="I38" s="2"/>
      <c r="J38" s="2"/>
      <c r="K38" s="2"/>
      <c r="L38" s="2"/>
      <c r="M38" s="2"/>
      <c r="N38" s="2"/>
      <c r="O38" s="2"/>
      <c r="P38" s="2"/>
      <c r="Q38" s="2"/>
      <c r="R38" s="2"/>
      <c r="S38" s="2"/>
      <c r="T38" s="2"/>
      <c r="U38" s="2"/>
      <c r="V38" s="2"/>
      <c r="W38" s="2"/>
      <c r="X38" s="2"/>
      <c r="Y38" s="2"/>
      <c r="Z38" s="2"/>
      <c r="AA38" s="2"/>
      <c r="AB38" s="2"/>
      <c r="AC38" s="2"/>
      <c r="AD38" s="2"/>
      <c r="AE38" s="2"/>
      <c r="AF38" s="36"/>
      <c r="AG38" s="42"/>
      <c r="AH38" s="42"/>
      <c r="AI38" s="42"/>
    </row>
    <row r="39" spans="1:35" s="12" customFormat="1" ht="88.9" customHeight="1" x14ac:dyDescent="0.3">
      <c r="A39" s="3" t="s">
        <v>33</v>
      </c>
      <c r="B39" s="23"/>
      <c r="C39" s="23"/>
      <c r="D39" s="23"/>
      <c r="E39" s="23"/>
      <c r="F39" s="23"/>
      <c r="G39" s="23"/>
      <c r="H39" s="2"/>
      <c r="I39" s="2"/>
      <c r="J39" s="2"/>
      <c r="K39" s="2"/>
      <c r="L39" s="2"/>
      <c r="M39" s="2"/>
      <c r="N39" s="2"/>
      <c r="O39" s="2"/>
      <c r="P39" s="2"/>
      <c r="Q39" s="2"/>
      <c r="R39" s="2"/>
      <c r="S39" s="2"/>
      <c r="T39" s="2"/>
      <c r="U39" s="2"/>
      <c r="V39" s="2"/>
      <c r="W39" s="2"/>
      <c r="X39" s="2"/>
      <c r="Y39" s="2"/>
      <c r="Z39" s="2"/>
      <c r="AA39" s="2"/>
      <c r="AB39" s="2"/>
      <c r="AC39" s="2"/>
      <c r="AD39" s="2"/>
      <c r="AE39" s="2"/>
      <c r="AF39" s="89" t="s">
        <v>96</v>
      </c>
      <c r="AG39" s="42"/>
      <c r="AH39" s="42"/>
      <c r="AI39" s="42"/>
    </row>
    <row r="40" spans="1:35" s="12" customFormat="1" ht="24" customHeight="1" x14ac:dyDescent="0.3">
      <c r="A40" s="4" t="s">
        <v>17</v>
      </c>
      <c r="B40" s="33">
        <f>H40+J40+L40+N40+P40+R40+T40+V40+X40+Z40+AB40+AD40</f>
        <v>79117.7</v>
      </c>
      <c r="C40" s="33">
        <f>C41+C42+C43+C44</f>
        <v>17759.3</v>
      </c>
      <c r="D40" s="33">
        <f>D41+D42+D43+D44</f>
        <v>9174.7000000000007</v>
      </c>
      <c r="E40" s="33">
        <f>E41+E42+E43+E44</f>
        <v>9174.7000000000007</v>
      </c>
      <c r="F40" s="32">
        <f>E40/B40*100</f>
        <v>11.596267333352715</v>
      </c>
      <c r="G40" s="32">
        <f>E40/C40*100</f>
        <v>51.661383050007601</v>
      </c>
      <c r="H40" s="2">
        <f t="shared" ref="H40:AE40" si="10">H41+H42+H43+H44</f>
        <v>8500.4</v>
      </c>
      <c r="I40" s="2">
        <f t="shared" si="10"/>
        <v>1286.5</v>
      </c>
      <c r="J40" s="2">
        <f t="shared" si="10"/>
        <v>9258.9</v>
      </c>
      <c r="K40" s="2">
        <f t="shared" si="10"/>
        <v>7888.2</v>
      </c>
      <c r="L40" s="2">
        <f t="shared" si="10"/>
        <v>6369.5</v>
      </c>
      <c r="M40" s="2">
        <f t="shared" si="10"/>
        <v>0</v>
      </c>
      <c r="N40" s="2">
        <f t="shared" si="10"/>
        <v>12703.9</v>
      </c>
      <c r="O40" s="2">
        <f t="shared" si="10"/>
        <v>0</v>
      </c>
      <c r="P40" s="2">
        <f t="shared" si="10"/>
        <v>7856.5</v>
      </c>
      <c r="Q40" s="2">
        <f t="shared" si="10"/>
        <v>0</v>
      </c>
      <c r="R40" s="2">
        <f t="shared" si="10"/>
        <v>7628.1</v>
      </c>
      <c r="S40" s="2">
        <f t="shared" si="10"/>
        <v>0</v>
      </c>
      <c r="T40" s="2">
        <f t="shared" si="10"/>
        <v>5610.5</v>
      </c>
      <c r="U40" s="2">
        <f t="shared" si="10"/>
        <v>0</v>
      </c>
      <c r="V40" s="2">
        <f t="shared" si="10"/>
        <v>5777.2</v>
      </c>
      <c r="W40" s="2">
        <f t="shared" si="10"/>
        <v>0</v>
      </c>
      <c r="X40" s="2">
        <f t="shared" si="10"/>
        <v>5121.8999999999996</v>
      </c>
      <c r="Y40" s="2">
        <f t="shared" si="10"/>
        <v>0</v>
      </c>
      <c r="Z40" s="2">
        <f t="shared" si="10"/>
        <v>3641.2</v>
      </c>
      <c r="AA40" s="2">
        <f t="shared" si="10"/>
        <v>0</v>
      </c>
      <c r="AB40" s="2">
        <f t="shared" si="10"/>
        <v>3224</v>
      </c>
      <c r="AC40" s="2">
        <f t="shared" si="10"/>
        <v>0</v>
      </c>
      <c r="AD40" s="2">
        <f t="shared" si="10"/>
        <v>3425.6</v>
      </c>
      <c r="AE40" s="2">
        <f t="shared" si="10"/>
        <v>0</v>
      </c>
      <c r="AF40" s="88"/>
      <c r="AG40" s="42"/>
      <c r="AH40" s="42"/>
      <c r="AI40" s="42"/>
    </row>
    <row r="41" spans="1:35" s="12" customFormat="1" ht="22.15" customHeight="1" x14ac:dyDescent="0.3">
      <c r="A41" s="3" t="s">
        <v>13</v>
      </c>
      <c r="B41" s="21"/>
      <c r="C41" s="21"/>
      <c r="D41" s="21"/>
      <c r="E41" s="21"/>
      <c r="F41" s="22"/>
      <c r="G41" s="22"/>
      <c r="H41" s="15"/>
      <c r="I41" s="15"/>
      <c r="J41" s="15"/>
      <c r="K41" s="15"/>
      <c r="L41" s="15"/>
      <c r="M41" s="15"/>
      <c r="N41" s="15"/>
      <c r="O41" s="15"/>
      <c r="P41" s="15"/>
      <c r="Q41" s="15"/>
      <c r="R41" s="15"/>
      <c r="S41" s="15"/>
      <c r="T41" s="15"/>
      <c r="U41" s="15"/>
      <c r="V41" s="15"/>
      <c r="W41" s="15"/>
      <c r="X41" s="15"/>
      <c r="Y41" s="15"/>
      <c r="Z41" s="15"/>
      <c r="AA41" s="15"/>
      <c r="AB41" s="15"/>
      <c r="AC41" s="15"/>
      <c r="AD41" s="15"/>
      <c r="AE41" s="15"/>
      <c r="AF41" s="88"/>
      <c r="AG41" s="42"/>
      <c r="AH41" s="42"/>
      <c r="AI41" s="42"/>
    </row>
    <row r="42" spans="1:35" s="12" customFormat="1" ht="18.75" x14ac:dyDescent="0.3">
      <c r="A42" s="3" t="s">
        <v>14</v>
      </c>
      <c r="B42" s="21">
        <f>H42+J42+L42+N42+P42+R42+T42+V42+X42+Z42+AB42+AD42</f>
        <v>79117.7</v>
      </c>
      <c r="C42" s="21">
        <f>H42+J42</f>
        <v>17759.3</v>
      </c>
      <c r="D42" s="19">
        <f>E42</f>
        <v>9174.7000000000007</v>
      </c>
      <c r="E42" s="21">
        <f>I42+K42+M42+O42+Q42+S42+U42+W42+Y42+AA42+AC42+AE42</f>
        <v>9174.7000000000007</v>
      </c>
      <c r="F42" s="22">
        <f>E42/B42*100</f>
        <v>11.596267333352715</v>
      </c>
      <c r="G42" s="22">
        <f>E42/C42*100</f>
        <v>51.661383050007601</v>
      </c>
      <c r="H42" s="15">
        <v>8500.4</v>
      </c>
      <c r="I42" s="15">
        <v>1286.5</v>
      </c>
      <c r="J42" s="15">
        <v>9258.9</v>
      </c>
      <c r="K42" s="15">
        <v>7888.2</v>
      </c>
      <c r="L42" s="15">
        <v>6369.5</v>
      </c>
      <c r="M42" s="15"/>
      <c r="N42" s="15">
        <v>12703.9</v>
      </c>
      <c r="O42" s="15"/>
      <c r="P42" s="15">
        <v>7856.5</v>
      </c>
      <c r="Q42" s="15"/>
      <c r="R42" s="15">
        <v>7628.1</v>
      </c>
      <c r="S42" s="15"/>
      <c r="T42" s="15">
        <v>5610.5</v>
      </c>
      <c r="U42" s="15"/>
      <c r="V42" s="15">
        <v>5777.2</v>
      </c>
      <c r="W42" s="15"/>
      <c r="X42" s="15">
        <v>5121.8999999999996</v>
      </c>
      <c r="Y42" s="15"/>
      <c r="Z42" s="15">
        <v>3641.2</v>
      </c>
      <c r="AA42" s="15"/>
      <c r="AB42" s="15">
        <v>3224</v>
      </c>
      <c r="AC42" s="15"/>
      <c r="AD42" s="15">
        <v>3425.6</v>
      </c>
      <c r="AE42" s="15"/>
      <c r="AF42" s="88"/>
      <c r="AG42" s="42">
        <f>C42-E42</f>
        <v>8584.5999999999985</v>
      </c>
      <c r="AH42" s="42"/>
      <c r="AI42" s="42"/>
    </row>
    <row r="43" spans="1:35" s="12" customFormat="1" ht="18.75" x14ac:dyDescent="0.3">
      <c r="A43" s="3" t="s">
        <v>15</v>
      </c>
      <c r="B43" s="20"/>
      <c r="C43" s="21"/>
      <c r="D43" s="20"/>
      <c r="E43" s="20"/>
      <c r="F43" s="20"/>
      <c r="G43" s="20"/>
      <c r="H43" s="2"/>
      <c r="I43" s="2"/>
      <c r="J43" s="2"/>
      <c r="K43" s="2"/>
      <c r="L43" s="2"/>
      <c r="M43" s="2"/>
      <c r="N43" s="2"/>
      <c r="O43" s="2"/>
      <c r="P43" s="2"/>
      <c r="Q43" s="2"/>
      <c r="R43" s="2"/>
      <c r="S43" s="2"/>
      <c r="T43" s="2"/>
      <c r="U43" s="2"/>
      <c r="V43" s="2"/>
      <c r="W43" s="2"/>
      <c r="X43" s="2"/>
      <c r="Y43" s="2"/>
      <c r="Z43" s="2"/>
      <c r="AA43" s="2"/>
      <c r="AB43" s="2"/>
      <c r="AC43" s="2"/>
      <c r="AD43" s="2"/>
      <c r="AE43" s="2"/>
      <c r="AF43" s="88"/>
      <c r="AG43" s="42"/>
      <c r="AH43" s="42"/>
      <c r="AI43" s="42"/>
    </row>
    <row r="44" spans="1:35" s="12" customFormat="1" ht="18.75" x14ac:dyDescent="0.3">
      <c r="A44" s="3" t="s">
        <v>16</v>
      </c>
      <c r="B44" s="20"/>
      <c r="C44" s="21"/>
      <c r="D44" s="20"/>
      <c r="E44" s="20"/>
      <c r="F44" s="20"/>
      <c r="G44" s="20"/>
      <c r="H44" s="2"/>
      <c r="I44" s="2"/>
      <c r="J44" s="2"/>
      <c r="K44" s="2"/>
      <c r="L44" s="2"/>
      <c r="M44" s="2"/>
      <c r="N44" s="2"/>
      <c r="O44" s="2"/>
      <c r="P44" s="2"/>
      <c r="Q44" s="2"/>
      <c r="R44" s="2"/>
      <c r="S44" s="2"/>
      <c r="T44" s="2"/>
      <c r="U44" s="2"/>
      <c r="V44" s="2"/>
      <c r="W44" s="2"/>
      <c r="X44" s="2"/>
      <c r="Y44" s="2"/>
      <c r="Z44" s="2"/>
      <c r="AA44" s="2"/>
      <c r="AB44" s="2"/>
      <c r="AC44" s="2"/>
      <c r="AD44" s="2"/>
      <c r="AE44" s="2"/>
      <c r="AF44" s="90"/>
      <c r="AG44" s="42"/>
      <c r="AH44" s="42"/>
      <c r="AI44" s="42"/>
    </row>
    <row r="45" spans="1:35" s="12" customFormat="1" ht="73.150000000000006" customHeight="1" x14ac:dyDescent="0.3">
      <c r="A45" s="3" t="s">
        <v>22</v>
      </c>
      <c r="B45" s="23"/>
      <c r="C45" s="23"/>
      <c r="D45" s="23"/>
      <c r="E45" s="23"/>
      <c r="F45" s="22"/>
      <c r="G45" s="22"/>
      <c r="H45" s="2"/>
      <c r="I45" s="2"/>
      <c r="J45" s="2"/>
      <c r="K45" s="2"/>
      <c r="L45" s="2"/>
      <c r="M45" s="2"/>
      <c r="N45" s="2"/>
      <c r="O45" s="2"/>
      <c r="P45" s="2"/>
      <c r="Q45" s="2"/>
      <c r="R45" s="2"/>
      <c r="S45" s="2"/>
      <c r="T45" s="2"/>
      <c r="U45" s="2"/>
      <c r="V45" s="2"/>
      <c r="W45" s="2"/>
      <c r="X45" s="2"/>
      <c r="Y45" s="2"/>
      <c r="Z45" s="2"/>
      <c r="AA45" s="2"/>
      <c r="AB45" s="2"/>
      <c r="AC45" s="2"/>
      <c r="AD45" s="2"/>
      <c r="AE45" s="2"/>
      <c r="AF45" s="89" t="s">
        <v>97</v>
      </c>
      <c r="AG45" s="42"/>
      <c r="AH45" s="42"/>
      <c r="AI45" s="42"/>
    </row>
    <row r="46" spans="1:35" s="12" customFormat="1" ht="24.6" customHeight="1" x14ac:dyDescent="0.3">
      <c r="A46" s="4" t="s">
        <v>17</v>
      </c>
      <c r="B46" s="18">
        <f>H46+J46+L46+N46+P46+R46+T46+V46+X46+Z46+AB46+AD46</f>
        <v>340</v>
      </c>
      <c r="C46" s="33">
        <f>C47+C48+C49+C50</f>
        <v>140.9</v>
      </c>
      <c r="D46" s="33">
        <f>D47+D48+D49+D50</f>
        <v>121.2</v>
      </c>
      <c r="E46" s="33">
        <f>E47+E48+E49+E50</f>
        <v>121.2</v>
      </c>
      <c r="F46" s="32">
        <f>E46/B46*100</f>
        <v>35.647058823529413</v>
      </c>
      <c r="G46" s="32">
        <f>E46/C46*100</f>
        <v>86.018452803406674</v>
      </c>
      <c r="H46" s="2">
        <f t="shared" ref="H46:AE46" si="11">H47+H48+H49+H50</f>
        <v>0</v>
      </c>
      <c r="I46" s="2">
        <f t="shared" si="11"/>
        <v>0</v>
      </c>
      <c r="J46" s="2">
        <f t="shared" si="11"/>
        <v>140.9</v>
      </c>
      <c r="K46" s="2">
        <f t="shared" si="11"/>
        <v>121.2</v>
      </c>
      <c r="L46" s="2">
        <f t="shared" si="11"/>
        <v>34.1</v>
      </c>
      <c r="M46" s="2">
        <f t="shared" si="11"/>
        <v>0</v>
      </c>
      <c r="N46" s="2">
        <f t="shared" si="11"/>
        <v>0</v>
      </c>
      <c r="O46" s="2">
        <f t="shared" si="11"/>
        <v>0</v>
      </c>
      <c r="P46" s="2">
        <f t="shared" si="11"/>
        <v>0</v>
      </c>
      <c r="Q46" s="2">
        <f t="shared" si="11"/>
        <v>0</v>
      </c>
      <c r="R46" s="2">
        <f t="shared" si="11"/>
        <v>0</v>
      </c>
      <c r="S46" s="2">
        <f t="shared" si="11"/>
        <v>0</v>
      </c>
      <c r="T46" s="2">
        <f t="shared" si="11"/>
        <v>0</v>
      </c>
      <c r="U46" s="2">
        <f t="shared" si="11"/>
        <v>0</v>
      </c>
      <c r="V46" s="2">
        <f t="shared" si="11"/>
        <v>0</v>
      </c>
      <c r="W46" s="2">
        <f t="shared" si="11"/>
        <v>0</v>
      </c>
      <c r="X46" s="2">
        <f t="shared" si="11"/>
        <v>100</v>
      </c>
      <c r="Y46" s="2">
        <f t="shared" si="11"/>
        <v>0</v>
      </c>
      <c r="Z46" s="2">
        <f t="shared" si="11"/>
        <v>41.5</v>
      </c>
      <c r="AA46" s="2">
        <f t="shared" si="11"/>
        <v>0</v>
      </c>
      <c r="AB46" s="2">
        <f t="shared" si="11"/>
        <v>23.5</v>
      </c>
      <c r="AC46" s="2">
        <f t="shared" si="11"/>
        <v>0</v>
      </c>
      <c r="AD46" s="2">
        <f t="shared" si="11"/>
        <v>0</v>
      </c>
      <c r="AE46" s="2">
        <f t="shared" si="11"/>
        <v>0</v>
      </c>
      <c r="AF46" s="88"/>
      <c r="AG46" s="42"/>
      <c r="AH46" s="42"/>
      <c r="AI46" s="42"/>
    </row>
    <row r="47" spans="1:35" s="12" customFormat="1" ht="18.75" x14ac:dyDescent="0.3">
      <c r="A47" s="3" t="s">
        <v>13</v>
      </c>
      <c r="B47" s="20"/>
      <c r="C47" s="20"/>
      <c r="D47" s="20"/>
      <c r="E47" s="20"/>
      <c r="F47" s="20"/>
      <c r="G47" s="20"/>
      <c r="H47" s="2"/>
      <c r="I47" s="2"/>
      <c r="J47" s="2"/>
      <c r="K47" s="2"/>
      <c r="L47" s="2"/>
      <c r="M47" s="2"/>
      <c r="N47" s="2"/>
      <c r="O47" s="2"/>
      <c r="P47" s="2"/>
      <c r="Q47" s="2"/>
      <c r="R47" s="2"/>
      <c r="S47" s="2"/>
      <c r="T47" s="2"/>
      <c r="U47" s="2"/>
      <c r="V47" s="2"/>
      <c r="W47" s="2"/>
      <c r="X47" s="2"/>
      <c r="Y47" s="2"/>
      <c r="Z47" s="2"/>
      <c r="AA47" s="2"/>
      <c r="AB47" s="2"/>
      <c r="AC47" s="2"/>
      <c r="AD47" s="2"/>
      <c r="AE47" s="2"/>
      <c r="AF47" s="88"/>
      <c r="AG47" s="42"/>
      <c r="AH47" s="42"/>
      <c r="AI47" s="42"/>
    </row>
    <row r="48" spans="1:35" s="12" customFormat="1" ht="20.45" customHeight="1" x14ac:dyDescent="0.3">
      <c r="A48" s="3" t="s">
        <v>14</v>
      </c>
      <c r="B48" s="21">
        <f>H48+J48+L48+N48+P48+R48+T48+V48+X48+Z48+AB48+AD48</f>
        <v>340</v>
      </c>
      <c r="C48" s="21">
        <f>H48+J48</f>
        <v>140.9</v>
      </c>
      <c r="D48" s="19">
        <f>E48</f>
        <v>121.2</v>
      </c>
      <c r="E48" s="21">
        <f>I48+K48+M48+O48+Q48+S48+U48+W48+Y48+AA48+AC48+AE48</f>
        <v>121.2</v>
      </c>
      <c r="F48" s="22">
        <f>E48/B48*100</f>
        <v>35.647058823529413</v>
      </c>
      <c r="G48" s="22">
        <f>E48/C48*100</f>
        <v>86.018452803406674</v>
      </c>
      <c r="H48" s="2"/>
      <c r="I48" s="2"/>
      <c r="J48" s="15">
        <v>140.9</v>
      </c>
      <c r="K48" s="15">
        <v>121.2</v>
      </c>
      <c r="L48" s="15">
        <v>34.1</v>
      </c>
      <c r="M48" s="15"/>
      <c r="N48" s="15"/>
      <c r="O48" s="15"/>
      <c r="P48" s="15"/>
      <c r="Q48" s="15"/>
      <c r="R48" s="15"/>
      <c r="S48" s="15"/>
      <c r="T48" s="15"/>
      <c r="U48" s="15"/>
      <c r="V48" s="15"/>
      <c r="W48" s="15"/>
      <c r="X48" s="15">
        <v>100</v>
      </c>
      <c r="Y48" s="15"/>
      <c r="Z48" s="15">
        <v>41.5</v>
      </c>
      <c r="AA48" s="15"/>
      <c r="AB48" s="15">
        <v>23.5</v>
      </c>
      <c r="AC48" s="15"/>
      <c r="AD48" s="15"/>
      <c r="AE48" s="15"/>
      <c r="AF48" s="88"/>
      <c r="AG48" s="42">
        <f>C48-E48</f>
        <v>19.700000000000003</v>
      </c>
      <c r="AH48" s="42"/>
      <c r="AI48" s="42"/>
    </row>
    <row r="49" spans="1:35" s="12" customFormat="1" ht="21.6" customHeight="1" x14ac:dyDescent="0.3">
      <c r="A49" s="3" t="s">
        <v>15</v>
      </c>
      <c r="B49" s="20"/>
      <c r="C49" s="20"/>
      <c r="D49" s="20"/>
      <c r="E49" s="20"/>
      <c r="F49" s="20"/>
      <c r="G49" s="20"/>
      <c r="H49" s="2"/>
      <c r="I49" s="2"/>
      <c r="J49" s="2"/>
      <c r="K49" s="2"/>
      <c r="L49" s="2"/>
      <c r="M49" s="2"/>
      <c r="N49" s="2"/>
      <c r="O49" s="2"/>
      <c r="P49" s="2"/>
      <c r="Q49" s="2"/>
      <c r="R49" s="2"/>
      <c r="S49" s="2"/>
      <c r="T49" s="2"/>
      <c r="U49" s="2"/>
      <c r="V49" s="2"/>
      <c r="W49" s="2"/>
      <c r="X49" s="2"/>
      <c r="Y49" s="2"/>
      <c r="Z49" s="2"/>
      <c r="AA49" s="2"/>
      <c r="AB49" s="2"/>
      <c r="AC49" s="2"/>
      <c r="AD49" s="2"/>
      <c r="AE49" s="2"/>
      <c r="AF49" s="88"/>
      <c r="AG49" s="42"/>
      <c r="AH49" s="42"/>
      <c r="AI49" s="42"/>
    </row>
    <row r="50" spans="1:35" s="12" customFormat="1" ht="23.45" customHeight="1" x14ac:dyDescent="0.3">
      <c r="A50" s="3" t="s">
        <v>16</v>
      </c>
      <c r="B50" s="20"/>
      <c r="C50" s="20"/>
      <c r="D50" s="20"/>
      <c r="E50" s="20"/>
      <c r="F50" s="20"/>
      <c r="G50" s="20"/>
      <c r="H50" s="2"/>
      <c r="I50" s="2"/>
      <c r="J50" s="2"/>
      <c r="K50" s="2"/>
      <c r="L50" s="2"/>
      <c r="M50" s="2"/>
      <c r="N50" s="2"/>
      <c r="O50" s="2"/>
      <c r="P50" s="2"/>
      <c r="Q50" s="2"/>
      <c r="R50" s="2"/>
      <c r="S50" s="2"/>
      <c r="T50" s="2"/>
      <c r="U50" s="2"/>
      <c r="V50" s="2"/>
      <c r="W50" s="2"/>
      <c r="X50" s="2"/>
      <c r="Y50" s="2"/>
      <c r="Z50" s="2"/>
      <c r="AA50" s="2"/>
      <c r="AB50" s="2"/>
      <c r="AC50" s="2"/>
      <c r="AD50" s="2"/>
      <c r="AE50" s="2"/>
      <c r="AF50" s="90"/>
      <c r="AG50" s="42"/>
      <c r="AH50" s="42"/>
      <c r="AI50" s="42"/>
    </row>
    <row r="51" spans="1:35" s="12" customFormat="1" ht="124.9" customHeight="1" x14ac:dyDescent="0.2">
      <c r="A51" s="68" t="s">
        <v>44</v>
      </c>
      <c r="B51" s="23"/>
      <c r="C51" s="23"/>
      <c r="D51" s="23"/>
      <c r="E51" s="23"/>
      <c r="F51" s="22"/>
      <c r="G51" s="22"/>
      <c r="H51" s="2"/>
      <c r="I51" s="2"/>
      <c r="J51" s="2"/>
      <c r="K51" s="2"/>
      <c r="L51" s="2"/>
      <c r="M51" s="2"/>
      <c r="N51" s="2"/>
      <c r="O51" s="2"/>
      <c r="P51" s="2"/>
      <c r="Q51" s="2"/>
      <c r="R51" s="2"/>
      <c r="S51" s="2"/>
      <c r="T51" s="2"/>
      <c r="U51" s="2"/>
      <c r="V51" s="2"/>
      <c r="W51" s="2"/>
      <c r="X51" s="2"/>
      <c r="Y51" s="2"/>
      <c r="Z51" s="2"/>
      <c r="AA51" s="2"/>
      <c r="AB51" s="2"/>
      <c r="AC51" s="2"/>
      <c r="AD51" s="2"/>
      <c r="AE51" s="2"/>
      <c r="AF51" s="89" t="s">
        <v>51</v>
      </c>
      <c r="AG51" s="42"/>
      <c r="AH51" s="42"/>
      <c r="AI51" s="42"/>
    </row>
    <row r="52" spans="1:35" s="12" customFormat="1" ht="22.15" customHeight="1" x14ac:dyDescent="0.3">
      <c r="A52" s="4" t="s">
        <v>17</v>
      </c>
      <c r="B52" s="18">
        <f>H52+J52+L52+N52+P52+R52+T52+V52+X52+Z52+AB52+AD52</f>
        <v>170</v>
      </c>
      <c r="C52" s="33">
        <f>C53+C54+C55+C56</f>
        <v>0</v>
      </c>
      <c r="D52" s="33">
        <f>D53+D54+D55+D56</f>
        <v>0</v>
      </c>
      <c r="E52" s="33">
        <f>E53+E54+E55+E56</f>
        <v>0</v>
      </c>
      <c r="F52" s="32">
        <f>E52/B52*100</f>
        <v>0</v>
      </c>
      <c r="G52" s="22" t="e">
        <f>E52/C52*100</f>
        <v>#DIV/0!</v>
      </c>
      <c r="H52" s="2">
        <f t="shared" ref="H52:AE52" si="12">H53+H54+H55+H56</f>
        <v>0</v>
      </c>
      <c r="I52" s="2">
        <f t="shared" si="12"/>
        <v>0</v>
      </c>
      <c r="J52" s="2">
        <f t="shared" si="12"/>
        <v>0</v>
      </c>
      <c r="K52" s="2">
        <f t="shared" si="12"/>
        <v>0</v>
      </c>
      <c r="L52" s="2">
        <f t="shared" si="12"/>
        <v>0</v>
      </c>
      <c r="M52" s="2">
        <f t="shared" si="12"/>
        <v>0</v>
      </c>
      <c r="N52" s="2">
        <f t="shared" si="12"/>
        <v>0</v>
      </c>
      <c r="O52" s="2">
        <f t="shared" si="12"/>
        <v>0</v>
      </c>
      <c r="P52" s="2">
        <f t="shared" si="12"/>
        <v>0</v>
      </c>
      <c r="Q52" s="2">
        <f t="shared" si="12"/>
        <v>0</v>
      </c>
      <c r="R52" s="2">
        <f t="shared" si="12"/>
        <v>0</v>
      </c>
      <c r="S52" s="2">
        <f t="shared" si="12"/>
        <v>0</v>
      </c>
      <c r="T52" s="2">
        <f t="shared" si="12"/>
        <v>0</v>
      </c>
      <c r="U52" s="2">
        <f t="shared" si="12"/>
        <v>0</v>
      </c>
      <c r="V52" s="2">
        <f t="shared" si="12"/>
        <v>0</v>
      </c>
      <c r="W52" s="2">
        <f t="shared" si="12"/>
        <v>0</v>
      </c>
      <c r="X52" s="2">
        <f t="shared" si="12"/>
        <v>0</v>
      </c>
      <c r="Y52" s="2">
        <f t="shared" si="12"/>
        <v>0</v>
      </c>
      <c r="Z52" s="2">
        <f t="shared" si="12"/>
        <v>0</v>
      </c>
      <c r="AA52" s="2">
        <f t="shared" si="12"/>
        <v>0</v>
      </c>
      <c r="AB52" s="2">
        <f t="shared" si="12"/>
        <v>0</v>
      </c>
      <c r="AC52" s="2">
        <f t="shared" si="12"/>
        <v>0</v>
      </c>
      <c r="AD52" s="2">
        <f t="shared" si="12"/>
        <v>170</v>
      </c>
      <c r="AE52" s="2">
        <f t="shared" si="12"/>
        <v>0</v>
      </c>
      <c r="AF52" s="88"/>
      <c r="AG52" s="42"/>
      <c r="AH52" s="42"/>
      <c r="AI52" s="42"/>
    </row>
    <row r="53" spans="1:35" s="12" customFormat="1" ht="18.75" x14ac:dyDescent="0.3">
      <c r="A53" s="3" t="s">
        <v>13</v>
      </c>
      <c r="B53" s="20"/>
      <c r="C53" s="20"/>
      <c r="D53" s="20"/>
      <c r="E53" s="20"/>
      <c r="F53" s="20"/>
      <c r="G53" s="20"/>
      <c r="H53" s="2"/>
      <c r="I53" s="2"/>
      <c r="J53" s="2"/>
      <c r="K53" s="2"/>
      <c r="L53" s="2"/>
      <c r="M53" s="2"/>
      <c r="N53" s="2"/>
      <c r="O53" s="2"/>
      <c r="P53" s="2"/>
      <c r="Q53" s="2"/>
      <c r="R53" s="2"/>
      <c r="S53" s="2"/>
      <c r="T53" s="2"/>
      <c r="U53" s="2"/>
      <c r="V53" s="2"/>
      <c r="W53" s="2"/>
      <c r="X53" s="2"/>
      <c r="Y53" s="2"/>
      <c r="Z53" s="2"/>
      <c r="AA53" s="2"/>
      <c r="AB53" s="2"/>
      <c r="AC53" s="2"/>
      <c r="AD53" s="2"/>
      <c r="AE53" s="2"/>
      <c r="AF53" s="88"/>
      <c r="AG53" s="42"/>
      <c r="AH53" s="42"/>
      <c r="AI53" s="42"/>
    </row>
    <row r="54" spans="1:35" s="12" customFormat="1" ht="21.6" customHeight="1" x14ac:dyDescent="0.3">
      <c r="A54" s="3" t="s">
        <v>14</v>
      </c>
      <c r="B54" s="21">
        <f>H54+J54+L54+N54+P54+R54+T54+V54+X54+Z54+AB54+AD54</f>
        <v>170</v>
      </c>
      <c r="C54" s="21"/>
      <c r="D54" s="21"/>
      <c r="E54" s="21">
        <f>I54+K54+M54+O54+Q54+S54+U54+W54+Y54+AA54+AC54+AE54</f>
        <v>0</v>
      </c>
      <c r="F54" s="22">
        <f>E54/B54*100</f>
        <v>0</v>
      </c>
      <c r="G54" s="22" t="e">
        <f>E54/C54*100</f>
        <v>#DIV/0!</v>
      </c>
      <c r="H54" s="2"/>
      <c r="I54" s="2"/>
      <c r="J54" s="2"/>
      <c r="K54" s="2"/>
      <c r="L54" s="2"/>
      <c r="M54" s="2"/>
      <c r="N54" s="2"/>
      <c r="O54" s="2"/>
      <c r="P54" s="2"/>
      <c r="Q54" s="2"/>
      <c r="R54" s="2"/>
      <c r="S54" s="2"/>
      <c r="T54" s="2"/>
      <c r="U54" s="2"/>
      <c r="V54" s="2"/>
      <c r="W54" s="2"/>
      <c r="X54" s="15"/>
      <c r="Y54" s="15"/>
      <c r="Z54" s="15"/>
      <c r="AA54" s="2"/>
      <c r="AB54" s="2"/>
      <c r="AC54" s="2"/>
      <c r="AD54" s="2">
        <v>170</v>
      </c>
      <c r="AE54" s="2"/>
      <c r="AF54" s="88"/>
      <c r="AG54" s="42"/>
      <c r="AH54" s="42"/>
      <c r="AI54" s="42"/>
    </row>
    <row r="55" spans="1:35" s="12" customFormat="1" ht="21.6" customHeight="1" x14ac:dyDescent="0.3">
      <c r="A55" s="3" t="s">
        <v>15</v>
      </c>
      <c r="B55" s="20"/>
      <c r="C55" s="20"/>
      <c r="D55" s="20"/>
      <c r="E55" s="20"/>
      <c r="F55" s="20"/>
      <c r="G55" s="20"/>
      <c r="H55" s="2"/>
      <c r="I55" s="2"/>
      <c r="J55" s="2"/>
      <c r="K55" s="2"/>
      <c r="L55" s="2"/>
      <c r="M55" s="2"/>
      <c r="N55" s="2"/>
      <c r="O55" s="2"/>
      <c r="P55" s="2"/>
      <c r="Q55" s="2"/>
      <c r="R55" s="2"/>
      <c r="S55" s="2"/>
      <c r="T55" s="2"/>
      <c r="U55" s="2"/>
      <c r="V55" s="2"/>
      <c r="W55" s="2"/>
      <c r="X55" s="2"/>
      <c r="Y55" s="2"/>
      <c r="Z55" s="2"/>
      <c r="AA55" s="2"/>
      <c r="AB55" s="2"/>
      <c r="AC55" s="2"/>
      <c r="AD55" s="2"/>
      <c r="AE55" s="2"/>
      <c r="AF55" s="88"/>
      <c r="AG55" s="42"/>
      <c r="AH55" s="42"/>
      <c r="AI55" s="42"/>
    </row>
    <row r="56" spans="1:35" s="12" customFormat="1" ht="19.899999999999999" customHeight="1" x14ac:dyDescent="0.3">
      <c r="A56" s="3" t="s">
        <v>16</v>
      </c>
      <c r="B56" s="20"/>
      <c r="C56" s="20"/>
      <c r="D56" s="20"/>
      <c r="E56" s="20"/>
      <c r="F56" s="20"/>
      <c r="G56" s="20"/>
      <c r="H56" s="2"/>
      <c r="I56" s="2"/>
      <c r="J56" s="2"/>
      <c r="K56" s="2"/>
      <c r="L56" s="2"/>
      <c r="M56" s="2"/>
      <c r="N56" s="2"/>
      <c r="O56" s="2"/>
      <c r="P56" s="2"/>
      <c r="Q56" s="2"/>
      <c r="R56" s="2"/>
      <c r="S56" s="2"/>
      <c r="T56" s="2"/>
      <c r="U56" s="2"/>
      <c r="V56" s="2"/>
      <c r="W56" s="2"/>
      <c r="X56" s="2"/>
      <c r="Y56" s="2"/>
      <c r="Z56" s="2"/>
      <c r="AA56" s="2"/>
      <c r="AB56" s="2"/>
      <c r="AC56" s="2"/>
      <c r="AD56" s="2"/>
      <c r="AE56" s="2"/>
      <c r="AF56" s="90"/>
      <c r="AG56" s="42"/>
      <c r="AH56" s="42"/>
      <c r="AI56" s="42"/>
    </row>
    <row r="57" spans="1:35" s="12" customFormat="1" ht="68.25" customHeight="1" x14ac:dyDescent="0.3">
      <c r="A57" s="3" t="s">
        <v>45</v>
      </c>
      <c r="B57" s="23"/>
      <c r="C57" s="23"/>
      <c r="D57" s="23"/>
      <c r="E57" s="23"/>
      <c r="F57" s="22"/>
      <c r="G57" s="22"/>
      <c r="H57" s="2"/>
      <c r="I57" s="2"/>
      <c r="J57" s="2"/>
      <c r="K57" s="2"/>
      <c r="L57" s="2"/>
      <c r="M57" s="2"/>
      <c r="N57" s="2"/>
      <c r="O57" s="2"/>
      <c r="P57" s="2"/>
      <c r="Q57" s="2"/>
      <c r="R57" s="2"/>
      <c r="S57" s="2"/>
      <c r="T57" s="2"/>
      <c r="U57" s="2"/>
      <c r="V57" s="2"/>
      <c r="W57" s="2"/>
      <c r="X57" s="2"/>
      <c r="Y57" s="2"/>
      <c r="Z57" s="2"/>
      <c r="AA57" s="2"/>
      <c r="AB57" s="2"/>
      <c r="AC57" s="2"/>
      <c r="AD57" s="2"/>
      <c r="AE57" s="2"/>
      <c r="AF57" s="89" t="s">
        <v>98</v>
      </c>
      <c r="AG57" s="42"/>
      <c r="AH57" s="42"/>
      <c r="AI57" s="42"/>
    </row>
    <row r="58" spans="1:35" s="12" customFormat="1" ht="21.75" customHeight="1" x14ac:dyDescent="0.3">
      <c r="A58" s="4" t="s">
        <v>17</v>
      </c>
      <c r="B58" s="18">
        <f>H58+J58+L58+N58+P58+R58+T58+V58+X58+Z58+AB58+AD58</f>
        <v>49961.1</v>
      </c>
      <c r="C58" s="33">
        <f>C59+C60+C61+C62</f>
        <v>11102.5</v>
      </c>
      <c r="D58" s="33">
        <f>D59+D60+D61+D62</f>
        <v>9191.7999999999993</v>
      </c>
      <c r="E58" s="33">
        <f>E59+E60+E61+E62</f>
        <v>9191.7999999999993</v>
      </c>
      <c r="F58" s="32">
        <f>E58/B58*100</f>
        <v>18.397913576762718</v>
      </c>
      <c r="G58" s="22">
        <f>E58/C58*100</f>
        <v>82.790362530961488</v>
      </c>
      <c r="H58" s="2">
        <f t="shared" ref="H58:AE58" si="13">H59+H60+H61+H62</f>
        <v>5551.3</v>
      </c>
      <c r="I58" s="2">
        <f t="shared" si="13"/>
        <v>3851.8</v>
      </c>
      <c r="J58" s="2">
        <f t="shared" si="13"/>
        <v>5551.2</v>
      </c>
      <c r="K58" s="2">
        <f t="shared" si="13"/>
        <v>5340</v>
      </c>
      <c r="L58" s="2">
        <f t="shared" si="13"/>
        <v>5551.3</v>
      </c>
      <c r="M58" s="2">
        <f t="shared" si="13"/>
        <v>0</v>
      </c>
      <c r="N58" s="2">
        <f t="shared" si="13"/>
        <v>5551.2</v>
      </c>
      <c r="O58" s="2">
        <f t="shared" si="13"/>
        <v>0</v>
      </c>
      <c r="P58" s="2">
        <f t="shared" si="13"/>
        <v>5551.2</v>
      </c>
      <c r="Q58" s="2">
        <f t="shared" si="13"/>
        <v>0</v>
      </c>
      <c r="R58" s="2">
        <f t="shared" si="13"/>
        <v>0</v>
      </c>
      <c r="S58" s="2">
        <f t="shared" si="13"/>
        <v>0</v>
      </c>
      <c r="T58" s="2">
        <f t="shared" si="13"/>
        <v>0</v>
      </c>
      <c r="U58" s="2">
        <f t="shared" si="13"/>
        <v>0</v>
      </c>
      <c r="V58" s="2">
        <f t="shared" si="13"/>
        <v>0</v>
      </c>
      <c r="W58" s="2">
        <f t="shared" si="13"/>
        <v>0</v>
      </c>
      <c r="X58" s="2">
        <f t="shared" si="13"/>
        <v>5551.2</v>
      </c>
      <c r="Y58" s="2">
        <f t="shared" si="13"/>
        <v>0</v>
      </c>
      <c r="Z58" s="2">
        <f t="shared" si="13"/>
        <v>5551.2</v>
      </c>
      <c r="AA58" s="2">
        <f t="shared" si="13"/>
        <v>0</v>
      </c>
      <c r="AB58" s="2">
        <f t="shared" si="13"/>
        <v>5551.2</v>
      </c>
      <c r="AC58" s="2">
        <f t="shared" si="13"/>
        <v>0</v>
      </c>
      <c r="AD58" s="2">
        <f t="shared" si="13"/>
        <v>5551.3</v>
      </c>
      <c r="AE58" s="2">
        <f t="shared" si="13"/>
        <v>0</v>
      </c>
      <c r="AF58" s="88"/>
      <c r="AG58" s="42"/>
      <c r="AH58" s="42"/>
      <c r="AI58" s="42"/>
    </row>
    <row r="59" spans="1:35" s="12" customFormat="1" ht="29.25" customHeight="1" x14ac:dyDescent="0.3">
      <c r="A59" s="3" t="s">
        <v>13</v>
      </c>
      <c r="B59" s="20"/>
      <c r="C59" s="20"/>
      <c r="D59" s="20"/>
      <c r="E59" s="20"/>
      <c r="F59" s="20"/>
      <c r="G59" s="20"/>
      <c r="H59" s="2"/>
      <c r="I59" s="2"/>
      <c r="J59" s="2"/>
      <c r="K59" s="2"/>
      <c r="L59" s="2"/>
      <c r="M59" s="2"/>
      <c r="N59" s="2"/>
      <c r="O59" s="2"/>
      <c r="P59" s="2"/>
      <c r="Q59" s="2"/>
      <c r="R59" s="2"/>
      <c r="S59" s="2"/>
      <c r="T59" s="2"/>
      <c r="U59" s="2"/>
      <c r="V59" s="2"/>
      <c r="W59" s="2"/>
      <c r="X59" s="2"/>
      <c r="Y59" s="2"/>
      <c r="Z59" s="2"/>
      <c r="AA59" s="2"/>
      <c r="AB59" s="2"/>
      <c r="AC59" s="2"/>
      <c r="AD59" s="2"/>
      <c r="AE59" s="2"/>
      <c r="AF59" s="88"/>
      <c r="AG59" s="42"/>
      <c r="AH59" s="42"/>
      <c r="AI59" s="42"/>
    </row>
    <row r="60" spans="1:35" s="11" customFormat="1" ht="66" customHeight="1" x14ac:dyDescent="0.3">
      <c r="A60" s="3" t="s">
        <v>14</v>
      </c>
      <c r="B60" s="21">
        <f>H60+J60+L60+N60+P60+R60+T60+V60+X60+Z60+AB60+AD60</f>
        <v>49961.1</v>
      </c>
      <c r="C60" s="21">
        <f>H60+J60</f>
        <v>11102.5</v>
      </c>
      <c r="D60" s="19">
        <f>E60</f>
        <v>9191.7999999999993</v>
      </c>
      <c r="E60" s="21">
        <f>I60+K60+M60+O60+Q60+S60+U60+W60+Y60+AA60+AC60+AE60</f>
        <v>9191.7999999999993</v>
      </c>
      <c r="F60" s="22">
        <f>E60/B60*100</f>
        <v>18.397913576762718</v>
      </c>
      <c r="G60" s="22">
        <f>E60/C60*100</f>
        <v>82.790362530961488</v>
      </c>
      <c r="H60" s="15">
        <v>5551.3</v>
      </c>
      <c r="I60" s="15">
        <v>3851.8</v>
      </c>
      <c r="J60" s="15">
        <v>5551.2</v>
      </c>
      <c r="K60" s="15">
        <v>5340</v>
      </c>
      <c r="L60" s="15">
        <v>5551.3</v>
      </c>
      <c r="M60" s="15"/>
      <c r="N60" s="15">
        <v>5551.2</v>
      </c>
      <c r="O60" s="15"/>
      <c r="P60" s="15">
        <v>5551.2</v>
      </c>
      <c r="Q60" s="15"/>
      <c r="R60" s="15"/>
      <c r="S60" s="15"/>
      <c r="T60" s="15"/>
      <c r="U60" s="15"/>
      <c r="V60" s="15"/>
      <c r="W60" s="15"/>
      <c r="X60" s="15">
        <v>5551.2</v>
      </c>
      <c r="Y60" s="15"/>
      <c r="Z60" s="15">
        <v>5551.2</v>
      </c>
      <c r="AA60" s="15"/>
      <c r="AB60" s="15">
        <v>5551.2</v>
      </c>
      <c r="AC60" s="15"/>
      <c r="AD60" s="15">
        <v>5551.3</v>
      </c>
      <c r="AE60" s="15"/>
      <c r="AF60" s="88"/>
      <c r="AG60" s="42">
        <f>C60-E60</f>
        <v>1910.7000000000007</v>
      </c>
      <c r="AH60" s="43"/>
      <c r="AI60" s="43"/>
    </row>
    <row r="61" spans="1:35" s="12" customFormat="1" ht="21.75" customHeight="1" x14ac:dyDescent="0.3">
      <c r="A61" s="3" t="s">
        <v>15</v>
      </c>
      <c r="B61" s="20"/>
      <c r="C61" s="20"/>
      <c r="D61" s="20"/>
      <c r="E61" s="20"/>
      <c r="F61" s="20"/>
      <c r="G61" s="20"/>
      <c r="H61" s="2"/>
      <c r="I61" s="2"/>
      <c r="J61" s="2"/>
      <c r="K61" s="2"/>
      <c r="L61" s="2"/>
      <c r="M61" s="2"/>
      <c r="N61" s="2"/>
      <c r="O61" s="2"/>
      <c r="P61" s="2"/>
      <c r="Q61" s="2"/>
      <c r="R61" s="2"/>
      <c r="S61" s="2"/>
      <c r="T61" s="2"/>
      <c r="U61" s="2"/>
      <c r="V61" s="2"/>
      <c r="W61" s="2"/>
      <c r="X61" s="2"/>
      <c r="Y61" s="2"/>
      <c r="Z61" s="2"/>
      <c r="AA61" s="2"/>
      <c r="AB61" s="2"/>
      <c r="AC61" s="2"/>
      <c r="AD61" s="2"/>
      <c r="AE61" s="2"/>
      <c r="AF61" s="88"/>
      <c r="AG61" s="42"/>
      <c r="AH61" s="42"/>
      <c r="AI61" s="42"/>
    </row>
    <row r="62" spans="1:35" s="12" customFormat="1" ht="36.75" customHeight="1" x14ac:dyDescent="0.3">
      <c r="A62" s="3" t="s">
        <v>16</v>
      </c>
      <c r="B62" s="20"/>
      <c r="C62" s="20"/>
      <c r="D62" s="20"/>
      <c r="E62" s="20"/>
      <c r="F62" s="20"/>
      <c r="G62" s="20"/>
      <c r="H62" s="2"/>
      <c r="I62" s="2"/>
      <c r="J62" s="2"/>
      <c r="K62" s="2"/>
      <c r="L62" s="2"/>
      <c r="M62" s="2"/>
      <c r="N62" s="2"/>
      <c r="O62" s="2"/>
      <c r="P62" s="2"/>
      <c r="Q62" s="2"/>
      <c r="R62" s="2"/>
      <c r="S62" s="2"/>
      <c r="T62" s="2"/>
      <c r="U62" s="2"/>
      <c r="V62" s="2"/>
      <c r="W62" s="2"/>
      <c r="X62" s="2"/>
      <c r="Y62" s="2"/>
      <c r="Z62" s="2"/>
      <c r="AA62" s="2"/>
      <c r="AB62" s="2"/>
      <c r="AC62" s="2"/>
      <c r="AD62" s="2"/>
      <c r="AE62" s="2"/>
      <c r="AF62" s="90"/>
      <c r="AG62" s="42"/>
      <c r="AH62" s="42"/>
      <c r="AI62" s="42"/>
    </row>
    <row r="63" spans="1:35" s="12" customFormat="1" ht="112.5" customHeight="1" x14ac:dyDescent="0.3">
      <c r="A63" s="4" t="s">
        <v>56</v>
      </c>
      <c r="B63" s="20"/>
      <c r="C63" s="20"/>
      <c r="D63" s="20"/>
      <c r="E63" s="20"/>
      <c r="F63" s="20"/>
      <c r="G63" s="20"/>
      <c r="H63" s="2"/>
      <c r="I63" s="2"/>
      <c r="J63" s="2"/>
      <c r="K63" s="2"/>
      <c r="L63" s="2"/>
      <c r="M63" s="2"/>
      <c r="N63" s="2"/>
      <c r="O63" s="2"/>
      <c r="P63" s="2"/>
      <c r="Q63" s="2"/>
      <c r="R63" s="2"/>
      <c r="S63" s="2"/>
      <c r="T63" s="2"/>
      <c r="U63" s="2"/>
      <c r="V63" s="2"/>
      <c r="W63" s="2"/>
      <c r="X63" s="2"/>
      <c r="Y63" s="2"/>
      <c r="Z63" s="2"/>
      <c r="AA63" s="2"/>
      <c r="AB63" s="2"/>
      <c r="AC63" s="2"/>
      <c r="AD63" s="2"/>
      <c r="AE63" s="2"/>
      <c r="AF63" s="99" t="s">
        <v>103</v>
      </c>
      <c r="AG63" s="42"/>
      <c r="AH63" s="42"/>
      <c r="AI63" s="42"/>
    </row>
    <row r="64" spans="1:35" s="12" customFormat="1" ht="18.75" x14ac:dyDescent="0.3">
      <c r="A64" s="4" t="s">
        <v>17</v>
      </c>
      <c r="B64" s="18">
        <f>H64+J64+L64+N64+P64+R64+T64+V64+X64+Z64+AB64+AD64</f>
        <v>1933609.4</v>
      </c>
      <c r="C64" s="2">
        <f>C65+C66+C67+C68</f>
        <v>281908.19999999995</v>
      </c>
      <c r="D64" s="2">
        <f>D65+D66+D67+D68</f>
        <v>258661.40000000002</v>
      </c>
      <c r="E64" s="2">
        <f>E65+E66+E67+E68</f>
        <v>257944</v>
      </c>
      <c r="F64" s="32">
        <f>E64/B64*100</f>
        <v>13.340026170745759</v>
      </c>
      <c r="G64" s="32">
        <f>E64/C64*100</f>
        <v>91.49928948501676</v>
      </c>
      <c r="H64" s="2">
        <f>H65+H66+H67+H68</f>
        <v>118937.7</v>
      </c>
      <c r="I64" s="2">
        <f>I65+I66+I67+I68</f>
        <v>55354.6</v>
      </c>
      <c r="J64" s="2">
        <f t="shared" ref="J64:AD64" si="14">J65+J66+J67+J68</f>
        <v>162970.50000000003</v>
      </c>
      <c r="K64" s="2">
        <f>K65+K66+K67+K68</f>
        <v>202589.40000000002</v>
      </c>
      <c r="L64" s="2">
        <f t="shared" si="14"/>
        <v>167683.5</v>
      </c>
      <c r="M64" s="2">
        <f>M65+M66+M67+M68</f>
        <v>0</v>
      </c>
      <c r="N64" s="2">
        <f t="shared" si="14"/>
        <v>163504.20000000001</v>
      </c>
      <c r="O64" s="2">
        <f>O65+O66+O67+O68</f>
        <v>0</v>
      </c>
      <c r="P64" s="2">
        <f t="shared" si="14"/>
        <v>323718.5</v>
      </c>
      <c r="Q64" s="2">
        <f>Q65+Q66+Q67+Q68</f>
        <v>0</v>
      </c>
      <c r="R64" s="2">
        <f t="shared" si="14"/>
        <v>167542.40000000002</v>
      </c>
      <c r="S64" s="2">
        <f>S65+S66+S67+S68</f>
        <v>0</v>
      </c>
      <c r="T64" s="2">
        <f t="shared" si="14"/>
        <v>103329.7</v>
      </c>
      <c r="U64" s="2">
        <f>U65+U66+U67+U68</f>
        <v>0</v>
      </c>
      <c r="V64" s="2">
        <f t="shared" si="14"/>
        <v>79975.3</v>
      </c>
      <c r="W64" s="2">
        <f>W65+W66+W67+W68</f>
        <v>0</v>
      </c>
      <c r="X64" s="2">
        <f t="shared" si="14"/>
        <v>127414.20000000001</v>
      </c>
      <c r="Y64" s="2">
        <f>Y65+Y66+Y67+Y68</f>
        <v>0</v>
      </c>
      <c r="Z64" s="2">
        <f t="shared" si="14"/>
        <v>140211.70000000001</v>
      </c>
      <c r="AA64" s="2">
        <f>AA65+AA66+AA67+AA68</f>
        <v>0</v>
      </c>
      <c r="AB64" s="2">
        <f t="shared" si="14"/>
        <v>129590.5</v>
      </c>
      <c r="AC64" s="2">
        <f>AC65+AC66+AC67+AC68</f>
        <v>0</v>
      </c>
      <c r="AD64" s="2">
        <f t="shared" si="14"/>
        <v>248731.19999999998</v>
      </c>
      <c r="AE64" s="2">
        <f>AE65+AE66+AE67+AE68</f>
        <v>0</v>
      </c>
      <c r="AF64" s="100"/>
      <c r="AG64" s="42"/>
      <c r="AH64" s="42"/>
      <c r="AI64" s="42"/>
    </row>
    <row r="65" spans="1:35" s="12" customFormat="1" ht="18.75" x14ac:dyDescent="0.3">
      <c r="A65" s="3" t="s">
        <v>13</v>
      </c>
      <c r="B65" s="21">
        <f>H65+J65+L65+N65+P65+R65+T65+V65+X65+Z65+AB65+AD65</f>
        <v>1617432</v>
      </c>
      <c r="C65" s="15">
        <f>C71+C77+C83</f>
        <v>218999.6</v>
      </c>
      <c r="D65" s="15">
        <f>D71+D77+D83</f>
        <v>218999.6</v>
      </c>
      <c r="E65" s="21">
        <f>I65+K65+M65+O65+Q65+S65+U65+W65+Y65+AA65+AC65+AE65</f>
        <v>218282.2</v>
      </c>
      <c r="F65" s="22">
        <f>E65/B65*100</f>
        <v>13.495602906335478</v>
      </c>
      <c r="G65" s="22">
        <f>E65/C65*100</f>
        <v>99.672419493003645</v>
      </c>
      <c r="H65" s="15">
        <f>H71+H77+H83</f>
        <v>89203</v>
      </c>
      <c r="I65" s="15">
        <f t="shared" ref="I65:AE65" si="15">I71+I77+I83</f>
        <v>39040.5</v>
      </c>
      <c r="J65" s="15">
        <f t="shared" si="15"/>
        <v>129796.6</v>
      </c>
      <c r="K65" s="15">
        <f t="shared" si="15"/>
        <v>179241.7</v>
      </c>
      <c r="L65" s="15">
        <f t="shared" si="15"/>
        <v>141244.4</v>
      </c>
      <c r="M65" s="15">
        <f t="shared" si="15"/>
        <v>0</v>
      </c>
      <c r="N65" s="15">
        <f>N71+N77+N83</f>
        <v>133554.5</v>
      </c>
      <c r="O65" s="15">
        <f t="shared" si="15"/>
        <v>0</v>
      </c>
      <c r="P65" s="15">
        <f t="shared" si="15"/>
        <v>285736.5</v>
      </c>
      <c r="Q65" s="15">
        <f>Q71+Q77+Q83</f>
        <v>0</v>
      </c>
      <c r="R65" s="15">
        <f t="shared" si="15"/>
        <v>148016.70000000001</v>
      </c>
      <c r="S65" s="15">
        <f t="shared" si="15"/>
        <v>0</v>
      </c>
      <c r="T65" s="15">
        <f t="shared" si="15"/>
        <v>82578</v>
      </c>
      <c r="U65" s="15">
        <f t="shared" si="15"/>
        <v>0</v>
      </c>
      <c r="V65" s="15">
        <f t="shared" si="15"/>
        <v>65974.100000000006</v>
      </c>
      <c r="W65" s="15">
        <f t="shared" si="15"/>
        <v>0</v>
      </c>
      <c r="X65" s="15">
        <f t="shared" si="15"/>
        <v>102912.3</v>
      </c>
      <c r="Y65" s="15">
        <f t="shared" si="15"/>
        <v>0</v>
      </c>
      <c r="Z65" s="15">
        <f t="shared" si="15"/>
        <v>117218.8</v>
      </c>
      <c r="AA65" s="15">
        <f t="shared" si="15"/>
        <v>0</v>
      </c>
      <c r="AB65" s="15">
        <f t="shared" si="15"/>
        <v>110018.5</v>
      </c>
      <c r="AC65" s="15">
        <f t="shared" si="15"/>
        <v>0</v>
      </c>
      <c r="AD65" s="15">
        <f t="shared" si="15"/>
        <v>211178.59999999998</v>
      </c>
      <c r="AE65" s="15">
        <f t="shared" si="15"/>
        <v>0</v>
      </c>
      <c r="AF65" s="100"/>
      <c r="AG65" s="42"/>
      <c r="AH65" s="42"/>
      <c r="AI65" s="42"/>
    </row>
    <row r="66" spans="1:35" s="12" customFormat="1" ht="18.75" x14ac:dyDescent="0.3">
      <c r="A66" s="3" t="s">
        <v>14</v>
      </c>
      <c r="B66" s="21">
        <f>H66+J66+L66+N66+P66+R66+T66+V66+X66+Z66+AB66+AD66</f>
        <v>313677.3</v>
      </c>
      <c r="C66" s="21">
        <f>C72</f>
        <v>62908.5</v>
      </c>
      <c r="D66" s="15">
        <f>D72</f>
        <v>39661.800000000003</v>
      </c>
      <c r="E66" s="21">
        <f t="shared" ref="E66:E68" si="16">I66+K66+M66+O66+Q66+S66+U66+W66+Y66+AA66+AC66+AE66</f>
        <v>39661.800000000003</v>
      </c>
      <c r="F66" s="22">
        <f>E66/B66*100</f>
        <v>12.644140969078732</v>
      </c>
      <c r="G66" s="22">
        <f>E66/C66*100</f>
        <v>63.046806075490601</v>
      </c>
      <c r="H66" s="15">
        <f>H72+H78+H84</f>
        <v>29734.7</v>
      </c>
      <c r="I66" s="15">
        <f t="shared" ref="I66:AE66" si="17">I72+I78+I84</f>
        <v>16314.1</v>
      </c>
      <c r="J66" s="15">
        <f t="shared" si="17"/>
        <v>33173.800000000003</v>
      </c>
      <c r="K66" s="15">
        <f t="shared" si="17"/>
        <v>23347.7</v>
      </c>
      <c r="L66" s="15">
        <f t="shared" si="17"/>
        <v>26439.1</v>
      </c>
      <c r="M66" s="15">
        <f t="shared" si="17"/>
        <v>0</v>
      </c>
      <c r="N66" s="15">
        <f t="shared" si="17"/>
        <v>29949.7</v>
      </c>
      <c r="O66" s="15">
        <f t="shared" si="17"/>
        <v>0</v>
      </c>
      <c r="P66" s="15">
        <f t="shared" si="17"/>
        <v>35482</v>
      </c>
      <c r="Q66" s="15">
        <f t="shared" si="17"/>
        <v>0</v>
      </c>
      <c r="R66" s="15">
        <f t="shared" si="17"/>
        <v>19525.7</v>
      </c>
      <c r="S66" s="15">
        <f t="shared" si="17"/>
        <v>0</v>
      </c>
      <c r="T66" s="15">
        <f t="shared" si="17"/>
        <v>20751.7</v>
      </c>
      <c r="U66" s="15">
        <f t="shared" si="17"/>
        <v>0</v>
      </c>
      <c r="V66" s="15">
        <f t="shared" si="17"/>
        <v>14001.2</v>
      </c>
      <c r="W66" s="15">
        <f t="shared" si="17"/>
        <v>0</v>
      </c>
      <c r="X66" s="15">
        <f t="shared" si="17"/>
        <v>24501.9</v>
      </c>
      <c r="Y66" s="15">
        <f t="shared" si="17"/>
        <v>0</v>
      </c>
      <c r="Z66" s="15">
        <f t="shared" si="17"/>
        <v>22992.9</v>
      </c>
      <c r="AA66" s="15">
        <f t="shared" si="17"/>
        <v>0</v>
      </c>
      <c r="AB66" s="15">
        <f t="shared" si="17"/>
        <v>19572</v>
      </c>
      <c r="AC66" s="15">
        <f t="shared" si="17"/>
        <v>0</v>
      </c>
      <c r="AD66" s="15">
        <f t="shared" si="17"/>
        <v>37552.6</v>
      </c>
      <c r="AE66" s="15">
        <f t="shared" si="17"/>
        <v>0</v>
      </c>
      <c r="AF66" s="100"/>
      <c r="AG66" s="42"/>
      <c r="AH66" s="42"/>
      <c r="AI66" s="42"/>
    </row>
    <row r="67" spans="1:35" s="12" customFormat="1" ht="18.75" x14ac:dyDescent="0.3">
      <c r="A67" s="3" t="s">
        <v>15</v>
      </c>
      <c r="B67" s="20"/>
      <c r="C67" s="21"/>
      <c r="D67" s="20"/>
      <c r="E67" s="21"/>
      <c r="F67" s="20"/>
      <c r="G67" s="20"/>
      <c r="H67" s="2"/>
      <c r="I67" s="2"/>
      <c r="J67" s="2"/>
      <c r="K67" s="2"/>
      <c r="L67" s="2"/>
      <c r="M67" s="2"/>
      <c r="N67" s="2"/>
      <c r="O67" s="2"/>
      <c r="P67" s="2"/>
      <c r="Q67" s="2"/>
      <c r="R67" s="2"/>
      <c r="S67" s="2"/>
      <c r="T67" s="2"/>
      <c r="U67" s="2"/>
      <c r="V67" s="2"/>
      <c r="W67" s="2"/>
      <c r="X67" s="2"/>
      <c r="Y67" s="2"/>
      <c r="Z67" s="2"/>
      <c r="AA67" s="2"/>
      <c r="AB67" s="2"/>
      <c r="AC67" s="2"/>
      <c r="AD67" s="2"/>
      <c r="AE67" s="2"/>
      <c r="AF67" s="100"/>
      <c r="AG67" s="42"/>
      <c r="AH67" s="42"/>
      <c r="AI67" s="42"/>
    </row>
    <row r="68" spans="1:35" s="12" customFormat="1" ht="18.75" x14ac:dyDescent="0.3">
      <c r="A68" s="3" t="s">
        <v>16</v>
      </c>
      <c r="B68" s="21">
        <f>H68+J68+L68+N68+P68+R68+T68+V68+X68+Z68+AB68+AD68</f>
        <v>2500.1</v>
      </c>
      <c r="C68" s="21">
        <f>C74</f>
        <v>0.1</v>
      </c>
      <c r="D68" s="15">
        <f>D74+D80+D86</f>
        <v>0</v>
      </c>
      <c r="E68" s="21">
        <f t="shared" si="16"/>
        <v>0</v>
      </c>
      <c r="F68" s="22">
        <f>E68/B68*100</f>
        <v>0</v>
      </c>
      <c r="G68" s="22">
        <f>E68/C68*100</f>
        <v>0</v>
      </c>
      <c r="H68" s="2">
        <f>H74</f>
        <v>0</v>
      </c>
      <c r="I68" s="2">
        <f t="shared" ref="I68:AE68" si="18">I74</f>
        <v>0</v>
      </c>
      <c r="J68" s="2">
        <f t="shared" si="18"/>
        <v>0.1</v>
      </c>
      <c r="K68" s="2">
        <f t="shared" si="18"/>
        <v>0</v>
      </c>
      <c r="L68" s="2">
        <f t="shared" si="18"/>
        <v>0</v>
      </c>
      <c r="M68" s="2">
        <f t="shared" si="18"/>
        <v>0</v>
      </c>
      <c r="N68" s="2">
        <f t="shared" si="18"/>
        <v>0</v>
      </c>
      <c r="O68" s="2">
        <f t="shared" si="18"/>
        <v>0</v>
      </c>
      <c r="P68" s="2">
        <f t="shared" si="18"/>
        <v>2500</v>
      </c>
      <c r="Q68" s="2">
        <f t="shared" si="18"/>
        <v>0</v>
      </c>
      <c r="R68" s="2">
        <f t="shared" si="18"/>
        <v>0</v>
      </c>
      <c r="S68" s="2">
        <f t="shared" si="18"/>
        <v>0</v>
      </c>
      <c r="T68" s="2">
        <f t="shared" si="18"/>
        <v>0</v>
      </c>
      <c r="U68" s="2">
        <f t="shared" si="18"/>
        <v>0</v>
      </c>
      <c r="V68" s="2">
        <f t="shared" si="18"/>
        <v>0</v>
      </c>
      <c r="W68" s="2">
        <f t="shared" si="18"/>
        <v>0</v>
      </c>
      <c r="X68" s="2">
        <f t="shared" si="18"/>
        <v>0</v>
      </c>
      <c r="Y68" s="2">
        <f t="shared" si="18"/>
        <v>0</v>
      </c>
      <c r="Z68" s="2">
        <f t="shared" si="18"/>
        <v>0</v>
      </c>
      <c r="AA68" s="2">
        <f t="shared" si="18"/>
        <v>0</v>
      </c>
      <c r="AB68" s="2">
        <f t="shared" si="18"/>
        <v>0</v>
      </c>
      <c r="AC68" s="2">
        <f t="shared" si="18"/>
        <v>0</v>
      </c>
      <c r="AD68" s="2">
        <f t="shared" si="18"/>
        <v>0</v>
      </c>
      <c r="AE68" s="2">
        <f t="shared" si="18"/>
        <v>0</v>
      </c>
      <c r="AF68" s="100"/>
      <c r="AG68" s="42"/>
      <c r="AH68" s="42"/>
      <c r="AI68" s="42"/>
    </row>
    <row r="69" spans="1:35" s="12" customFormat="1" ht="123.75" customHeight="1" x14ac:dyDescent="0.3">
      <c r="A69" s="3" t="s">
        <v>34</v>
      </c>
      <c r="B69" s="23"/>
      <c r="C69" s="23"/>
      <c r="D69" s="23"/>
      <c r="E69" s="23"/>
      <c r="F69" s="23"/>
      <c r="G69" s="23"/>
      <c r="H69" s="2"/>
      <c r="I69" s="2"/>
      <c r="J69" s="2"/>
      <c r="K69" s="2"/>
      <c r="L69" s="2"/>
      <c r="M69" s="2"/>
      <c r="N69" s="2"/>
      <c r="O69" s="2"/>
      <c r="P69" s="2"/>
      <c r="Q69" s="2"/>
      <c r="R69" s="2"/>
      <c r="S69" s="2"/>
      <c r="T69" s="2"/>
      <c r="U69" s="2"/>
      <c r="V69" s="2"/>
      <c r="W69" s="2"/>
      <c r="X69" s="2"/>
      <c r="Y69" s="2"/>
      <c r="Z69" s="2"/>
      <c r="AA69" s="2"/>
      <c r="AB69" s="2"/>
      <c r="AC69" s="2"/>
      <c r="AD69" s="2"/>
      <c r="AE69" s="2"/>
      <c r="AF69" s="100"/>
      <c r="AG69" s="42"/>
      <c r="AH69" s="42"/>
      <c r="AI69" s="42"/>
    </row>
    <row r="70" spans="1:35" s="12" customFormat="1" ht="18.75" x14ac:dyDescent="0.3">
      <c r="A70" s="4" t="s">
        <v>17</v>
      </c>
      <c r="B70" s="18">
        <f>H70+J70+L70+N70+P70+R70+T70+V70+X70+Z70+AB70+AD70</f>
        <v>1918309.0999999999</v>
      </c>
      <c r="C70" s="33">
        <f>C71+C72+C73+C74</f>
        <v>281908.19999999995</v>
      </c>
      <c r="D70" s="33">
        <f>D71+D72+D73+D74</f>
        <v>258661.40000000002</v>
      </c>
      <c r="E70" s="33">
        <f>E71+E72+E73+E74</f>
        <v>257944</v>
      </c>
      <c r="F70" s="32">
        <f>E70/B70*100</f>
        <v>13.446425291940701</v>
      </c>
      <c r="G70" s="32">
        <f>E70/C70*100</f>
        <v>91.49928948501676</v>
      </c>
      <c r="H70" s="2">
        <f>H71+H72+H73+H74</f>
        <v>118937.7</v>
      </c>
      <c r="I70" s="2">
        <f t="shared" ref="I70:AE70" si="19">I71+I72+I73+I74</f>
        <v>55354.6</v>
      </c>
      <c r="J70" s="2">
        <f t="shared" si="19"/>
        <v>162970.50000000003</v>
      </c>
      <c r="K70" s="2">
        <f t="shared" si="19"/>
        <v>202589.40000000002</v>
      </c>
      <c r="L70" s="2">
        <f>L71+L72+L73+L74</f>
        <v>167683.5</v>
      </c>
      <c r="M70" s="2">
        <f t="shared" si="19"/>
        <v>0</v>
      </c>
      <c r="N70" s="2">
        <f t="shared" si="19"/>
        <v>163504.20000000001</v>
      </c>
      <c r="O70" s="2">
        <f t="shared" si="19"/>
        <v>0</v>
      </c>
      <c r="P70" s="2">
        <f t="shared" si="19"/>
        <v>323718.5</v>
      </c>
      <c r="Q70" s="2">
        <f t="shared" si="19"/>
        <v>0</v>
      </c>
      <c r="R70" s="2">
        <f>R71+R72+R73+R74</f>
        <v>167542.40000000002</v>
      </c>
      <c r="S70" s="2">
        <f t="shared" si="19"/>
        <v>0</v>
      </c>
      <c r="T70" s="2">
        <f t="shared" si="19"/>
        <v>103329.7</v>
      </c>
      <c r="U70" s="2">
        <f t="shared" si="19"/>
        <v>0</v>
      </c>
      <c r="V70" s="2">
        <f t="shared" si="19"/>
        <v>79975.3</v>
      </c>
      <c r="W70" s="2">
        <f t="shared" si="19"/>
        <v>0</v>
      </c>
      <c r="X70" s="2">
        <f t="shared" si="19"/>
        <v>127414.20000000001</v>
      </c>
      <c r="Y70" s="2">
        <f t="shared" si="19"/>
        <v>0</v>
      </c>
      <c r="Z70" s="2">
        <f t="shared" si="19"/>
        <v>140211.70000000001</v>
      </c>
      <c r="AA70" s="2">
        <f t="shared" si="19"/>
        <v>0</v>
      </c>
      <c r="AB70" s="2">
        <f t="shared" si="19"/>
        <v>129590.5</v>
      </c>
      <c r="AC70" s="2">
        <f t="shared" si="19"/>
        <v>0</v>
      </c>
      <c r="AD70" s="2">
        <f t="shared" si="19"/>
        <v>233430.9</v>
      </c>
      <c r="AE70" s="2">
        <f t="shared" si="19"/>
        <v>0</v>
      </c>
      <c r="AF70" s="100"/>
      <c r="AG70" s="42">
        <f>C70-E70</f>
        <v>23964.199999999953</v>
      </c>
      <c r="AH70" s="42"/>
      <c r="AI70" s="42"/>
    </row>
    <row r="71" spans="1:35" s="12" customFormat="1" ht="18.75" x14ac:dyDescent="0.3">
      <c r="A71" s="3" t="s">
        <v>13</v>
      </c>
      <c r="B71" s="21">
        <f>H71+J71+L71+N71+P71+R71+T71+V71+X71+Z71+AB71+AD71</f>
        <v>1602131.7000000002</v>
      </c>
      <c r="C71" s="21">
        <f>H71+J71</f>
        <v>218999.6</v>
      </c>
      <c r="D71" s="84">
        <v>218999.6</v>
      </c>
      <c r="E71" s="85">
        <f>I71+K71+M71+O71+Q71+S71+U71+W71+Y71+AA71+AC71+AE71</f>
        <v>218282.2</v>
      </c>
      <c r="F71" s="86">
        <f>E71/B71*100</f>
        <v>13.624485427758529</v>
      </c>
      <c r="G71" s="86">
        <f>E71/C71*100</f>
        <v>99.672419493003645</v>
      </c>
      <c r="H71" s="15">
        <v>89203</v>
      </c>
      <c r="I71" s="15">
        <v>39040.5</v>
      </c>
      <c r="J71" s="15">
        <v>129796.6</v>
      </c>
      <c r="K71" s="15">
        <v>179241.7</v>
      </c>
      <c r="L71" s="15">
        <v>141244.4</v>
      </c>
      <c r="M71" s="15"/>
      <c r="N71" s="15">
        <v>133554.5</v>
      </c>
      <c r="O71" s="15"/>
      <c r="P71" s="15">
        <v>285736.5</v>
      </c>
      <c r="Q71" s="15"/>
      <c r="R71" s="15">
        <v>148016.70000000001</v>
      </c>
      <c r="S71" s="15"/>
      <c r="T71" s="15">
        <v>82578</v>
      </c>
      <c r="U71" s="15"/>
      <c r="V71" s="15">
        <v>65974.100000000006</v>
      </c>
      <c r="W71" s="15"/>
      <c r="X71" s="15">
        <v>102912.3</v>
      </c>
      <c r="Y71" s="15"/>
      <c r="Z71" s="15">
        <v>117218.8</v>
      </c>
      <c r="AA71" s="15"/>
      <c r="AB71" s="15">
        <v>110018.5</v>
      </c>
      <c r="AC71" s="15"/>
      <c r="AD71" s="15">
        <v>195878.3</v>
      </c>
      <c r="AE71" s="15"/>
      <c r="AF71" s="100"/>
      <c r="AG71" s="42">
        <f>C71-E71</f>
        <v>717.39999999999418</v>
      </c>
      <c r="AH71" s="42"/>
      <c r="AI71" s="42"/>
    </row>
    <row r="72" spans="1:35" s="12" customFormat="1" ht="18.75" x14ac:dyDescent="0.3">
      <c r="A72" s="3" t="s">
        <v>14</v>
      </c>
      <c r="B72" s="21">
        <f>H72+J72+L72+N72+P72+R72+T72+V72+X72+Z72+AB72+AD72</f>
        <v>313677.3</v>
      </c>
      <c r="C72" s="21">
        <f>H72+J72</f>
        <v>62908.5</v>
      </c>
      <c r="D72" s="19">
        <f>E72</f>
        <v>39661.800000000003</v>
      </c>
      <c r="E72" s="21">
        <f>I72+K72+M72+O72+Q72+S72+U72+W72+Y72+AA72+AC72+AE72</f>
        <v>39661.800000000003</v>
      </c>
      <c r="F72" s="22">
        <f>E72/B72*100</f>
        <v>12.644140969078732</v>
      </c>
      <c r="G72" s="22">
        <f>E72/C72*100</f>
        <v>63.046806075490601</v>
      </c>
      <c r="H72" s="15">
        <v>29734.7</v>
      </c>
      <c r="I72" s="15">
        <v>16314.1</v>
      </c>
      <c r="J72" s="15">
        <v>33173.800000000003</v>
      </c>
      <c r="K72" s="15">
        <v>23347.7</v>
      </c>
      <c r="L72" s="15">
        <v>26439.1</v>
      </c>
      <c r="M72" s="15"/>
      <c r="N72" s="15">
        <v>29949.7</v>
      </c>
      <c r="O72" s="15"/>
      <c r="P72" s="15">
        <v>35482</v>
      </c>
      <c r="Q72" s="15"/>
      <c r="R72" s="15">
        <v>19525.7</v>
      </c>
      <c r="S72" s="15"/>
      <c r="T72" s="15">
        <v>20751.7</v>
      </c>
      <c r="U72" s="15"/>
      <c r="V72" s="15">
        <v>14001.2</v>
      </c>
      <c r="W72" s="15"/>
      <c r="X72" s="15">
        <v>24501.9</v>
      </c>
      <c r="Y72" s="15"/>
      <c r="Z72" s="15">
        <v>22992.9</v>
      </c>
      <c r="AA72" s="15"/>
      <c r="AB72" s="15">
        <v>19572</v>
      </c>
      <c r="AC72" s="15"/>
      <c r="AD72" s="15">
        <v>37552.6</v>
      </c>
      <c r="AE72" s="15"/>
      <c r="AF72" s="100"/>
      <c r="AG72" s="42"/>
      <c r="AH72" s="42"/>
      <c r="AI72" s="42"/>
    </row>
    <row r="73" spans="1:35" s="12" customFormat="1" ht="18.75" x14ac:dyDescent="0.3">
      <c r="A73" s="3" t="s">
        <v>15</v>
      </c>
      <c r="B73" s="20"/>
      <c r="C73" s="20"/>
      <c r="D73" s="20"/>
      <c r="E73" s="20"/>
      <c r="F73" s="20"/>
      <c r="G73" s="20"/>
      <c r="H73" s="2"/>
      <c r="I73" s="2"/>
      <c r="J73" s="2"/>
      <c r="K73" s="2"/>
      <c r="L73" s="2"/>
      <c r="M73" s="2"/>
      <c r="N73" s="2"/>
      <c r="O73" s="2"/>
      <c r="P73" s="2"/>
      <c r="Q73" s="2"/>
      <c r="R73" s="2"/>
      <c r="S73" s="2"/>
      <c r="T73" s="2"/>
      <c r="U73" s="2"/>
      <c r="V73" s="2"/>
      <c r="W73" s="2"/>
      <c r="X73" s="2"/>
      <c r="Y73" s="2"/>
      <c r="Z73" s="2"/>
      <c r="AA73" s="2"/>
      <c r="AB73" s="2"/>
      <c r="AC73" s="2"/>
      <c r="AD73" s="2"/>
      <c r="AE73" s="2"/>
      <c r="AF73" s="101"/>
      <c r="AG73" s="42"/>
      <c r="AH73" s="42"/>
      <c r="AI73" s="42"/>
    </row>
    <row r="74" spans="1:35" s="12" customFormat="1" ht="18.75" x14ac:dyDescent="0.3">
      <c r="A74" s="3" t="s">
        <v>16</v>
      </c>
      <c r="B74" s="21">
        <f>H74+J74+L74+N74+P74+R74+T74+V74+X74+Z74+AB74+AD74</f>
        <v>2500.1</v>
      </c>
      <c r="C74" s="21">
        <f>H74+J74</f>
        <v>0.1</v>
      </c>
      <c r="D74" s="19">
        <f>E74</f>
        <v>0</v>
      </c>
      <c r="E74" s="21">
        <f>I74+K74+M74+O74+Q74+S74+U74+W74+Y74+AA74+AC74+AE74</f>
        <v>0</v>
      </c>
      <c r="F74" s="22">
        <f>E74/B74*100</f>
        <v>0</v>
      </c>
      <c r="G74" s="22">
        <f>E74/C74*100</f>
        <v>0</v>
      </c>
      <c r="H74" s="2"/>
      <c r="I74" s="2"/>
      <c r="J74" s="2">
        <v>0.1</v>
      </c>
      <c r="K74" s="2"/>
      <c r="L74" s="2"/>
      <c r="M74" s="2"/>
      <c r="N74" s="2"/>
      <c r="O74" s="2"/>
      <c r="P74" s="2">
        <v>2500</v>
      </c>
      <c r="Q74" s="2"/>
      <c r="R74" s="2"/>
      <c r="S74" s="2"/>
      <c r="T74" s="2"/>
      <c r="U74" s="2"/>
      <c r="V74" s="2"/>
      <c r="W74" s="2"/>
      <c r="X74" s="2"/>
      <c r="Y74" s="2"/>
      <c r="Z74" s="2"/>
      <c r="AA74" s="2"/>
      <c r="AB74" s="2"/>
      <c r="AC74" s="2"/>
      <c r="AD74" s="2"/>
      <c r="AE74" s="2"/>
      <c r="AF74" s="37"/>
      <c r="AG74" s="42"/>
      <c r="AH74" s="42"/>
      <c r="AI74" s="42"/>
    </row>
    <row r="75" spans="1:35" s="12" customFormat="1" ht="111.6" customHeight="1" x14ac:dyDescent="0.3">
      <c r="A75" s="3" t="s">
        <v>47</v>
      </c>
      <c r="B75" s="23"/>
      <c r="C75" s="23"/>
      <c r="D75" s="23"/>
      <c r="E75" s="23"/>
      <c r="F75" s="23"/>
      <c r="G75" s="23"/>
      <c r="H75" s="2"/>
      <c r="I75" s="2"/>
      <c r="J75" s="2"/>
      <c r="K75" s="2"/>
      <c r="L75" s="2"/>
      <c r="M75" s="2"/>
      <c r="N75" s="2"/>
      <c r="O75" s="2"/>
      <c r="P75" s="2"/>
      <c r="Q75" s="2"/>
      <c r="R75" s="2"/>
      <c r="S75" s="2"/>
      <c r="T75" s="2"/>
      <c r="U75" s="2"/>
      <c r="V75" s="2"/>
      <c r="W75" s="2"/>
      <c r="X75" s="2"/>
      <c r="Y75" s="2"/>
      <c r="Z75" s="2"/>
      <c r="AA75" s="2"/>
      <c r="AB75" s="2"/>
      <c r="AC75" s="2"/>
      <c r="AD75" s="2"/>
      <c r="AE75" s="2"/>
      <c r="AF75" s="37"/>
      <c r="AG75" s="42"/>
      <c r="AH75" s="42"/>
      <c r="AI75" s="42"/>
    </row>
    <row r="76" spans="1:35" s="12" customFormat="1" ht="18.75" x14ac:dyDescent="0.3">
      <c r="A76" s="4" t="s">
        <v>17</v>
      </c>
      <c r="B76" s="18">
        <f>H76+J76+L76+N76+P76+R76+T76+V76+X76+Z76+AB76+AD76</f>
        <v>2520</v>
      </c>
      <c r="C76" s="33">
        <f>C77+C78+C79+C80</f>
        <v>0</v>
      </c>
      <c r="D76" s="33">
        <f>D77+D78+D79+D80</f>
        <v>0</v>
      </c>
      <c r="E76" s="33">
        <f>E77+E78+E79+E80</f>
        <v>0</v>
      </c>
      <c r="F76" s="32">
        <f>E76/B76*100</f>
        <v>0</v>
      </c>
      <c r="G76" s="32" t="e">
        <f>E76/C76*100</f>
        <v>#DIV/0!</v>
      </c>
      <c r="H76" s="2">
        <f t="shared" ref="H76:K76" si="20">H77+H78+H79+H80</f>
        <v>0</v>
      </c>
      <c r="I76" s="2">
        <f t="shared" si="20"/>
        <v>0</v>
      </c>
      <c r="J76" s="2">
        <f t="shared" si="20"/>
        <v>0</v>
      </c>
      <c r="K76" s="2">
        <f t="shared" si="20"/>
        <v>0</v>
      </c>
      <c r="L76" s="2">
        <f>L77+L78+L79+L80</f>
        <v>0</v>
      </c>
      <c r="M76" s="2">
        <f t="shared" ref="M76:AE76" si="21">M77+M78+M79+M80</f>
        <v>0</v>
      </c>
      <c r="N76" s="2">
        <f t="shared" si="21"/>
        <v>0</v>
      </c>
      <c r="O76" s="2">
        <f t="shared" si="21"/>
        <v>0</v>
      </c>
      <c r="P76" s="2">
        <f t="shared" si="21"/>
        <v>0</v>
      </c>
      <c r="Q76" s="2">
        <f t="shared" si="21"/>
        <v>0</v>
      </c>
      <c r="R76" s="2">
        <f t="shared" si="21"/>
        <v>0</v>
      </c>
      <c r="S76" s="2">
        <f t="shared" si="21"/>
        <v>0</v>
      </c>
      <c r="T76" s="2">
        <f t="shared" si="21"/>
        <v>0</v>
      </c>
      <c r="U76" s="2">
        <f t="shared" si="21"/>
        <v>0</v>
      </c>
      <c r="V76" s="2">
        <f t="shared" si="21"/>
        <v>0</v>
      </c>
      <c r="W76" s="2">
        <f t="shared" si="21"/>
        <v>0</v>
      </c>
      <c r="X76" s="2">
        <f t="shared" si="21"/>
        <v>0</v>
      </c>
      <c r="Y76" s="2">
        <f t="shared" si="21"/>
        <v>0</v>
      </c>
      <c r="Z76" s="2">
        <f t="shared" si="21"/>
        <v>0</v>
      </c>
      <c r="AA76" s="2">
        <f t="shared" si="21"/>
        <v>0</v>
      </c>
      <c r="AB76" s="2">
        <f t="shared" si="21"/>
        <v>0</v>
      </c>
      <c r="AC76" s="2">
        <f t="shared" si="21"/>
        <v>0</v>
      </c>
      <c r="AD76" s="2">
        <f t="shared" si="21"/>
        <v>2520</v>
      </c>
      <c r="AE76" s="2">
        <f t="shared" si="21"/>
        <v>0</v>
      </c>
      <c r="AF76" s="37"/>
      <c r="AG76" s="42"/>
      <c r="AH76" s="42"/>
      <c r="AI76" s="42"/>
    </row>
    <row r="77" spans="1:35" s="12" customFormat="1" ht="18.75" x14ac:dyDescent="0.3">
      <c r="A77" s="3" t="s">
        <v>13</v>
      </c>
      <c r="B77" s="21">
        <f>H77+J77+L77+N77+P77+R77+T77+V77+X77+Z77+AB77+AD77</f>
        <v>2520</v>
      </c>
      <c r="C77" s="21">
        <f>H77+J77+L77+N77+P77+R77+T77+V77+X77+Z77+AB77</f>
        <v>0</v>
      </c>
      <c r="D77" s="21"/>
      <c r="E77" s="21">
        <f>I77+K77+M77+O77+Q77+S77+U77+W77+Y77+AA77+AC77+AE77</f>
        <v>0</v>
      </c>
      <c r="F77" s="22">
        <f>E77/B77*100</f>
        <v>0</v>
      </c>
      <c r="G77" s="22" t="e">
        <f>E77/C77*100</f>
        <v>#DIV/0!</v>
      </c>
      <c r="H77" s="15"/>
      <c r="I77" s="15"/>
      <c r="J77" s="15"/>
      <c r="K77" s="15"/>
      <c r="L77" s="15"/>
      <c r="M77" s="15"/>
      <c r="N77" s="15"/>
      <c r="O77" s="15"/>
      <c r="P77" s="15"/>
      <c r="Q77" s="15"/>
      <c r="R77" s="15"/>
      <c r="S77" s="15"/>
      <c r="T77" s="15"/>
      <c r="U77" s="15"/>
      <c r="V77" s="15"/>
      <c r="W77" s="15"/>
      <c r="X77" s="15"/>
      <c r="Y77" s="15"/>
      <c r="Z77" s="15"/>
      <c r="AA77" s="15"/>
      <c r="AB77" s="15"/>
      <c r="AC77" s="15"/>
      <c r="AD77" s="15">
        <v>2520</v>
      </c>
      <c r="AE77" s="15"/>
      <c r="AF77" s="37"/>
      <c r="AG77" s="42"/>
      <c r="AH77" s="42"/>
      <c r="AI77" s="42"/>
    </row>
    <row r="78" spans="1:35" s="12" customFormat="1" ht="23.25" customHeight="1" x14ac:dyDescent="0.3">
      <c r="A78" s="3" t="s">
        <v>14</v>
      </c>
      <c r="B78" s="21">
        <f>H78+J78+L78+N78+P78+R78+T78+V78+X78+Z78+AB78+AD78</f>
        <v>0</v>
      </c>
      <c r="C78" s="21"/>
      <c r="D78" s="21"/>
      <c r="E78" s="21">
        <f>I78+K78+M78+O78+Q78+S78+U78+W78+Y78+AA78+AC78+AE78</f>
        <v>0</v>
      </c>
      <c r="F78" s="22" t="e">
        <f>E78/B78*100</f>
        <v>#DIV/0!</v>
      </c>
      <c r="G78" s="22" t="e">
        <f>E78/C78*100</f>
        <v>#DIV/0!</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37"/>
      <c r="AG78" s="42"/>
      <c r="AH78" s="42"/>
      <c r="AI78" s="42"/>
    </row>
    <row r="79" spans="1:35" s="12" customFormat="1" ht="18.75" x14ac:dyDescent="0.3">
      <c r="A79" s="3" t="s">
        <v>15</v>
      </c>
      <c r="B79" s="20"/>
      <c r="C79" s="20"/>
      <c r="D79" s="20"/>
      <c r="E79" s="20"/>
      <c r="F79" s="20"/>
      <c r="G79" s="20"/>
      <c r="H79" s="2"/>
      <c r="I79" s="2"/>
      <c r="J79" s="2"/>
      <c r="K79" s="2"/>
      <c r="L79" s="2"/>
      <c r="M79" s="2"/>
      <c r="N79" s="2"/>
      <c r="O79" s="2"/>
      <c r="P79" s="2"/>
      <c r="Q79" s="2"/>
      <c r="R79" s="2"/>
      <c r="S79" s="2"/>
      <c r="T79" s="2"/>
      <c r="U79" s="2"/>
      <c r="V79" s="2"/>
      <c r="W79" s="2"/>
      <c r="X79" s="2"/>
      <c r="Y79" s="2"/>
      <c r="Z79" s="2"/>
      <c r="AA79" s="2"/>
      <c r="AB79" s="2"/>
      <c r="AC79" s="2"/>
      <c r="AD79" s="2"/>
      <c r="AE79" s="2"/>
      <c r="AF79" s="37"/>
      <c r="AG79" s="42"/>
      <c r="AH79" s="42"/>
      <c r="AI79" s="42"/>
    </row>
    <row r="80" spans="1:35" s="12" customFormat="1" ht="18.75" x14ac:dyDescent="0.3">
      <c r="A80" s="3" t="s">
        <v>16</v>
      </c>
      <c r="B80" s="20"/>
      <c r="C80" s="20"/>
      <c r="D80" s="20"/>
      <c r="E80" s="20"/>
      <c r="F80" s="20"/>
      <c r="G80" s="20"/>
      <c r="H80" s="2"/>
      <c r="I80" s="2"/>
      <c r="J80" s="2"/>
      <c r="K80" s="2"/>
      <c r="L80" s="2"/>
      <c r="M80" s="2"/>
      <c r="N80" s="2"/>
      <c r="O80" s="2"/>
      <c r="P80" s="2"/>
      <c r="Q80" s="2"/>
      <c r="R80" s="2"/>
      <c r="S80" s="2"/>
      <c r="T80" s="2"/>
      <c r="U80" s="2"/>
      <c r="V80" s="2"/>
      <c r="W80" s="2"/>
      <c r="X80" s="2"/>
      <c r="Y80" s="2"/>
      <c r="Z80" s="2"/>
      <c r="AA80" s="2"/>
      <c r="AB80" s="2"/>
      <c r="AC80" s="2"/>
      <c r="AD80" s="2"/>
      <c r="AE80" s="2"/>
      <c r="AF80" s="37"/>
      <c r="AG80" s="42"/>
      <c r="AH80" s="42"/>
      <c r="AI80" s="42"/>
    </row>
    <row r="81" spans="1:35" s="12" customFormat="1" ht="108.6" customHeight="1" x14ac:dyDescent="0.3">
      <c r="A81" s="3" t="s">
        <v>57</v>
      </c>
      <c r="B81" s="23"/>
      <c r="C81" s="23"/>
      <c r="D81" s="23"/>
      <c r="E81" s="23"/>
      <c r="F81" s="23"/>
      <c r="G81" s="23"/>
      <c r="H81" s="2"/>
      <c r="I81" s="2"/>
      <c r="J81" s="2"/>
      <c r="K81" s="2"/>
      <c r="L81" s="2"/>
      <c r="M81" s="2"/>
      <c r="N81" s="2"/>
      <c r="O81" s="2"/>
      <c r="P81" s="2"/>
      <c r="Q81" s="2"/>
      <c r="R81" s="2"/>
      <c r="S81" s="2"/>
      <c r="T81" s="2"/>
      <c r="U81" s="2"/>
      <c r="V81" s="2"/>
      <c r="W81" s="2"/>
      <c r="X81" s="2"/>
      <c r="Y81" s="2"/>
      <c r="Z81" s="2"/>
      <c r="AA81" s="2"/>
      <c r="AB81" s="2"/>
      <c r="AC81" s="2"/>
      <c r="AD81" s="2"/>
      <c r="AE81" s="2"/>
      <c r="AF81" s="37"/>
      <c r="AG81" s="42"/>
      <c r="AH81" s="42"/>
      <c r="AI81" s="42"/>
    </row>
    <row r="82" spans="1:35" s="12" customFormat="1" ht="18.75" x14ac:dyDescent="0.3">
      <c r="A82" s="4" t="s">
        <v>17</v>
      </c>
      <c r="B82" s="18">
        <f>H82+J82+L82+N82+P82+R82+T82+V82+X82+Z82+AB82+AD82</f>
        <v>12780.3</v>
      </c>
      <c r="C82" s="33">
        <f>C83+C84+C85+C86</f>
        <v>0</v>
      </c>
      <c r="D82" s="33">
        <f>D83+D84+D85+D86</f>
        <v>0</v>
      </c>
      <c r="E82" s="33">
        <f>E83+E84+E85+E86</f>
        <v>0</v>
      </c>
      <c r="F82" s="32">
        <f>E82/B82*100</f>
        <v>0</v>
      </c>
      <c r="G82" s="32" t="e">
        <f>E82/C82*100</f>
        <v>#DIV/0!</v>
      </c>
      <c r="H82" s="2">
        <f t="shared" ref="H82:K82" si="22">H83+H84+H85+H86</f>
        <v>0</v>
      </c>
      <c r="I82" s="2">
        <f t="shared" si="22"/>
        <v>0</v>
      </c>
      <c r="J82" s="2">
        <f t="shared" si="22"/>
        <v>0</v>
      </c>
      <c r="K82" s="2">
        <f t="shared" si="22"/>
        <v>0</v>
      </c>
      <c r="L82" s="2">
        <f>L83+L84+L85+L86</f>
        <v>0</v>
      </c>
      <c r="M82" s="2">
        <f t="shared" ref="M82:AE82" si="23">M83+M84+M85+M86</f>
        <v>0</v>
      </c>
      <c r="N82" s="2">
        <f t="shared" si="23"/>
        <v>0</v>
      </c>
      <c r="O82" s="2">
        <f t="shared" si="23"/>
        <v>0</v>
      </c>
      <c r="P82" s="2">
        <f t="shared" si="23"/>
        <v>0</v>
      </c>
      <c r="Q82" s="2">
        <f t="shared" si="23"/>
        <v>0</v>
      </c>
      <c r="R82" s="2">
        <f t="shared" si="23"/>
        <v>0</v>
      </c>
      <c r="S82" s="2">
        <f t="shared" si="23"/>
        <v>0</v>
      </c>
      <c r="T82" s="2">
        <f t="shared" si="23"/>
        <v>0</v>
      </c>
      <c r="U82" s="2">
        <f t="shared" si="23"/>
        <v>0</v>
      </c>
      <c r="V82" s="2">
        <f t="shared" si="23"/>
        <v>0</v>
      </c>
      <c r="W82" s="2">
        <f t="shared" si="23"/>
        <v>0</v>
      </c>
      <c r="X82" s="2">
        <f t="shared" si="23"/>
        <v>0</v>
      </c>
      <c r="Y82" s="2">
        <f t="shared" si="23"/>
        <v>0</v>
      </c>
      <c r="Z82" s="2">
        <f t="shared" si="23"/>
        <v>0</v>
      </c>
      <c r="AA82" s="2">
        <f t="shared" si="23"/>
        <v>0</v>
      </c>
      <c r="AB82" s="2">
        <f t="shared" si="23"/>
        <v>0</v>
      </c>
      <c r="AC82" s="2">
        <f t="shared" si="23"/>
        <v>0</v>
      </c>
      <c r="AD82" s="2">
        <f t="shared" si="23"/>
        <v>12780.3</v>
      </c>
      <c r="AE82" s="2">
        <f t="shared" si="23"/>
        <v>0</v>
      </c>
      <c r="AF82" s="37"/>
      <c r="AG82" s="42"/>
      <c r="AH82" s="42"/>
      <c r="AI82" s="42"/>
    </row>
    <row r="83" spans="1:35" s="12" customFormat="1" ht="18.75" x14ac:dyDescent="0.3">
      <c r="A83" s="3" t="s">
        <v>13</v>
      </c>
      <c r="B83" s="21">
        <f>H83+J83+L83+N83+P83+R83+T83+V83+X83+Z83+AB83+AD83</f>
        <v>12780.3</v>
      </c>
      <c r="C83" s="21">
        <f>H83+J83+L83+N83+P83+R83+T83+V83+X83+Z83</f>
        <v>0</v>
      </c>
      <c r="D83" s="21"/>
      <c r="E83" s="21">
        <f>I83+K83+M83+O83+Q83+S83+U83+W83+Y83+AA83+AC83+AE83</f>
        <v>0</v>
      </c>
      <c r="F83" s="22">
        <f>E83/B83*100</f>
        <v>0</v>
      </c>
      <c r="G83" s="22" t="e">
        <f>E83/C83*100</f>
        <v>#DIV/0!</v>
      </c>
      <c r="H83" s="15"/>
      <c r="I83" s="15"/>
      <c r="J83" s="15"/>
      <c r="K83" s="15"/>
      <c r="L83" s="15"/>
      <c r="M83" s="15"/>
      <c r="N83" s="15"/>
      <c r="O83" s="15"/>
      <c r="P83" s="15"/>
      <c r="Q83" s="15"/>
      <c r="R83" s="15"/>
      <c r="S83" s="15"/>
      <c r="T83" s="15"/>
      <c r="U83" s="15"/>
      <c r="V83" s="15"/>
      <c r="W83" s="15"/>
      <c r="X83" s="15"/>
      <c r="Y83" s="15"/>
      <c r="Z83" s="15"/>
      <c r="AA83" s="15"/>
      <c r="AB83" s="15"/>
      <c r="AC83" s="15"/>
      <c r="AD83" s="15">
        <v>12780.3</v>
      </c>
      <c r="AE83" s="15"/>
      <c r="AF83" s="37"/>
      <c r="AG83" s="42"/>
      <c r="AH83" s="42"/>
      <c r="AI83" s="42"/>
    </row>
    <row r="84" spans="1:35" s="12" customFormat="1" ht="18.75" x14ac:dyDescent="0.3">
      <c r="A84" s="3" t="s">
        <v>14</v>
      </c>
      <c r="B84" s="21">
        <f>H84+J84+L84+N84+P84+R84+T84+V84+X84+Z84+AB84+AD84</f>
        <v>0</v>
      </c>
      <c r="C84" s="21"/>
      <c r="D84" s="21"/>
      <c r="E84" s="21">
        <f>I84+K84+M84+O84+Q84+S84+U84+W84+Y84+AA84+AC84+AE84</f>
        <v>0</v>
      </c>
      <c r="F84" s="22" t="e">
        <f>E84/B84*100</f>
        <v>#DIV/0!</v>
      </c>
      <c r="G84" s="22" t="e">
        <f>E84/C84*100</f>
        <v>#DIV/0!</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37"/>
      <c r="AG84" s="42"/>
      <c r="AH84" s="42"/>
      <c r="AI84" s="42"/>
    </row>
    <row r="85" spans="1:35" s="12" customFormat="1" ht="18.75" x14ac:dyDescent="0.3">
      <c r="A85" s="3" t="s">
        <v>15</v>
      </c>
      <c r="B85" s="20"/>
      <c r="C85" s="20"/>
      <c r="D85" s="20"/>
      <c r="E85" s="20"/>
      <c r="F85" s="20"/>
      <c r="G85" s="20"/>
      <c r="H85" s="2"/>
      <c r="I85" s="2"/>
      <c r="J85" s="2"/>
      <c r="K85" s="2"/>
      <c r="L85" s="2"/>
      <c r="M85" s="2"/>
      <c r="N85" s="2"/>
      <c r="O85" s="2"/>
      <c r="P85" s="2"/>
      <c r="Q85" s="2"/>
      <c r="R85" s="2"/>
      <c r="S85" s="2"/>
      <c r="T85" s="2"/>
      <c r="U85" s="2"/>
      <c r="V85" s="2"/>
      <c r="W85" s="2"/>
      <c r="X85" s="2"/>
      <c r="Y85" s="2"/>
      <c r="Z85" s="2"/>
      <c r="AA85" s="2"/>
      <c r="AB85" s="2"/>
      <c r="AC85" s="2"/>
      <c r="AD85" s="2"/>
      <c r="AE85" s="2"/>
      <c r="AF85" s="37"/>
      <c r="AG85" s="42"/>
      <c r="AH85" s="42"/>
      <c r="AI85" s="42"/>
    </row>
    <row r="86" spans="1:35" s="12" customFormat="1" ht="18.75" x14ac:dyDescent="0.3">
      <c r="A86" s="3" t="s">
        <v>16</v>
      </c>
      <c r="B86" s="20"/>
      <c r="C86" s="20"/>
      <c r="D86" s="20"/>
      <c r="E86" s="20"/>
      <c r="F86" s="20"/>
      <c r="G86" s="20"/>
      <c r="H86" s="2"/>
      <c r="I86" s="2"/>
      <c r="J86" s="2"/>
      <c r="K86" s="2"/>
      <c r="L86" s="2"/>
      <c r="M86" s="2"/>
      <c r="N86" s="2"/>
      <c r="O86" s="2"/>
      <c r="P86" s="2"/>
      <c r="Q86" s="2"/>
      <c r="R86" s="2"/>
      <c r="S86" s="2"/>
      <c r="T86" s="2"/>
      <c r="U86" s="2"/>
      <c r="V86" s="2"/>
      <c r="W86" s="2"/>
      <c r="X86" s="2"/>
      <c r="Y86" s="2"/>
      <c r="Z86" s="2"/>
      <c r="AA86" s="2"/>
      <c r="AB86" s="2"/>
      <c r="AC86" s="2"/>
      <c r="AD86" s="2"/>
      <c r="AE86" s="2"/>
      <c r="AF86" s="37"/>
      <c r="AG86" s="42"/>
      <c r="AH86" s="42"/>
      <c r="AI86" s="42"/>
    </row>
    <row r="87" spans="1:35" s="12" customFormat="1" ht="39" customHeight="1" x14ac:dyDescent="0.3">
      <c r="A87" s="4" t="s">
        <v>58</v>
      </c>
      <c r="B87" s="20"/>
      <c r="C87" s="20"/>
      <c r="D87" s="20"/>
      <c r="E87" s="20"/>
      <c r="F87" s="20"/>
      <c r="G87" s="20"/>
      <c r="H87" s="2"/>
      <c r="I87" s="2"/>
      <c r="J87" s="2"/>
      <c r="K87" s="2"/>
      <c r="L87" s="2"/>
      <c r="M87" s="2"/>
      <c r="N87" s="2"/>
      <c r="O87" s="2"/>
      <c r="P87" s="2"/>
      <c r="Q87" s="2"/>
      <c r="R87" s="2"/>
      <c r="S87" s="2"/>
      <c r="T87" s="2"/>
      <c r="U87" s="2"/>
      <c r="V87" s="2"/>
      <c r="W87" s="2"/>
      <c r="X87" s="2"/>
      <c r="Y87" s="2"/>
      <c r="Z87" s="2"/>
      <c r="AA87" s="2"/>
      <c r="AB87" s="2"/>
      <c r="AC87" s="2"/>
      <c r="AD87" s="2"/>
      <c r="AE87" s="2"/>
      <c r="AF87" s="36"/>
      <c r="AG87" s="42"/>
      <c r="AH87" s="42"/>
      <c r="AI87" s="42"/>
    </row>
    <row r="88" spans="1:35" s="12" customFormat="1" ht="18.75" x14ac:dyDescent="0.3">
      <c r="A88" s="4" t="s">
        <v>17</v>
      </c>
      <c r="B88" s="18">
        <f>H88+J88+L88+N88+P88+R88+T88+V88+X88+Z88+AB88+AD88</f>
        <v>37099.399999999994</v>
      </c>
      <c r="C88" s="2">
        <f>C89+C90+C92+C93</f>
        <v>75</v>
      </c>
      <c r="D88" s="2">
        <f>D89+D90+D92+D93</f>
        <v>17.8</v>
      </c>
      <c r="E88" s="2">
        <f>E89+E90+E92+E93</f>
        <v>17.8</v>
      </c>
      <c r="F88" s="32">
        <f>E88/B88*100</f>
        <v>4.7979212601821059E-2</v>
      </c>
      <c r="G88" s="32">
        <f>E88/C88*100</f>
        <v>23.733333333333334</v>
      </c>
      <c r="H88" s="2">
        <f>H89+H90+H92+H93</f>
        <v>0</v>
      </c>
      <c r="I88" s="2">
        <f>I89+I90+I92+I93</f>
        <v>0</v>
      </c>
      <c r="J88" s="2">
        <f t="shared" ref="J88" si="24">J89+J90+J92+J93</f>
        <v>75</v>
      </c>
      <c r="K88" s="2">
        <f>K89+K90+K92+K93</f>
        <v>17.8</v>
      </c>
      <c r="L88" s="2">
        <f t="shared" ref="L88" si="25">L89+L90+L92+L93</f>
        <v>6349.2999999999993</v>
      </c>
      <c r="M88" s="2">
        <f>M89+M90+M92+M93</f>
        <v>0</v>
      </c>
      <c r="N88" s="2">
        <f t="shared" ref="N88" si="26">N89+N90+N92+N93</f>
        <v>592.5</v>
      </c>
      <c r="O88" s="2">
        <f>O89+O90+O92+O93</f>
        <v>0</v>
      </c>
      <c r="P88" s="2">
        <f t="shared" ref="P88" si="27">P89+P90+P92+P93</f>
        <v>2391.8000000000002</v>
      </c>
      <c r="Q88" s="2">
        <f>Q89+Q90+Q92+Q93</f>
        <v>0</v>
      </c>
      <c r="R88" s="2">
        <f t="shared" ref="R88" si="28">R89+R90+R92+R93</f>
        <v>9846.7000000000007</v>
      </c>
      <c r="S88" s="2">
        <f>S89+S90+S92+S93</f>
        <v>0</v>
      </c>
      <c r="T88" s="2">
        <f t="shared" ref="T88" si="29">T89+T90+T92+T93</f>
        <v>8992</v>
      </c>
      <c r="U88" s="2">
        <f>U89+U90+U92+U93</f>
        <v>0</v>
      </c>
      <c r="V88" s="2">
        <f t="shared" ref="V88" si="30">V89+V90+V92+V93</f>
        <v>4805.2000000000007</v>
      </c>
      <c r="W88" s="2">
        <f>W89+W90+W92+W93</f>
        <v>0</v>
      </c>
      <c r="X88" s="2">
        <f t="shared" ref="X88" si="31">X89+X90+X92+X93</f>
        <v>464.1</v>
      </c>
      <c r="Y88" s="2">
        <f>Y89+Y90+Y92+Y93</f>
        <v>0</v>
      </c>
      <c r="Z88" s="2">
        <f t="shared" ref="Z88" si="32">Z89+Z90+Z92+Z93</f>
        <v>1328.6</v>
      </c>
      <c r="AA88" s="2">
        <f>AA89+AA90+AA92+AA93</f>
        <v>0</v>
      </c>
      <c r="AB88" s="2">
        <f t="shared" ref="AB88" si="33">AB89+AB90+AB92+AB93</f>
        <v>626.1</v>
      </c>
      <c r="AC88" s="2">
        <f>AC89+AC90+AC92+AC93</f>
        <v>0</v>
      </c>
      <c r="AD88" s="2">
        <f t="shared" ref="AD88" si="34">AD89+AD90+AD92+AD93</f>
        <v>1628.1000000000001</v>
      </c>
      <c r="AE88" s="2">
        <f>AE89+AE90+AE92+AE93</f>
        <v>0</v>
      </c>
      <c r="AF88" s="36"/>
      <c r="AG88" s="42"/>
      <c r="AH88" s="42"/>
      <c r="AI88" s="42"/>
    </row>
    <row r="89" spans="1:35" s="12" customFormat="1" ht="18.75" x14ac:dyDescent="0.3">
      <c r="A89" s="3" t="s">
        <v>13</v>
      </c>
      <c r="B89" s="21">
        <f>H89+J89+L89+N89+P89+R89+T89+V89+X89+Z89+AB89+AD89</f>
        <v>19266.199999999997</v>
      </c>
      <c r="C89" s="15">
        <f>C96+C103+C110</f>
        <v>0</v>
      </c>
      <c r="D89" s="15">
        <f>D96+D103+D110</f>
        <v>0</v>
      </c>
      <c r="E89" s="15">
        <f t="shared" ref="E89:E90" si="35">E96+E103+E110</f>
        <v>0</v>
      </c>
      <c r="F89" s="22">
        <f>E89/B89*100</f>
        <v>0</v>
      </c>
      <c r="G89" s="22" t="e">
        <f>E89/C89*100</f>
        <v>#DIV/0!</v>
      </c>
      <c r="H89" s="15">
        <f>H96+H103+H110</f>
        <v>0</v>
      </c>
      <c r="I89" s="15">
        <f t="shared" ref="I89:AE89" si="36">I96+I103+I110</f>
        <v>0</v>
      </c>
      <c r="J89" s="15">
        <f t="shared" si="36"/>
        <v>0</v>
      </c>
      <c r="K89" s="15">
        <f t="shared" si="36"/>
        <v>0</v>
      </c>
      <c r="L89" s="15">
        <f t="shared" si="36"/>
        <v>5996.9</v>
      </c>
      <c r="M89" s="15">
        <f t="shared" si="36"/>
        <v>0</v>
      </c>
      <c r="N89" s="15">
        <f t="shared" si="36"/>
        <v>355.5</v>
      </c>
      <c r="O89" s="15">
        <f t="shared" si="36"/>
        <v>0</v>
      </c>
      <c r="P89" s="15">
        <f t="shared" si="36"/>
        <v>0</v>
      </c>
      <c r="Q89" s="15">
        <f t="shared" si="36"/>
        <v>0</v>
      </c>
      <c r="R89" s="15">
        <f t="shared" si="36"/>
        <v>4889.5</v>
      </c>
      <c r="S89" s="15">
        <f t="shared" si="36"/>
        <v>0</v>
      </c>
      <c r="T89" s="15">
        <f t="shared" si="36"/>
        <v>4309.3999999999996</v>
      </c>
      <c r="U89" s="15">
        <f t="shared" si="36"/>
        <v>0</v>
      </c>
      <c r="V89" s="15">
        <f t="shared" si="36"/>
        <v>2136.8000000000002</v>
      </c>
      <c r="W89" s="15">
        <f t="shared" si="36"/>
        <v>0</v>
      </c>
      <c r="X89" s="15">
        <f t="shared" si="36"/>
        <v>43.1</v>
      </c>
      <c r="Y89" s="15">
        <f t="shared" si="36"/>
        <v>0</v>
      </c>
      <c r="Z89" s="15">
        <f t="shared" si="36"/>
        <v>100.5</v>
      </c>
      <c r="AA89" s="15">
        <f t="shared" si="36"/>
        <v>0</v>
      </c>
      <c r="AB89" s="15">
        <f t="shared" si="36"/>
        <v>375.6</v>
      </c>
      <c r="AC89" s="15">
        <f t="shared" si="36"/>
        <v>0</v>
      </c>
      <c r="AD89" s="15">
        <f t="shared" si="36"/>
        <v>1058.9000000000001</v>
      </c>
      <c r="AE89" s="15">
        <f t="shared" si="36"/>
        <v>0</v>
      </c>
      <c r="AF89" s="36"/>
      <c r="AG89" s="42"/>
      <c r="AH89" s="42"/>
      <c r="AI89" s="42"/>
    </row>
    <row r="90" spans="1:35" s="12" customFormat="1" ht="18.75" x14ac:dyDescent="0.3">
      <c r="A90" s="3" t="s">
        <v>14</v>
      </c>
      <c r="B90" s="21">
        <f>H90+J90+L90+N90+P90+R90+T90+V90+X90+Z90+AB90+AD90</f>
        <v>17833.2</v>
      </c>
      <c r="C90" s="15">
        <f>C97+C104+C111</f>
        <v>75</v>
      </c>
      <c r="D90" s="15">
        <f t="shared" ref="D90:D91" si="37">D97+D104+D111</f>
        <v>17.8</v>
      </c>
      <c r="E90" s="15">
        <f t="shared" si="35"/>
        <v>17.8</v>
      </c>
      <c r="F90" s="22">
        <f>E90/B90*100</f>
        <v>9.9813830383778557E-2</v>
      </c>
      <c r="G90" s="22">
        <f>E90/C90*100</f>
        <v>23.733333333333334</v>
      </c>
      <c r="H90" s="15">
        <f>H97+H104+H111</f>
        <v>0</v>
      </c>
      <c r="I90" s="15">
        <f t="shared" ref="I90:AE90" si="38">I97+I104+I111</f>
        <v>0</v>
      </c>
      <c r="J90" s="15">
        <f t="shared" si="38"/>
        <v>75</v>
      </c>
      <c r="K90" s="15">
        <f t="shared" si="38"/>
        <v>17.8</v>
      </c>
      <c r="L90" s="15">
        <f t="shared" si="38"/>
        <v>352.4</v>
      </c>
      <c r="M90" s="15">
        <f t="shared" si="38"/>
        <v>0</v>
      </c>
      <c r="N90" s="15">
        <f t="shared" si="38"/>
        <v>237</v>
      </c>
      <c r="O90" s="15">
        <f t="shared" si="38"/>
        <v>0</v>
      </c>
      <c r="P90" s="15">
        <f t="shared" si="38"/>
        <v>2391.8000000000002</v>
      </c>
      <c r="Q90" s="15">
        <f t="shared" si="38"/>
        <v>0</v>
      </c>
      <c r="R90" s="15">
        <f t="shared" si="38"/>
        <v>4957.2</v>
      </c>
      <c r="S90" s="15">
        <f t="shared" si="38"/>
        <v>0</v>
      </c>
      <c r="T90" s="15">
        <f t="shared" si="38"/>
        <v>4682.6000000000004</v>
      </c>
      <c r="U90" s="15">
        <f t="shared" si="38"/>
        <v>0</v>
      </c>
      <c r="V90" s="15">
        <f t="shared" si="38"/>
        <v>2668.4</v>
      </c>
      <c r="W90" s="15">
        <f t="shared" si="38"/>
        <v>0</v>
      </c>
      <c r="X90" s="15">
        <f t="shared" si="38"/>
        <v>421</v>
      </c>
      <c r="Y90" s="15">
        <f t="shared" si="38"/>
        <v>0</v>
      </c>
      <c r="Z90" s="15">
        <f t="shared" si="38"/>
        <v>1228.0999999999999</v>
      </c>
      <c r="AA90" s="15">
        <f t="shared" si="38"/>
        <v>0</v>
      </c>
      <c r="AB90" s="15">
        <f t="shared" si="38"/>
        <v>250.5</v>
      </c>
      <c r="AC90" s="15">
        <f t="shared" si="38"/>
        <v>0</v>
      </c>
      <c r="AD90" s="15">
        <f t="shared" si="38"/>
        <v>569.20000000000005</v>
      </c>
      <c r="AE90" s="15">
        <f t="shared" si="38"/>
        <v>0</v>
      </c>
      <c r="AF90" s="36"/>
      <c r="AG90" s="42"/>
      <c r="AH90" s="42"/>
      <c r="AI90" s="42"/>
    </row>
    <row r="91" spans="1:35" s="12" customFormat="1" ht="37.5" x14ac:dyDescent="0.3">
      <c r="A91" s="48" t="s">
        <v>41</v>
      </c>
      <c r="B91" s="21">
        <f>H91+J91+L91+N91+P91+R91+T91+V91+X91+Z91+AB91+AD91</f>
        <v>3744.8</v>
      </c>
      <c r="C91" s="15">
        <f>C98+C105+C112</f>
        <v>0</v>
      </c>
      <c r="D91" s="15">
        <f t="shared" si="37"/>
        <v>0</v>
      </c>
      <c r="E91" s="15">
        <f>E98+E105+E112</f>
        <v>0</v>
      </c>
      <c r="F91" s="22">
        <f>E91/B91*100</f>
        <v>0</v>
      </c>
      <c r="G91" s="22" t="e">
        <f>E91/C91*100</f>
        <v>#DIV/0!</v>
      </c>
      <c r="H91" s="15">
        <f t="shared" ref="H91:AE91" si="39">H98+H105+H112</f>
        <v>0</v>
      </c>
      <c r="I91" s="15">
        <f t="shared" si="39"/>
        <v>0</v>
      </c>
      <c r="J91" s="15">
        <f t="shared" si="39"/>
        <v>0</v>
      </c>
      <c r="K91" s="15">
        <f t="shared" si="39"/>
        <v>0</v>
      </c>
      <c r="L91" s="15">
        <f t="shared" si="39"/>
        <v>0</v>
      </c>
      <c r="M91" s="15">
        <f t="shared" si="39"/>
        <v>0</v>
      </c>
      <c r="N91" s="15">
        <f>N98+N105+N112</f>
        <v>237</v>
      </c>
      <c r="O91" s="15">
        <f t="shared" si="39"/>
        <v>0</v>
      </c>
      <c r="P91" s="15">
        <f t="shared" si="39"/>
        <v>0</v>
      </c>
      <c r="Q91" s="15">
        <f t="shared" si="39"/>
        <v>0</v>
      </c>
      <c r="R91" s="15">
        <f>R98+R105+R112</f>
        <v>1222.8</v>
      </c>
      <c r="S91" s="15">
        <f t="shared" si="39"/>
        <v>0</v>
      </c>
      <c r="T91" s="15">
        <f t="shared" si="39"/>
        <v>878.6</v>
      </c>
      <c r="U91" s="15">
        <f t="shared" si="39"/>
        <v>0</v>
      </c>
      <c r="V91" s="15">
        <f t="shared" si="39"/>
        <v>752.5</v>
      </c>
      <c r="W91" s="15">
        <f t="shared" si="39"/>
        <v>0</v>
      </c>
      <c r="X91" s="15">
        <f t="shared" si="39"/>
        <v>0</v>
      </c>
      <c r="Y91" s="15">
        <f t="shared" si="39"/>
        <v>0</v>
      </c>
      <c r="Z91" s="15">
        <f t="shared" si="39"/>
        <v>0</v>
      </c>
      <c r="AA91" s="15">
        <f t="shared" si="39"/>
        <v>0</v>
      </c>
      <c r="AB91" s="15">
        <f t="shared" si="39"/>
        <v>250.5</v>
      </c>
      <c r="AC91" s="15">
        <f t="shared" si="39"/>
        <v>0</v>
      </c>
      <c r="AD91" s="15">
        <f t="shared" si="39"/>
        <v>403.4</v>
      </c>
      <c r="AE91" s="15">
        <f t="shared" si="39"/>
        <v>0</v>
      </c>
      <c r="AF91" s="36"/>
      <c r="AG91" s="42"/>
      <c r="AH91" s="42"/>
      <c r="AI91" s="42"/>
    </row>
    <row r="92" spans="1:35" s="12" customFormat="1" ht="18.75" x14ac:dyDescent="0.3">
      <c r="A92" s="3" t="s">
        <v>15</v>
      </c>
      <c r="B92" s="20"/>
      <c r="C92" s="2"/>
      <c r="D92" s="20"/>
      <c r="E92" s="20"/>
      <c r="F92" s="20"/>
      <c r="G92" s="20"/>
      <c r="H92" s="2"/>
      <c r="I92" s="2"/>
      <c r="J92" s="2"/>
      <c r="K92" s="2"/>
      <c r="L92" s="2"/>
      <c r="M92" s="2"/>
      <c r="N92" s="2"/>
      <c r="O92" s="2"/>
      <c r="P92" s="2"/>
      <c r="Q92" s="2"/>
      <c r="R92" s="2"/>
      <c r="S92" s="2"/>
      <c r="T92" s="2"/>
      <c r="U92" s="2"/>
      <c r="V92" s="2"/>
      <c r="W92" s="2"/>
      <c r="X92" s="2"/>
      <c r="Y92" s="2"/>
      <c r="Z92" s="2"/>
      <c r="AA92" s="2"/>
      <c r="AB92" s="2"/>
      <c r="AC92" s="2"/>
      <c r="AD92" s="2"/>
      <c r="AE92" s="2"/>
      <c r="AF92" s="36"/>
      <c r="AG92" s="42"/>
      <c r="AH92" s="42"/>
      <c r="AI92" s="42"/>
    </row>
    <row r="93" spans="1:35" s="12" customFormat="1" ht="18.75" x14ac:dyDescent="0.3">
      <c r="A93" s="3" t="s">
        <v>16</v>
      </c>
      <c r="B93" s="20"/>
      <c r="C93" s="2"/>
      <c r="D93" s="20"/>
      <c r="E93" s="20"/>
      <c r="F93" s="20"/>
      <c r="G93" s="20"/>
      <c r="H93" s="2"/>
      <c r="I93" s="2"/>
      <c r="J93" s="2"/>
      <c r="K93" s="2"/>
      <c r="L93" s="2"/>
      <c r="M93" s="2"/>
      <c r="N93" s="2"/>
      <c r="O93" s="2"/>
      <c r="P93" s="2"/>
      <c r="Q93" s="2"/>
      <c r="R93" s="2"/>
      <c r="S93" s="2"/>
      <c r="T93" s="2"/>
      <c r="U93" s="2"/>
      <c r="V93" s="2"/>
      <c r="W93" s="2"/>
      <c r="X93" s="2"/>
      <c r="Y93" s="2"/>
      <c r="Z93" s="2"/>
      <c r="AA93" s="2"/>
      <c r="AB93" s="2"/>
      <c r="AC93" s="2"/>
      <c r="AD93" s="2"/>
      <c r="AE93" s="2"/>
      <c r="AF93" s="36"/>
      <c r="AG93" s="42"/>
      <c r="AH93" s="42"/>
      <c r="AI93" s="42"/>
    </row>
    <row r="94" spans="1:35" s="12" customFormat="1" ht="247.5" customHeight="1" x14ac:dyDescent="0.35">
      <c r="A94" s="3" t="s">
        <v>48</v>
      </c>
      <c r="B94" s="23"/>
      <c r="C94" s="23"/>
      <c r="D94" s="23"/>
      <c r="E94" s="23"/>
      <c r="F94" s="23"/>
      <c r="G94" s="23"/>
      <c r="H94" s="2"/>
      <c r="I94" s="2"/>
      <c r="J94" s="2"/>
      <c r="K94" s="2"/>
      <c r="L94" s="2"/>
      <c r="M94" s="2"/>
      <c r="N94" s="2"/>
      <c r="O94" s="2"/>
      <c r="P94" s="2"/>
      <c r="Q94" s="2"/>
      <c r="R94" s="2"/>
      <c r="S94" s="2"/>
      <c r="T94" s="2"/>
      <c r="U94" s="2"/>
      <c r="V94" s="2"/>
      <c r="W94" s="2"/>
      <c r="X94" s="2"/>
      <c r="Y94" s="2"/>
      <c r="Z94" s="2"/>
      <c r="AA94" s="2"/>
      <c r="AB94" s="2"/>
      <c r="AC94" s="2"/>
      <c r="AD94" s="2"/>
      <c r="AE94" s="2"/>
      <c r="AF94" s="96" t="s">
        <v>99</v>
      </c>
      <c r="AG94" s="42"/>
      <c r="AH94" s="42"/>
      <c r="AI94" s="42"/>
    </row>
    <row r="95" spans="1:35" s="12" customFormat="1" ht="18.75" x14ac:dyDescent="0.3">
      <c r="A95" s="4" t="s">
        <v>17</v>
      </c>
      <c r="B95" s="18">
        <f>H95+J95+L95+N95+P95+R95+T95+V95+X95+Z95+AB95+AD95</f>
        <v>34620.299999999996</v>
      </c>
      <c r="C95" s="33">
        <f>C96+C97+C99+C100</f>
        <v>42</v>
      </c>
      <c r="D95" s="33">
        <f>D96+D97+D99+D100</f>
        <v>0</v>
      </c>
      <c r="E95" s="33">
        <f>E96+E97+E99+E100</f>
        <v>0</v>
      </c>
      <c r="F95" s="32">
        <f>E95/B95*100</f>
        <v>0</v>
      </c>
      <c r="G95" s="32">
        <f>E95/C95*100</f>
        <v>0</v>
      </c>
      <c r="H95" s="2">
        <f t="shared" ref="H95:K95" si="40">H96+H97+H99+H100</f>
        <v>0</v>
      </c>
      <c r="I95" s="2">
        <f t="shared" si="40"/>
        <v>0</v>
      </c>
      <c r="J95" s="2">
        <f t="shared" si="40"/>
        <v>42</v>
      </c>
      <c r="K95" s="2">
        <f t="shared" si="40"/>
        <v>0</v>
      </c>
      <c r="L95" s="2">
        <f>L96+L97+L99+L100</f>
        <v>6337.5999999999995</v>
      </c>
      <c r="M95" s="2">
        <f t="shared" ref="M95:AE95" si="41">M96+M97+M99+M100</f>
        <v>0</v>
      </c>
      <c r="N95" s="2">
        <f t="shared" si="41"/>
        <v>592.5</v>
      </c>
      <c r="O95" s="2">
        <f t="shared" si="41"/>
        <v>0</v>
      </c>
      <c r="P95" s="2">
        <f t="shared" si="41"/>
        <v>2000</v>
      </c>
      <c r="Q95" s="2">
        <f t="shared" si="41"/>
        <v>0</v>
      </c>
      <c r="R95" s="2">
        <f t="shared" si="41"/>
        <v>9433.7000000000007</v>
      </c>
      <c r="S95" s="2">
        <f t="shared" si="41"/>
        <v>0</v>
      </c>
      <c r="T95" s="2">
        <f t="shared" si="41"/>
        <v>7919</v>
      </c>
      <c r="U95" s="2">
        <f t="shared" si="41"/>
        <v>0</v>
      </c>
      <c r="V95" s="2">
        <f t="shared" si="41"/>
        <v>4413.3</v>
      </c>
      <c r="W95" s="2">
        <f t="shared" si="41"/>
        <v>0</v>
      </c>
      <c r="X95" s="2">
        <f t="shared" si="41"/>
        <v>299.40000000000003</v>
      </c>
      <c r="Y95" s="2">
        <f t="shared" si="41"/>
        <v>0</v>
      </c>
      <c r="Z95" s="2">
        <f t="shared" si="41"/>
        <v>1328.6</v>
      </c>
      <c r="AA95" s="2">
        <f t="shared" si="41"/>
        <v>0</v>
      </c>
      <c r="AB95" s="2">
        <f t="shared" si="41"/>
        <v>626.1</v>
      </c>
      <c r="AC95" s="2">
        <f t="shared" si="41"/>
        <v>0</v>
      </c>
      <c r="AD95" s="2">
        <f t="shared" si="41"/>
        <v>1628.1000000000001</v>
      </c>
      <c r="AE95" s="2">
        <f t="shared" si="41"/>
        <v>0</v>
      </c>
      <c r="AF95" s="97"/>
      <c r="AG95" s="42"/>
      <c r="AH95" s="42"/>
      <c r="AI95" s="42"/>
    </row>
    <row r="96" spans="1:35" s="12" customFormat="1" ht="18.75" x14ac:dyDescent="0.3">
      <c r="A96" s="3" t="s">
        <v>13</v>
      </c>
      <c r="B96" s="21">
        <f>H96+J96+L96+N96+P96+R96+T96+V96+X96+Z96+AB96+AD96</f>
        <v>18956.199999999997</v>
      </c>
      <c r="C96" s="21"/>
      <c r="D96" s="21"/>
      <c r="E96" s="21">
        <f>I96+K96+M96+O96+Q96+S96+U96+W96+Y96+AA96+AC96+AE96</f>
        <v>0</v>
      </c>
      <c r="F96" s="22">
        <f>E96/B96*100</f>
        <v>0</v>
      </c>
      <c r="G96" s="22" t="e">
        <f>E96/C96*100</f>
        <v>#DIV/0!</v>
      </c>
      <c r="H96" s="15"/>
      <c r="I96" s="15"/>
      <c r="J96" s="15"/>
      <c r="K96" s="15"/>
      <c r="L96" s="15">
        <v>5996.9</v>
      </c>
      <c r="M96" s="15"/>
      <c r="N96" s="15">
        <v>355.5</v>
      </c>
      <c r="O96" s="15"/>
      <c r="P96" s="15"/>
      <c r="Q96" s="15"/>
      <c r="R96" s="15">
        <v>4889.5</v>
      </c>
      <c r="S96" s="15"/>
      <c r="T96" s="15">
        <v>3999.4</v>
      </c>
      <c r="U96" s="15"/>
      <c r="V96" s="15">
        <v>2136.8000000000002</v>
      </c>
      <c r="W96" s="15"/>
      <c r="X96" s="15">
        <v>43.1</v>
      </c>
      <c r="Y96" s="15"/>
      <c r="Z96" s="15">
        <v>100.5</v>
      </c>
      <c r="AA96" s="15"/>
      <c r="AB96" s="15">
        <v>375.6</v>
      </c>
      <c r="AC96" s="15"/>
      <c r="AD96" s="15">
        <v>1058.9000000000001</v>
      </c>
      <c r="AE96" s="15"/>
      <c r="AF96" s="97"/>
      <c r="AG96" s="42">
        <f>C96-E96</f>
        <v>0</v>
      </c>
      <c r="AH96" s="42"/>
      <c r="AI96" s="42"/>
    </row>
    <row r="97" spans="1:35" s="12" customFormat="1" ht="18.75" x14ac:dyDescent="0.3">
      <c r="A97" s="3" t="s">
        <v>14</v>
      </c>
      <c r="B97" s="21">
        <f>H97+J97+L97+N97+P97+R97+T97+V97+X97+Z97+AB97+AD97</f>
        <v>15664.1</v>
      </c>
      <c r="C97" s="21">
        <f>H97+J97</f>
        <v>42</v>
      </c>
      <c r="D97" s="19">
        <f>E97</f>
        <v>0</v>
      </c>
      <c r="E97" s="21">
        <f>I97+K97+M97+O97+Q97+S97+U97+W97+Y97+AA97+AC97+AE97</f>
        <v>0</v>
      </c>
      <c r="F97" s="22">
        <f>E97/B97*100</f>
        <v>0</v>
      </c>
      <c r="G97" s="22">
        <f>E97/C97*100</f>
        <v>0</v>
      </c>
      <c r="H97" s="15"/>
      <c r="I97" s="15"/>
      <c r="J97" s="15">
        <v>42</v>
      </c>
      <c r="K97" s="15"/>
      <c r="L97" s="15">
        <v>340.7</v>
      </c>
      <c r="M97" s="15"/>
      <c r="N97" s="15">
        <v>237</v>
      </c>
      <c r="O97" s="15"/>
      <c r="P97" s="15">
        <v>2000</v>
      </c>
      <c r="Q97" s="15"/>
      <c r="R97" s="15">
        <v>4544.2</v>
      </c>
      <c r="S97" s="15"/>
      <c r="T97" s="15">
        <v>3919.6</v>
      </c>
      <c r="U97" s="15"/>
      <c r="V97" s="15">
        <v>2276.5</v>
      </c>
      <c r="W97" s="15"/>
      <c r="X97" s="15">
        <v>256.3</v>
      </c>
      <c r="Y97" s="15"/>
      <c r="Z97" s="15">
        <v>1228.0999999999999</v>
      </c>
      <c r="AA97" s="15"/>
      <c r="AB97" s="15">
        <v>250.5</v>
      </c>
      <c r="AC97" s="15"/>
      <c r="AD97" s="15">
        <v>569.20000000000005</v>
      </c>
      <c r="AE97" s="15"/>
      <c r="AF97" s="97"/>
      <c r="AG97" s="42">
        <f t="shared" ref="AG97:AG98" si="42">C97-E97</f>
        <v>42</v>
      </c>
      <c r="AH97" s="42"/>
      <c r="AI97" s="42"/>
    </row>
    <row r="98" spans="1:35" s="12" customFormat="1" ht="37.5" x14ac:dyDescent="0.3">
      <c r="A98" s="48" t="s">
        <v>41</v>
      </c>
      <c r="B98" s="21">
        <f>H98+J98+L98+N98+P98+R98+T98+V98+X98+Z98+AB98+AD98</f>
        <v>3538.2000000000003</v>
      </c>
      <c r="C98" s="21"/>
      <c r="D98" s="21"/>
      <c r="E98" s="21">
        <f>I98+K98+M98+O98+Q98+S98+U98+W98+Y98+AA98+AC98+AE98</f>
        <v>0</v>
      </c>
      <c r="F98" s="22">
        <f>E98/B98*100</f>
        <v>0</v>
      </c>
      <c r="G98" s="22" t="e">
        <f>E98/C98*100</f>
        <v>#DIV/0!</v>
      </c>
      <c r="H98" s="15"/>
      <c r="I98" s="15"/>
      <c r="J98" s="15"/>
      <c r="K98" s="15"/>
      <c r="L98" s="15"/>
      <c r="M98" s="15"/>
      <c r="N98" s="15">
        <v>237</v>
      </c>
      <c r="O98" s="15"/>
      <c r="P98" s="15"/>
      <c r="Q98" s="15"/>
      <c r="R98" s="15">
        <v>1222.8</v>
      </c>
      <c r="S98" s="15"/>
      <c r="T98" s="15">
        <v>672</v>
      </c>
      <c r="U98" s="15"/>
      <c r="V98" s="15">
        <v>752.5</v>
      </c>
      <c r="W98" s="15"/>
      <c r="X98" s="15"/>
      <c r="Y98" s="15"/>
      <c r="Z98" s="15"/>
      <c r="AA98" s="15"/>
      <c r="AB98" s="15">
        <v>250.5</v>
      </c>
      <c r="AC98" s="15"/>
      <c r="AD98" s="15">
        <v>403.4</v>
      </c>
      <c r="AE98" s="15"/>
      <c r="AF98" s="97"/>
      <c r="AG98" s="42">
        <f t="shared" si="42"/>
        <v>0</v>
      </c>
      <c r="AH98" s="42"/>
      <c r="AI98" s="42"/>
    </row>
    <row r="99" spans="1:35" s="12" customFormat="1" ht="18.75" x14ac:dyDescent="0.3">
      <c r="A99" s="3" t="s">
        <v>15</v>
      </c>
      <c r="B99" s="20"/>
      <c r="C99" s="20"/>
      <c r="D99" s="20"/>
      <c r="E99" s="20"/>
      <c r="F99" s="20"/>
      <c r="G99" s="20"/>
      <c r="H99" s="2"/>
      <c r="I99" s="2"/>
      <c r="J99" s="2"/>
      <c r="K99" s="2"/>
      <c r="L99" s="2"/>
      <c r="M99" s="2"/>
      <c r="N99" s="2"/>
      <c r="O99" s="2"/>
      <c r="P99" s="2"/>
      <c r="Q99" s="2"/>
      <c r="R99" s="2"/>
      <c r="S99" s="2"/>
      <c r="T99" s="2"/>
      <c r="U99" s="2"/>
      <c r="V99" s="2"/>
      <c r="W99" s="2"/>
      <c r="X99" s="2"/>
      <c r="Y99" s="2"/>
      <c r="Z99" s="2"/>
      <c r="AA99" s="2"/>
      <c r="AB99" s="2"/>
      <c r="AC99" s="2"/>
      <c r="AD99" s="2"/>
      <c r="AE99" s="2"/>
      <c r="AF99" s="97"/>
      <c r="AG99" s="42"/>
      <c r="AH99" s="42"/>
      <c r="AI99" s="42"/>
    </row>
    <row r="100" spans="1:35" s="12" customFormat="1" ht="18.75" x14ac:dyDescent="0.3">
      <c r="A100" s="3" t="s">
        <v>16</v>
      </c>
      <c r="B100" s="20"/>
      <c r="C100" s="20"/>
      <c r="D100" s="20"/>
      <c r="E100" s="20"/>
      <c r="F100" s="20"/>
      <c r="G100" s="20"/>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98"/>
      <c r="AG100" s="42"/>
      <c r="AH100" s="42"/>
      <c r="AI100" s="42"/>
    </row>
    <row r="101" spans="1:35" s="12" customFormat="1" ht="269.45" customHeight="1" x14ac:dyDescent="0.35">
      <c r="A101" s="3" t="s">
        <v>49</v>
      </c>
      <c r="B101" s="23"/>
      <c r="C101" s="23"/>
      <c r="D101" s="23"/>
      <c r="E101" s="23"/>
      <c r="F101" s="23"/>
      <c r="G101" s="2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37"/>
      <c r="AG101" s="42"/>
      <c r="AH101" s="42"/>
      <c r="AI101" s="42"/>
    </row>
    <row r="102" spans="1:35" s="12" customFormat="1" ht="21" customHeight="1" x14ac:dyDescent="0.3">
      <c r="A102" s="4" t="s">
        <v>17</v>
      </c>
      <c r="B102" s="18">
        <f>H102+J102+L102+N102+P102+R102+T102+V102+X102+Z102+AB102+AD102</f>
        <v>772.3</v>
      </c>
      <c r="C102" s="33">
        <f>C103+C104+C106+C107</f>
        <v>3.9</v>
      </c>
      <c r="D102" s="33">
        <f>D103+D104+D106+D107</f>
        <v>3.9</v>
      </c>
      <c r="E102" s="33">
        <f>E103+E104+E106+E107</f>
        <v>3.9</v>
      </c>
      <c r="F102" s="32">
        <f>E102/B102*100</f>
        <v>0.50498510941344033</v>
      </c>
      <c r="G102" s="32">
        <f>E102/C102*100</f>
        <v>100</v>
      </c>
      <c r="H102" s="2">
        <f t="shared" ref="H102:K102" si="43">H103+H104+H106+H107</f>
        <v>0</v>
      </c>
      <c r="I102" s="2">
        <f t="shared" si="43"/>
        <v>0</v>
      </c>
      <c r="J102" s="2">
        <f t="shared" si="43"/>
        <v>3.9</v>
      </c>
      <c r="K102" s="2">
        <f t="shared" si="43"/>
        <v>3.9</v>
      </c>
      <c r="L102" s="2">
        <f>L103+L104+L106+L107</f>
        <v>0</v>
      </c>
      <c r="M102" s="2">
        <f t="shared" ref="M102:AE102" si="44">M103+M104+M106+M107</f>
        <v>0</v>
      </c>
      <c r="N102" s="2">
        <f t="shared" si="44"/>
        <v>0</v>
      </c>
      <c r="O102" s="2">
        <f t="shared" si="44"/>
        <v>0</v>
      </c>
      <c r="P102" s="2">
        <f t="shared" si="44"/>
        <v>55.5</v>
      </c>
      <c r="Q102" s="2">
        <f t="shared" si="44"/>
        <v>0</v>
      </c>
      <c r="R102" s="2">
        <f t="shared" si="44"/>
        <v>137.9</v>
      </c>
      <c r="S102" s="2">
        <f t="shared" si="44"/>
        <v>0</v>
      </c>
      <c r="T102" s="2">
        <f t="shared" si="44"/>
        <v>575</v>
      </c>
      <c r="U102" s="2">
        <f t="shared" si="44"/>
        <v>0</v>
      </c>
      <c r="V102" s="2">
        <f t="shared" si="44"/>
        <v>0</v>
      </c>
      <c r="W102" s="2">
        <f t="shared" si="44"/>
        <v>0</v>
      </c>
      <c r="X102" s="2">
        <f t="shared" si="44"/>
        <v>0</v>
      </c>
      <c r="Y102" s="2">
        <f t="shared" si="44"/>
        <v>0</v>
      </c>
      <c r="Z102" s="2">
        <f t="shared" si="44"/>
        <v>0</v>
      </c>
      <c r="AA102" s="2">
        <f t="shared" si="44"/>
        <v>0</v>
      </c>
      <c r="AB102" s="2">
        <f t="shared" si="44"/>
        <v>0</v>
      </c>
      <c r="AC102" s="2">
        <f t="shared" si="44"/>
        <v>0</v>
      </c>
      <c r="AD102" s="2">
        <f t="shared" si="44"/>
        <v>0</v>
      </c>
      <c r="AE102" s="2">
        <f t="shared" si="44"/>
        <v>0</v>
      </c>
      <c r="AF102" s="37"/>
      <c r="AG102" s="42"/>
      <c r="AH102" s="42"/>
      <c r="AI102" s="42"/>
    </row>
    <row r="103" spans="1:35" s="12" customFormat="1" ht="21" customHeight="1" x14ac:dyDescent="0.3">
      <c r="A103" s="3" t="s">
        <v>13</v>
      </c>
      <c r="B103" s="21">
        <f>H103+J103+L103+N103+P103+R103+T103+V103+X103+Z103+AB103+AD103</f>
        <v>310</v>
      </c>
      <c r="C103" s="21"/>
      <c r="D103" s="21"/>
      <c r="E103" s="21">
        <f>I103+K103+M103+O103+Q103+S103+U103+W103+Y103+AA103+AC103+AE103</f>
        <v>0</v>
      </c>
      <c r="F103" s="22">
        <f>E103/B103*100</f>
        <v>0</v>
      </c>
      <c r="G103" s="22" t="e">
        <f>E103/C103*100</f>
        <v>#DIV/0!</v>
      </c>
      <c r="H103" s="15"/>
      <c r="I103" s="15"/>
      <c r="J103" s="15"/>
      <c r="K103" s="15"/>
      <c r="L103" s="15"/>
      <c r="M103" s="15"/>
      <c r="N103" s="15"/>
      <c r="O103" s="15"/>
      <c r="P103" s="15"/>
      <c r="Q103" s="15"/>
      <c r="R103" s="15"/>
      <c r="S103" s="15"/>
      <c r="T103" s="15">
        <f>80.5+229.5</f>
        <v>310</v>
      </c>
      <c r="U103" s="15"/>
      <c r="V103" s="15"/>
      <c r="W103" s="15"/>
      <c r="X103" s="15"/>
      <c r="Y103" s="15"/>
      <c r="Z103" s="15"/>
      <c r="AA103" s="15"/>
      <c r="AB103" s="15"/>
      <c r="AC103" s="15"/>
      <c r="AD103" s="15"/>
      <c r="AE103" s="15"/>
      <c r="AF103" s="37"/>
      <c r="AG103" s="42"/>
      <c r="AH103" s="42"/>
      <c r="AI103" s="42"/>
    </row>
    <row r="104" spans="1:35" s="12" customFormat="1" ht="21" customHeight="1" x14ac:dyDescent="0.3">
      <c r="A104" s="3" t="s">
        <v>14</v>
      </c>
      <c r="B104" s="21">
        <f>H104+J104+L104+N104+P104+R104+T104+V104+X104+Z104+AB104+AD104</f>
        <v>462.3</v>
      </c>
      <c r="C104" s="80">
        <f>H104+J104</f>
        <v>3.9</v>
      </c>
      <c r="D104" s="64">
        <f>E104</f>
        <v>3.9</v>
      </c>
      <c r="E104" s="21">
        <f>I104+K104+M104+O104+Q104+S104+U104+W104+Y104+AA104+AC104+AE104</f>
        <v>3.9</v>
      </c>
      <c r="F104" s="22">
        <f>E104/B104*100</f>
        <v>0.84360804672290712</v>
      </c>
      <c r="G104" s="22">
        <f>E104/C104*100</f>
        <v>100</v>
      </c>
      <c r="H104" s="15"/>
      <c r="I104" s="15"/>
      <c r="J104" s="15">
        <v>3.9</v>
      </c>
      <c r="K104" s="15">
        <v>3.9</v>
      </c>
      <c r="L104" s="15"/>
      <c r="M104" s="15"/>
      <c r="N104" s="15"/>
      <c r="O104" s="15"/>
      <c r="P104" s="15">
        <f>7.8+47.7</f>
        <v>55.5</v>
      </c>
      <c r="Q104" s="15"/>
      <c r="R104" s="15">
        <f>120.4+17.5</f>
        <v>137.9</v>
      </c>
      <c r="S104" s="15"/>
      <c r="T104" s="15">
        <f>53.7+153+58.3</f>
        <v>265</v>
      </c>
      <c r="U104" s="15"/>
      <c r="V104" s="15"/>
      <c r="W104" s="15"/>
      <c r="X104" s="15"/>
      <c r="Y104" s="15"/>
      <c r="Z104" s="15"/>
      <c r="AA104" s="15"/>
      <c r="AB104" s="15"/>
      <c r="AC104" s="15"/>
      <c r="AD104" s="15"/>
      <c r="AE104" s="15"/>
      <c r="AF104" s="44"/>
      <c r="AG104" s="42"/>
      <c r="AH104" s="42"/>
      <c r="AI104" s="42"/>
    </row>
    <row r="105" spans="1:35" s="12" customFormat="1" ht="37.5" x14ac:dyDescent="0.3">
      <c r="A105" s="48" t="s">
        <v>41</v>
      </c>
      <c r="B105" s="21">
        <f>H105+J105+L105+N105+P105+R105+T105+V105+X105+Z105+AB105+AD105</f>
        <v>206.6</v>
      </c>
      <c r="C105" s="21"/>
      <c r="D105" s="21"/>
      <c r="E105" s="21">
        <f>I105+K105+M105+O105+Q105+S105+U105+W105+Y105+AA105+AC105+AE105</f>
        <v>0</v>
      </c>
      <c r="F105" s="22">
        <f>E105/B105*100</f>
        <v>0</v>
      </c>
      <c r="G105" s="22" t="e">
        <f>E105/C105*100</f>
        <v>#DIV/0!</v>
      </c>
      <c r="H105" s="15"/>
      <c r="I105" s="15"/>
      <c r="J105" s="15"/>
      <c r="K105" s="15"/>
      <c r="L105" s="15"/>
      <c r="M105" s="15"/>
      <c r="N105" s="15"/>
      <c r="O105" s="15"/>
      <c r="P105" s="15"/>
      <c r="Q105" s="15"/>
      <c r="R105" s="15"/>
      <c r="S105" s="15"/>
      <c r="T105" s="15">
        <f>53.6+153</f>
        <v>206.6</v>
      </c>
      <c r="U105" s="15"/>
      <c r="V105" s="15"/>
      <c r="W105" s="15"/>
      <c r="X105" s="15"/>
      <c r="Y105" s="15"/>
      <c r="Z105" s="15"/>
      <c r="AA105" s="15"/>
      <c r="AB105" s="15"/>
      <c r="AC105" s="15"/>
      <c r="AD105" s="15"/>
      <c r="AE105" s="15"/>
      <c r="AF105" s="37"/>
      <c r="AG105" s="42"/>
      <c r="AH105" s="42"/>
      <c r="AI105" s="42"/>
    </row>
    <row r="106" spans="1:35" s="12" customFormat="1" ht="18.75" x14ac:dyDescent="0.3">
      <c r="A106" s="3" t="s">
        <v>15</v>
      </c>
      <c r="B106" s="20"/>
      <c r="C106" s="20"/>
      <c r="D106" s="20"/>
      <c r="E106" s="20"/>
      <c r="F106" s="20"/>
      <c r="G106" s="20"/>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37"/>
      <c r="AG106" s="42"/>
      <c r="AH106" s="42"/>
      <c r="AI106" s="42"/>
    </row>
    <row r="107" spans="1:35" s="12" customFormat="1" ht="18.75" x14ac:dyDescent="0.3">
      <c r="A107" s="3" t="s">
        <v>16</v>
      </c>
      <c r="B107" s="20"/>
      <c r="C107" s="20"/>
      <c r="D107" s="20"/>
      <c r="E107" s="20"/>
      <c r="F107" s="20"/>
      <c r="G107" s="20"/>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37"/>
      <c r="AG107" s="42"/>
      <c r="AH107" s="42"/>
      <c r="AI107" s="42"/>
    </row>
    <row r="108" spans="1:35" s="12" customFormat="1" ht="127.9" customHeight="1" x14ac:dyDescent="0.3">
      <c r="A108" s="3" t="s">
        <v>50</v>
      </c>
      <c r="B108" s="23"/>
      <c r="C108" s="23"/>
      <c r="D108" s="23"/>
      <c r="E108" s="23"/>
      <c r="F108" s="23"/>
      <c r="G108" s="2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37"/>
      <c r="AG108" s="42"/>
      <c r="AH108" s="42"/>
      <c r="AI108" s="42"/>
    </row>
    <row r="109" spans="1:35" s="12" customFormat="1" ht="18.75" x14ac:dyDescent="0.3">
      <c r="A109" s="4" t="s">
        <v>17</v>
      </c>
      <c r="B109" s="18">
        <f>H109+J109+L109+N109+P109+R109+T109+V109+X109+Z109+AB109+AD109</f>
        <v>1706.8</v>
      </c>
      <c r="C109" s="33">
        <f>C110+C111+C112+C113</f>
        <v>29.1</v>
      </c>
      <c r="D109" s="33">
        <f>D110+D111+D112+D113</f>
        <v>13.9</v>
      </c>
      <c r="E109" s="33">
        <f>E110+E111+E112+E113</f>
        <v>13.9</v>
      </c>
      <c r="F109" s="32">
        <f>E109/B109*100</f>
        <v>0.81438950082024841</v>
      </c>
      <c r="G109" s="32">
        <f>E109/C109*100</f>
        <v>47.766323024054977</v>
      </c>
      <c r="H109" s="2">
        <f t="shared" ref="H109:K109" si="45">H110+H111+H112+H113</f>
        <v>0</v>
      </c>
      <c r="I109" s="2">
        <f t="shared" si="45"/>
        <v>0</v>
      </c>
      <c r="J109" s="2">
        <f t="shared" si="45"/>
        <v>29.1</v>
      </c>
      <c r="K109" s="2">
        <f t="shared" si="45"/>
        <v>13.9</v>
      </c>
      <c r="L109" s="2">
        <f>L110+L111+L112+L113</f>
        <v>11.7</v>
      </c>
      <c r="M109" s="2">
        <f t="shared" ref="M109:AE109" si="46">M110+M111+M112+M113</f>
        <v>0</v>
      </c>
      <c r="N109" s="2">
        <f t="shared" si="46"/>
        <v>0</v>
      </c>
      <c r="O109" s="2">
        <f t="shared" si="46"/>
        <v>0</v>
      </c>
      <c r="P109" s="2">
        <f t="shared" si="46"/>
        <v>336.29999999999995</v>
      </c>
      <c r="Q109" s="2">
        <f t="shared" si="46"/>
        <v>0</v>
      </c>
      <c r="R109" s="2">
        <f t="shared" si="46"/>
        <v>275.10000000000002</v>
      </c>
      <c r="S109" s="2">
        <f t="shared" si="46"/>
        <v>0</v>
      </c>
      <c r="T109" s="2">
        <f t="shared" si="46"/>
        <v>498</v>
      </c>
      <c r="U109" s="2">
        <f t="shared" si="46"/>
        <v>0</v>
      </c>
      <c r="V109" s="2">
        <f t="shared" si="46"/>
        <v>391.9</v>
      </c>
      <c r="W109" s="2">
        <f t="shared" si="46"/>
        <v>0</v>
      </c>
      <c r="X109" s="2">
        <f t="shared" si="46"/>
        <v>164.7</v>
      </c>
      <c r="Y109" s="2">
        <f t="shared" si="46"/>
        <v>0</v>
      </c>
      <c r="Z109" s="2">
        <f t="shared" si="46"/>
        <v>0</v>
      </c>
      <c r="AA109" s="2">
        <f t="shared" si="46"/>
        <v>0</v>
      </c>
      <c r="AB109" s="2">
        <f t="shared" si="46"/>
        <v>0</v>
      </c>
      <c r="AC109" s="2">
        <f t="shared" si="46"/>
        <v>0</v>
      </c>
      <c r="AD109" s="2">
        <f t="shared" si="46"/>
        <v>0</v>
      </c>
      <c r="AE109" s="2">
        <f t="shared" si="46"/>
        <v>0</v>
      </c>
      <c r="AF109" s="37"/>
      <c r="AG109" s="42"/>
      <c r="AH109" s="42"/>
      <c r="AI109" s="42"/>
    </row>
    <row r="110" spans="1:35" s="12" customFormat="1" ht="18.75" x14ac:dyDescent="0.3">
      <c r="A110" s="3" t="s">
        <v>13</v>
      </c>
      <c r="B110" s="21">
        <f>H110+J110+L110+N110+P110+R110+T110+V110+X110+Z110+AB110+AD110</f>
        <v>0</v>
      </c>
      <c r="C110" s="21"/>
      <c r="D110" s="21"/>
      <c r="E110" s="21">
        <f>I110+K110+M110+O110+Q110+S110+U110+W110+Y110+AA110+AC110+AE110</f>
        <v>0</v>
      </c>
      <c r="F110" s="22" t="e">
        <f>E110/B110*100</f>
        <v>#DIV/0!</v>
      </c>
      <c r="G110" s="22" t="e">
        <f>E110/C110*100</f>
        <v>#DIV/0!</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37"/>
      <c r="AG110" s="42"/>
      <c r="AH110" s="42"/>
      <c r="AI110" s="42"/>
    </row>
    <row r="111" spans="1:35" s="12" customFormat="1" ht="18" customHeight="1" x14ac:dyDescent="0.3">
      <c r="A111" s="3" t="s">
        <v>14</v>
      </c>
      <c r="B111" s="21">
        <f>H111+J111+L111+N111+P111+R111+T111+V111+X111+Z111+AB111+AD111</f>
        <v>1706.8</v>
      </c>
      <c r="C111" s="21">
        <f>H111+J111</f>
        <v>29.1</v>
      </c>
      <c r="D111" s="19">
        <f>E111</f>
        <v>13.9</v>
      </c>
      <c r="E111" s="21">
        <f>I111+K111+M111+O111+Q111+S111+U111+W111+Y111+AA111+AC111+AE111</f>
        <v>13.9</v>
      </c>
      <c r="F111" s="22">
        <f>E111/B111*100</f>
        <v>0.81438950082024841</v>
      </c>
      <c r="G111" s="22">
        <f>E111/C111*100</f>
        <v>47.766323024054977</v>
      </c>
      <c r="H111" s="15"/>
      <c r="I111" s="15"/>
      <c r="J111" s="15">
        <v>29.1</v>
      </c>
      <c r="K111" s="15">
        <v>13.9</v>
      </c>
      <c r="L111" s="15">
        <v>11.7</v>
      </c>
      <c r="M111" s="15"/>
      <c r="N111" s="15"/>
      <c r="O111" s="15"/>
      <c r="P111" s="15">
        <f>242.7+93.6</f>
        <v>336.29999999999995</v>
      </c>
      <c r="Q111" s="15"/>
      <c r="R111" s="15">
        <f>96.2+178.9</f>
        <v>275.10000000000002</v>
      </c>
      <c r="S111" s="15"/>
      <c r="T111" s="15">
        <f>320.2+177.8</f>
        <v>498</v>
      </c>
      <c r="U111" s="15"/>
      <c r="V111" s="15">
        <f>214.1+177.8</f>
        <v>391.9</v>
      </c>
      <c r="W111" s="15"/>
      <c r="X111" s="15">
        <v>164.7</v>
      </c>
      <c r="Y111" s="15"/>
      <c r="Z111" s="15"/>
      <c r="AA111" s="15"/>
      <c r="AB111" s="15"/>
      <c r="AC111" s="15"/>
      <c r="AD111" s="15"/>
      <c r="AE111" s="15"/>
      <c r="AF111" s="45"/>
      <c r="AG111" s="42"/>
      <c r="AH111" s="42"/>
      <c r="AI111" s="42"/>
    </row>
    <row r="112" spans="1:35" s="12" customFormat="1" ht="18.75" x14ac:dyDescent="0.3">
      <c r="A112" s="3" t="s">
        <v>15</v>
      </c>
      <c r="B112" s="20"/>
      <c r="C112" s="20"/>
      <c r="D112" s="20"/>
      <c r="E112" s="20"/>
      <c r="F112" s="20"/>
      <c r="G112" s="20"/>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37"/>
      <c r="AG112" s="42"/>
      <c r="AH112" s="42"/>
      <c r="AI112" s="42"/>
    </row>
    <row r="113" spans="1:35" s="12" customFormat="1" ht="18.75" x14ac:dyDescent="0.3">
      <c r="A113" s="3" t="s">
        <v>16</v>
      </c>
      <c r="B113" s="20"/>
      <c r="C113" s="20"/>
      <c r="D113" s="20"/>
      <c r="E113" s="20"/>
      <c r="F113" s="20"/>
      <c r="G113" s="20"/>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37"/>
      <c r="AG113" s="42"/>
      <c r="AH113" s="42"/>
      <c r="AI113" s="42"/>
    </row>
    <row r="114" spans="1:35" s="12" customFormat="1" ht="58.9" customHeight="1" x14ac:dyDescent="0.2">
      <c r="A114" s="66" t="s">
        <v>83</v>
      </c>
      <c r="B114" s="63"/>
      <c r="C114" s="64"/>
      <c r="D114" s="64"/>
      <c r="E114" s="63"/>
      <c r="F114" s="63"/>
      <c r="G114" s="63"/>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2"/>
      <c r="AF114" s="28"/>
      <c r="AG114" s="42"/>
      <c r="AH114" s="42"/>
      <c r="AI114" s="42"/>
    </row>
    <row r="115" spans="1:35" s="12" customFormat="1" ht="18.75" x14ac:dyDescent="0.3">
      <c r="A115" s="57" t="s">
        <v>17</v>
      </c>
      <c r="B115" s="58">
        <f>H115+J115+L115+N115+P115+R115+T115+V115+X115+Z115+AB115+AD115</f>
        <v>2105452.6</v>
      </c>
      <c r="C115" s="59">
        <f t="shared" ref="C115:E115" si="47">C116+C117+C118+C119</f>
        <v>311840.2</v>
      </c>
      <c r="D115" s="59">
        <f t="shared" si="47"/>
        <v>277407.3</v>
      </c>
      <c r="E115" s="59">
        <f t="shared" si="47"/>
        <v>276689.90000000002</v>
      </c>
      <c r="F115" s="60">
        <f>E115/B115*100</f>
        <v>13.141587704230433</v>
      </c>
      <c r="G115" s="60">
        <f>E115/C115*100</f>
        <v>88.72810497171308</v>
      </c>
      <c r="H115" s="59">
        <f>H116+H117+H118+H119</f>
        <v>133189.4</v>
      </c>
      <c r="I115" s="59">
        <f t="shared" ref="I115:AE115" si="48">I116+I117+I118+I119</f>
        <v>437.1</v>
      </c>
      <c r="J115" s="59">
        <f t="shared" si="48"/>
        <v>178650.80000000002</v>
      </c>
      <c r="K115" s="59">
        <f t="shared" si="48"/>
        <v>216024.2</v>
      </c>
      <c r="L115" s="59">
        <f t="shared" si="48"/>
        <v>186612.69999999998</v>
      </c>
      <c r="M115" s="59">
        <f t="shared" si="48"/>
        <v>0</v>
      </c>
      <c r="N115" s="59">
        <f t="shared" si="48"/>
        <v>182533.8</v>
      </c>
      <c r="O115" s="59">
        <f t="shared" si="48"/>
        <v>0</v>
      </c>
      <c r="P115" s="59">
        <f t="shared" si="48"/>
        <v>339738</v>
      </c>
      <c r="Q115" s="59">
        <f t="shared" si="48"/>
        <v>0</v>
      </c>
      <c r="R115" s="59">
        <f t="shared" si="48"/>
        <v>185537.2</v>
      </c>
      <c r="S115" s="59">
        <f t="shared" si="48"/>
        <v>0</v>
      </c>
      <c r="T115" s="59">
        <f t="shared" si="48"/>
        <v>117932.2</v>
      </c>
      <c r="U115" s="59">
        <f t="shared" si="48"/>
        <v>0</v>
      </c>
      <c r="V115" s="59">
        <f t="shared" si="48"/>
        <v>91640.000000000015</v>
      </c>
      <c r="W115" s="59">
        <f t="shared" si="48"/>
        <v>0</v>
      </c>
      <c r="X115" s="59">
        <f t="shared" si="48"/>
        <v>138651.40000000002</v>
      </c>
      <c r="Y115" s="59">
        <f t="shared" si="48"/>
        <v>0</v>
      </c>
      <c r="Z115" s="59">
        <f t="shared" si="48"/>
        <v>150789.20000000001</v>
      </c>
      <c r="AA115" s="59">
        <f t="shared" si="48"/>
        <v>0</v>
      </c>
      <c r="AB115" s="59">
        <f t="shared" si="48"/>
        <v>140378.30000000002</v>
      </c>
      <c r="AC115" s="59">
        <f t="shared" si="48"/>
        <v>0</v>
      </c>
      <c r="AD115" s="59">
        <f t="shared" si="48"/>
        <v>259799.59999999995</v>
      </c>
      <c r="AE115" s="2">
        <f t="shared" si="48"/>
        <v>0</v>
      </c>
      <c r="AF115" s="28"/>
      <c r="AG115" s="42"/>
      <c r="AH115" s="42"/>
      <c r="AI115" s="42"/>
    </row>
    <row r="116" spans="1:35" s="12" customFormat="1" ht="18.75" x14ac:dyDescent="0.3">
      <c r="A116" s="61" t="s">
        <v>13</v>
      </c>
      <c r="B116" s="80">
        <f>H116+J116+L116+N116+P116+R116+T116+V116+X116+Z116+AB116+AD116</f>
        <v>1636698.2000000002</v>
      </c>
      <c r="C116" s="62">
        <f t="shared" ref="C116:E116" si="49">C89+C65+C35+C11</f>
        <v>218999.6</v>
      </c>
      <c r="D116" s="62">
        <f t="shared" si="49"/>
        <v>218999.6</v>
      </c>
      <c r="E116" s="62">
        <f t="shared" si="49"/>
        <v>218282.2</v>
      </c>
      <c r="F116" s="65">
        <f>E116/B116*100</f>
        <v>13.336741006985894</v>
      </c>
      <c r="G116" s="65">
        <f>E116/C116*100</f>
        <v>99.672419493003645</v>
      </c>
      <c r="H116" s="62">
        <f>H89+H65+H35+H11</f>
        <v>89203</v>
      </c>
      <c r="I116" s="62">
        <f>I122+I141+I147</f>
        <v>437.1</v>
      </c>
      <c r="J116" s="62">
        <f t="shared" ref="J116:AD116" si="50">J89+J65+J35+J11</f>
        <v>129796.6</v>
      </c>
      <c r="K116" s="62">
        <f t="shared" si="50"/>
        <v>179241.7</v>
      </c>
      <c r="L116" s="62">
        <f t="shared" si="50"/>
        <v>147241.29999999999</v>
      </c>
      <c r="M116" s="62">
        <f t="shared" si="50"/>
        <v>0</v>
      </c>
      <c r="N116" s="62">
        <f t="shared" si="50"/>
        <v>133910</v>
      </c>
      <c r="O116" s="62">
        <f t="shared" si="50"/>
        <v>0</v>
      </c>
      <c r="P116" s="62">
        <f t="shared" si="50"/>
        <v>285736.5</v>
      </c>
      <c r="Q116" s="62">
        <f t="shared" si="50"/>
        <v>0</v>
      </c>
      <c r="R116" s="62">
        <f t="shared" si="50"/>
        <v>152906.20000000001</v>
      </c>
      <c r="S116" s="62">
        <f t="shared" si="50"/>
        <v>0</v>
      </c>
      <c r="T116" s="62">
        <f t="shared" si="50"/>
        <v>86887.4</v>
      </c>
      <c r="U116" s="62">
        <f t="shared" si="50"/>
        <v>0</v>
      </c>
      <c r="V116" s="62">
        <f t="shared" si="50"/>
        <v>68110.900000000009</v>
      </c>
      <c r="W116" s="62">
        <f t="shared" si="50"/>
        <v>0</v>
      </c>
      <c r="X116" s="62">
        <f t="shared" si="50"/>
        <v>102955.40000000001</v>
      </c>
      <c r="Y116" s="62">
        <f t="shared" si="50"/>
        <v>0</v>
      </c>
      <c r="Z116" s="62">
        <f t="shared" si="50"/>
        <v>117319.3</v>
      </c>
      <c r="AA116" s="62">
        <f t="shared" si="50"/>
        <v>0</v>
      </c>
      <c r="AB116" s="62">
        <f t="shared" si="50"/>
        <v>110394.1</v>
      </c>
      <c r="AC116" s="62">
        <f t="shared" si="50"/>
        <v>0</v>
      </c>
      <c r="AD116" s="62">
        <f t="shared" si="50"/>
        <v>212237.49999999997</v>
      </c>
      <c r="AE116" s="15">
        <f>AE122+AE141+AE147</f>
        <v>0</v>
      </c>
      <c r="AF116" s="28"/>
      <c r="AG116" s="42"/>
      <c r="AH116" s="42"/>
      <c r="AI116" s="42"/>
    </row>
    <row r="117" spans="1:35" s="12" customFormat="1" ht="18.75" x14ac:dyDescent="0.3">
      <c r="A117" s="61" t="s">
        <v>14</v>
      </c>
      <c r="B117" s="80">
        <f>H117+J117+L117+N117+P117+R117+T117+V117+X117+Z117+AB117+AD117</f>
        <v>462754.30000000005</v>
      </c>
      <c r="C117" s="62">
        <f t="shared" ref="C117:E117" si="51">C90+C66+C36+C12</f>
        <v>92431.7</v>
      </c>
      <c r="D117" s="62">
        <f t="shared" si="51"/>
        <v>58407.700000000004</v>
      </c>
      <c r="E117" s="62">
        <f t="shared" si="51"/>
        <v>58407.700000000004</v>
      </c>
      <c r="F117" s="65">
        <f>E117/B117*100</f>
        <v>12.62175197507619</v>
      </c>
      <c r="G117" s="65">
        <f>E117/C117*100</f>
        <v>63.190117676078671</v>
      </c>
      <c r="H117" s="62">
        <f>H90+H66+H36+H12</f>
        <v>43986.400000000001</v>
      </c>
      <c r="I117" s="62">
        <f>I123+I142+I148</f>
        <v>0</v>
      </c>
      <c r="J117" s="62">
        <f t="shared" ref="J117:AD117" si="52">J90+J66+J36+J12</f>
        <v>48445.3</v>
      </c>
      <c r="K117" s="62">
        <f t="shared" si="52"/>
        <v>36782.5</v>
      </c>
      <c r="L117" s="62">
        <f t="shared" si="52"/>
        <v>38821.4</v>
      </c>
      <c r="M117" s="62">
        <f t="shared" si="52"/>
        <v>0</v>
      </c>
      <c r="N117" s="62">
        <f t="shared" si="52"/>
        <v>48498.8</v>
      </c>
      <c r="O117" s="62">
        <f t="shared" si="52"/>
        <v>0</v>
      </c>
      <c r="P117" s="62">
        <f t="shared" si="52"/>
        <v>51501.5</v>
      </c>
      <c r="Q117" s="62">
        <f t="shared" si="52"/>
        <v>0</v>
      </c>
      <c r="R117" s="62">
        <f t="shared" si="52"/>
        <v>32631</v>
      </c>
      <c r="S117" s="62">
        <f t="shared" si="52"/>
        <v>0</v>
      </c>
      <c r="T117" s="62">
        <f t="shared" si="52"/>
        <v>31044.800000000003</v>
      </c>
      <c r="U117" s="62">
        <f t="shared" si="52"/>
        <v>0</v>
      </c>
      <c r="V117" s="62">
        <f t="shared" si="52"/>
        <v>22446.800000000003</v>
      </c>
      <c r="W117" s="62">
        <f t="shared" si="52"/>
        <v>0</v>
      </c>
      <c r="X117" s="62">
        <f t="shared" si="52"/>
        <v>35696</v>
      </c>
      <c r="Y117" s="62">
        <f t="shared" si="52"/>
        <v>0</v>
      </c>
      <c r="Z117" s="62">
        <f t="shared" si="52"/>
        <v>33469.9</v>
      </c>
      <c r="AA117" s="62">
        <f t="shared" si="52"/>
        <v>0</v>
      </c>
      <c r="AB117" s="62">
        <f t="shared" si="52"/>
        <v>28684.2</v>
      </c>
      <c r="AC117" s="62">
        <f t="shared" si="52"/>
        <v>0</v>
      </c>
      <c r="AD117" s="62">
        <f t="shared" si="52"/>
        <v>47528.2</v>
      </c>
      <c r="AE117" s="15">
        <f>AE123+AE142+AE148</f>
        <v>0</v>
      </c>
      <c r="AF117" s="28"/>
      <c r="AG117" s="42"/>
      <c r="AH117" s="42"/>
      <c r="AI117" s="42"/>
    </row>
    <row r="118" spans="1:35" s="12" customFormat="1" ht="18.75" x14ac:dyDescent="0.3">
      <c r="A118" s="61" t="s">
        <v>15</v>
      </c>
      <c r="B118" s="58">
        <f t="shared" ref="B118:B119" si="53">H118+J118+L118+N118+P118+R118+T118+V118+X118+Z118+AB118+AD118</f>
        <v>0</v>
      </c>
      <c r="C118" s="62"/>
      <c r="D118" s="62"/>
      <c r="E118" s="62"/>
      <c r="F118" s="63"/>
      <c r="G118" s="63"/>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15"/>
      <c r="AF118" s="28"/>
      <c r="AG118" s="42"/>
      <c r="AH118" s="42"/>
      <c r="AI118" s="42"/>
    </row>
    <row r="119" spans="1:35" s="12" customFormat="1" ht="18.75" x14ac:dyDescent="0.3">
      <c r="A119" s="61" t="s">
        <v>16</v>
      </c>
      <c r="B119" s="58">
        <f t="shared" si="53"/>
        <v>6000.0999999999995</v>
      </c>
      <c r="C119" s="62">
        <f t="shared" ref="C119:E119" si="54">C92+C68+C38+C14</f>
        <v>408.90000000000003</v>
      </c>
      <c r="D119" s="62">
        <f t="shared" si="54"/>
        <v>0</v>
      </c>
      <c r="E119" s="62">
        <f t="shared" si="54"/>
        <v>0</v>
      </c>
      <c r="F119" s="65">
        <f>E119/B119*100</f>
        <v>0</v>
      </c>
      <c r="G119" s="65">
        <f>E119/C119*100</f>
        <v>0</v>
      </c>
      <c r="H119" s="62">
        <f>H92+H68+H38+H14</f>
        <v>0</v>
      </c>
      <c r="I119" s="62">
        <f t="shared" ref="I119:AD119" si="55">I92+I68+I38+I14</f>
        <v>0</v>
      </c>
      <c r="J119" s="62">
        <f t="shared" si="55"/>
        <v>408.90000000000003</v>
      </c>
      <c r="K119" s="62">
        <f t="shared" si="55"/>
        <v>0</v>
      </c>
      <c r="L119" s="62">
        <f t="shared" si="55"/>
        <v>550</v>
      </c>
      <c r="M119" s="62">
        <f t="shared" si="55"/>
        <v>0</v>
      </c>
      <c r="N119" s="62">
        <f t="shared" si="55"/>
        <v>125</v>
      </c>
      <c r="O119" s="62">
        <f t="shared" si="55"/>
        <v>0</v>
      </c>
      <c r="P119" s="62">
        <f t="shared" si="55"/>
        <v>2500</v>
      </c>
      <c r="Q119" s="62">
        <f t="shared" si="55"/>
        <v>0</v>
      </c>
      <c r="R119" s="62">
        <f t="shared" si="55"/>
        <v>0</v>
      </c>
      <c r="S119" s="62">
        <f t="shared" si="55"/>
        <v>0</v>
      </c>
      <c r="T119" s="62">
        <f t="shared" si="55"/>
        <v>0</v>
      </c>
      <c r="U119" s="62">
        <f t="shared" si="55"/>
        <v>0</v>
      </c>
      <c r="V119" s="62">
        <f t="shared" si="55"/>
        <v>1082.3</v>
      </c>
      <c r="W119" s="62">
        <f t="shared" si="55"/>
        <v>0</v>
      </c>
      <c r="X119" s="62">
        <f t="shared" si="55"/>
        <v>0</v>
      </c>
      <c r="Y119" s="62">
        <f t="shared" si="55"/>
        <v>0</v>
      </c>
      <c r="Z119" s="62">
        <f t="shared" si="55"/>
        <v>0</v>
      </c>
      <c r="AA119" s="62">
        <f t="shared" si="55"/>
        <v>0</v>
      </c>
      <c r="AB119" s="62">
        <f t="shared" si="55"/>
        <v>1300</v>
      </c>
      <c r="AC119" s="62">
        <f t="shared" si="55"/>
        <v>0</v>
      </c>
      <c r="AD119" s="62">
        <f t="shared" si="55"/>
        <v>33.9</v>
      </c>
      <c r="AE119" s="15">
        <f>AE125+AE144+AE150</f>
        <v>0</v>
      </c>
      <c r="AF119" s="28"/>
      <c r="AG119" s="42"/>
      <c r="AH119" s="42"/>
      <c r="AI119" s="42"/>
    </row>
    <row r="120" spans="1:35" s="12" customFormat="1" ht="22.5" customHeight="1" x14ac:dyDescent="0.3">
      <c r="A120" s="53" t="s">
        <v>71</v>
      </c>
      <c r="B120" s="19"/>
      <c r="C120" s="21"/>
      <c r="D120" s="19"/>
      <c r="E120" s="21"/>
      <c r="F120" s="22"/>
      <c r="G120" s="2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82"/>
      <c r="AG120" s="42"/>
      <c r="AH120" s="42"/>
      <c r="AI120" s="42"/>
    </row>
    <row r="121" spans="1:35" s="12" customFormat="1" ht="24" customHeight="1" x14ac:dyDescent="0.3">
      <c r="A121" s="53" t="s">
        <v>73</v>
      </c>
      <c r="B121" s="19"/>
      <c r="C121" s="19"/>
      <c r="D121" s="19"/>
      <c r="E121" s="19"/>
      <c r="F121" s="19"/>
      <c r="G121" s="19"/>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89"/>
      <c r="AG121" s="42"/>
      <c r="AH121" s="42"/>
      <c r="AI121" s="42"/>
    </row>
    <row r="122" spans="1:35" s="12" customFormat="1" ht="21" customHeight="1" x14ac:dyDescent="0.3">
      <c r="A122" s="4" t="s">
        <v>17</v>
      </c>
      <c r="B122" s="2">
        <f>B123+B124+B126</f>
        <v>6442.2000000000007</v>
      </c>
      <c r="C122" s="2">
        <f>C123+C124+C126+C143</f>
        <v>437.1</v>
      </c>
      <c r="D122" s="2">
        <f>D123+D124+D126+D143</f>
        <v>437.1</v>
      </c>
      <c r="E122" s="2">
        <f>E123+E124+E126+E143</f>
        <v>37219.599999999999</v>
      </c>
      <c r="F122" s="32">
        <f>E122/B122*100</f>
        <v>577.7467324826921</v>
      </c>
      <c r="G122" s="32">
        <f>E122/C122*100</f>
        <v>8515.1223976206802</v>
      </c>
      <c r="H122" s="2">
        <f t="shared" ref="H122:AD122" si="56">H123+H124+H126</f>
        <v>437.1</v>
      </c>
      <c r="I122" s="2">
        <f t="shared" si="56"/>
        <v>437.1</v>
      </c>
      <c r="J122" s="2">
        <f t="shared" si="56"/>
        <v>434.1</v>
      </c>
      <c r="K122" s="2">
        <f t="shared" si="56"/>
        <v>36782.5</v>
      </c>
      <c r="L122" s="2">
        <f t="shared" si="56"/>
        <v>474.5</v>
      </c>
      <c r="M122" s="2">
        <f t="shared" si="56"/>
        <v>0</v>
      </c>
      <c r="N122" s="2">
        <f t="shared" si="56"/>
        <v>435.5</v>
      </c>
      <c r="O122" s="2">
        <f t="shared" si="56"/>
        <v>0</v>
      </c>
      <c r="P122" s="2">
        <f t="shared" si="56"/>
        <v>1557.4</v>
      </c>
      <c r="Q122" s="2">
        <f t="shared" si="56"/>
        <v>0</v>
      </c>
      <c r="R122" s="2">
        <f t="shared" si="56"/>
        <v>396.9</v>
      </c>
      <c r="S122" s="2">
        <f t="shared" si="56"/>
        <v>0</v>
      </c>
      <c r="T122" s="2">
        <f t="shared" si="56"/>
        <v>311.10000000000002</v>
      </c>
      <c r="U122" s="2">
        <f t="shared" si="56"/>
        <v>0</v>
      </c>
      <c r="V122" s="2">
        <f t="shared" si="56"/>
        <v>414.5</v>
      </c>
      <c r="W122" s="2">
        <f t="shared" si="56"/>
        <v>0</v>
      </c>
      <c r="X122" s="2">
        <f t="shared" si="56"/>
        <v>564.6</v>
      </c>
      <c r="Y122" s="2">
        <f t="shared" si="56"/>
        <v>0</v>
      </c>
      <c r="Z122" s="2">
        <f t="shared" si="56"/>
        <v>408.5</v>
      </c>
      <c r="AA122" s="2">
        <f t="shared" si="56"/>
        <v>0</v>
      </c>
      <c r="AB122" s="2">
        <f t="shared" si="56"/>
        <v>446.7</v>
      </c>
      <c r="AC122" s="2">
        <f t="shared" si="56"/>
        <v>0</v>
      </c>
      <c r="AD122" s="2">
        <f t="shared" si="56"/>
        <v>561.29999999999995</v>
      </c>
      <c r="AE122" s="2">
        <f>AE123+AE124+AE126+AE143</f>
        <v>0</v>
      </c>
      <c r="AF122" s="88"/>
      <c r="AG122" s="42"/>
      <c r="AH122" s="42"/>
      <c r="AI122" s="42"/>
    </row>
    <row r="123" spans="1:35" s="12" customFormat="1" ht="22.5" customHeight="1" x14ac:dyDescent="0.3">
      <c r="A123" s="3" t="s">
        <v>13</v>
      </c>
      <c r="B123" s="19"/>
      <c r="C123" s="21"/>
      <c r="D123" s="19"/>
      <c r="E123" s="21"/>
      <c r="F123" s="22"/>
      <c r="G123" s="22"/>
      <c r="H123" s="2"/>
      <c r="I123" s="2"/>
      <c r="J123" s="2"/>
      <c r="K123" s="2"/>
      <c r="L123" s="2"/>
      <c r="M123" s="2"/>
      <c r="N123" s="2"/>
      <c r="O123" s="2"/>
      <c r="P123" s="2"/>
      <c r="Q123" s="2"/>
      <c r="R123" s="2"/>
      <c r="S123" s="2"/>
      <c r="T123" s="15"/>
      <c r="U123" s="15"/>
      <c r="V123" s="2"/>
      <c r="W123" s="2"/>
      <c r="X123" s="2"/>
      <c r="Y123" s="2"/>
      <c r="Z123" s="2"/>
      <c r="AA123" s="2"/>
      <c r="AB123" s="2"/>
      <c r="AC123" s="2"/>
      <c r="AD123" s="2"/>
      <c r="AE123" s="2"/>
      <c r="AF123" s="88"/>
      <c r="AG123" s="42"/>
      <c r="AH123" s="42"/>
      <c r="AI123" s="42"/>
    </row>
    <row r="124" spans="1:35" s="12" customFormat="1" ht="22.5" customHeight="1" x14ac:dyDescent="0.3">
      <c r="A124" s="3" t="s">
        <v>14</v>
      </c>
      <c r="B124" s="21">
        <f>H124+J124+L124+N124+P124+R124+T124+V124+X124+Z124+AB124+AD124</f>
        <v>6442.2000000000007</v>
      </c>
      <c r="C124" s="21">
        <f>H124</f>
        <v>437.1</v>
      </c>
      <c r="D124" s="21">
        <v>437.1</v>
      </c>
      <c r="E124" s="21">
        <f>K124+M124+O124+Q124+S124+U124+W124+Y124+AA124+AC124+AE124+AG124+I124</f>
        <v>37219.599999999999</v>
      </c>
      <c r="F124" s="22">
        <f>E124/B124*100</f>
        <v>577.7467324826921</v>
      </c>
      <c r="G124" s="22">
        <f>E124/C124*100</f>
        <v>8515.1223976206802</v>
      </c>
      <c r="H124" s="19">
        <v>437.1</v>
      </c>
      <c r="I124" s="19">
        <v>437.1</v>
      </c>
      <c r="J124" s="19">
        <v>434.1</v>
      </c>
      <c r="K124" s="19">
        <f>K117+K112+K106</f>
        <v>36782.5</v>
      </c>
      <c r="L124" s="19">
        <v>474.5</v>
      </c>
      <c r="M124" s="19">
        <f>M117+M112+M106</f>
        <v>0</v>
      </c>
      <c r="N124" s="19">
        <v>435.5</v>
      </c>
      <c r="O124" s="19">
        <f>O117+O112+O106</f>
        <v>0</v>
      </c>
      <c r="P124" s="19">
        <v>1557.4</v>
      </c>
      <c r="Q124" s="19">
        <f>Q117+Q112+Q106</f>
        <v>0</v>
      </c>
      <c r="R124" s="19">
        <v>396.9</v>
      </c>
      <c r="S124" s="19">
        <f>S117+S112+S106</f>
        <v>0</v>
      </c>
      <c r="T124" s="19">
        <v>311.10000000000002</v>
      </c>
      <c r="U124" s="19">
        <f>U117+U112+U106</f>
        <v>0</v>
      </c>
      <c r="V124" s="19">
        <v>414.5</v>
      </c>
      <c r="W124" s="19">
        <f>W117+W112+W106</f>
        <v>0</v>
      </c>
      <c r="X124" s="19">
        <v>564.6</v>
      </c>
      <c r="Y124" s="19">
        <f>Y117+Y112+Y106</f>
        <v>0</v>
      </c>
      <c r="Z124" s="19">
        <v>408.5</v>
      </c>
      <c r="AA124" s="19">
        <f>AA117+AA112+AA106</f>
        <v>0</v>
      </c>
      <c r="AB124" s="19">
        <v>446.7</v>
      </c>
      <c r="AC124" s="19">
        <f>AC117+AC112+AC106</f>
        <v>0</v>
      </c>
      <c r="AD124" s="19">
        <v>561.29999999999995</v>
      </c>
      <c r="AE124" s="2"/>
      <c r="AF124" s="88"/>
      <c r="AG124" s="42"/>
      <c r="AH124" s="42"/>
      <c r="AI124" s="42"/>
    </row>
    <row r="125" spans="1:35" s="12" customFormat="1" ht="22.5" customHeight="1" x14ac:dyDescent="0.3">
      <c r="A125" s="3" t="s">
        <v>15</v>
      </c>
      <c r="B125" s="20"/>
      <c r="C125" s="20"/>
      <c r="D125" s="20"/>
      <c r="E125" s="20"/>
      <c r="F125" s="20"/>
      <c r="G125" s="20"/>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37"/>
      <c r="AG125" s="42"/>
      <c r="AH125" s="42"/>
      <c r="AI125" s="42"/>
    </row>
    <row r="126" spans="1:35" s="12" customFormat="1" ht="22.5" customHeight="1" x14ac:dyDescent="0.3">
      <c r="A126" s="3" t="s">
        <v>16</v>
      </c>
      <c r="B126" s="19"/>
      <c r="C126" s="21"/>
      <c r="D126" s="19"/>
      <c r="E126" s="21"/>
      <c r="F126" s="22"/>
      <c r="G126" s="2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37"/>
      <c r="AG126" s="42"/>
      <c r="AH126" s="42"/>
      <c r="AI126" s="42"/>
    </row>
    <row r="127" spans="1:35" s="12" customFormat="1" ht="26.25" customHeight="1" x14ac:dyDescent="0.3">
      <c r="A127" s="53" t="s">
        <v>72</v>
      </c>
      <c r="B127" s="19"/>
      <c r="C127" s="19"/>
      <c r="D127" s="19"/>
      <c r="E127" s="19"/>
      <c r="F127" s="19"/>
      <c r="G127" s="19"/>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89"/>
      <c r="AG127" s="42"/>
      <c r="AH127" s="42"/>
      <c r="AI127" s="42"/>
    </row>
    <row r="128" spans="1:35" s="12" customFormat="1" ht="21.6" customHeight="1" x14ac:dyDescent="0.3">
      <c r="A128" s="4" t="s">
        <v>17</v>
      </c>
      <c r="B128" s="2">
        <f>B129+B130+B132</f>
        <v>50471.1</v>
      </c>
      <c r="C128" s="2">
        <f t="shared" ref="C128:E128" si="57">C129+C130+C132</f>
        <v>11243.4</v>
      </c>
      <c r="D128" s="2">
        <f t="shared" si="57"/>
        <v>9313</v>
      </c>
      <c r="E128" s="2">
        <f t="shared" si="57"/>
        <v>9313</v>
      </c>
      <c r="F128" s="32">
        <f>E128/B128*100</f>
        <v>18.452143900172572</v>
      </c>
      <c r="G128" s="32">
        <f>E128/C128*100</f>
        <v>82.830816301118887</v>
      </c>
      <c r="H128" s="2">
        <f t="shared" ref="H128:AE128" si="58">H129+H130+H132</f>
        <v>5551.3</v>
      </c>
      <c r="I128" s="2">
        <f t="shared" si="58"/>
        <v>3851.8</v>
      </c>
      <c r="J128" s="2">
        <f t="shared" si="58"/>
        <v>5692.0999999999995</v>
      </c>
      <c r="K128" s="2">
        <f t="shared" si="58"/>
        <v>5461.2</v>
      </c>
      <c r="L128" s="2">
        <f t="shared" si="58"/>
        <v>5585.4000000000005</v>
      </c>
      <c r="M128" s="2">
        <f t="shared" si="58"/>
        <v>0</v>
      </c>
      <c r="N128" s="2">
        <f t="shared" si="58"/>
        <v>5551.2</v>
      </c>
      <c r="O128" s="2">
        <f t="shared" si="58"/>
        <v>0</v>
      </c>
      <c r="P128" s="2">
        <f t="shared" si="58"/>
        <v>5551.2</v>
      </c>
      <c r="Q128" s="2">
        <f t="shared" si="58"/>
        <v>0</v>
      </c>
      <c r="R128" s="2">
        <f t="shared" si="58"/>
        <v>0</v>
      </c>
      <c r="S128" s="2">
        <f t="shared" si="58"/>
        <v>0</v>
      </c>
      <c r="T128" s="2">
        <f t="shared" si="58"/>
        <v>0</v>
      </c>
      <c r="U128" s="2">
        <f t="shared" si="58"/>
        <v>0</v>
      </c>
      <c r="V128" s="2">
        <f t="shared" si="58"/>
        <v>0</v>
      </c>
      <c r="W128" s="2">
        <f t="shared" si="58"/>
        <v>0</v>
      </c>
      <c r="X128" s="2">
        <f t="shared" si="58"/>
        <v>5651.2</v>
      </c>
      <c r="Y128" s="2">
        <f t="shared" si="58"/>
        <v>0</v>
      </c>
      <c r="Z128" s="2">
        <f t="shared" si="58"/>
        <v>5592.7</v>
      </c>
      <c r="AA128" s="2">
        <f t="shared" si="58"/>
        <v>0</v>
      </c>
      <c r="AB128" s="2">
        <f t="shared" si="58"/>
        <v>5574.7</v>
      </c>
      <c r="AC128" s="2">
        <f t="shared" si="58"/>
        <v>0</v>
      </c>
      <c r="AD128" s="2">
        <f t="shared" si="58"/>
        <v>5721.3</v>
      </c>
      <c r="AE128" s="2">
        <f t="shared" si="58"/>
        <v>0</v>
      </c>
      <c r="AF128" s="88"/>
      <c r="AG128" s="42"/>
      <c r="AH128" s="42"/>
      <c r="AI128" s="42"/>
    </row>
    <row r="129" spans="1:35" s="12" customFormat="1" ht="19.149999999999999" customHeight="1" x14ac:dyDescent="0.3">
      <c r="A129" s="3" t="s">
        <v>13</v>
      </c>
      <c r="B129" s="19"/>
      <c r="C129" s="21"/>
      <c r="D129" s="19"/>
      <c r="E129" s="21"/>
      <c r="F129" s="22"/>
      <c r="G129" s="22"/>
      <c r="H129" s="2"/>
      <c r="I129" s="2"/>
      <c r="J129" s="2"/>
      <c r="K129" s="2"/>
      <c r="L129" s="2"/>
      <c r="M129" s="2"/>
      <c r="N129" s="2"/>
      <c r="O129" s="2"/>
      <c r="P129" s="2"/>
      <c r="Q129" s="2"/>
      <c r="R129" s="2"/>
      <c r="S129" s="2"/>
      <c r="T129" s="15"/>
      <c r="U129" s="15"/>
      <c r="V129" s="2"/>
      <c r="W129" s="2"/>
      <c r="X129" s="2"/>
      <c r="Y129" s="2"/>
      <c r="Z129" s="2"/>
      <c r="AA129" s="2"/>
      <c r="AB129" s="2"/>
      <c r="AC129" s="2"/>
      <c r="AD129" s="2"/>
      <c r="AE129" s="2"/>
      <c r="AF129" s="88"/>
      <c r="AG129" s="42"/>
      <c r="AH129" s="42"/>
      <c r="AI129" s="42"/>
    </row>
    <row r="130" spans="1:35" s="12" customFormat="1" ht="21" customHeight="1" x14ac:dyDescent="0.3">
      <c r="A130" s="3" t="s">
        <v>14</v>
      </c>
      <c r="B130" s="19">
        <f>B60+B54+B48</f>
        <v>50471.1</v>
      </c>
      <c r="C130" s="19">
        <f t="shared" ref="C130:E130" si="59">C60+C54+C48</f>
        <v>11243.4</v>
      </c>
      <c r="D130" s="19">
        <f t="shared" si="59"/>
        <v>9313</v>
      </c>
      <c r="E130" s="19">
        <f t="shared" si="59"/>
        <v>9313</v>
      </c>
      <c r="F130" s="22">
        <f>E130/B130*100</f>
        <v>18.452143900172572</v>
      </c>
      <c r="G130" s="22">
        <f>E130/C130*100</f>
        <v>82.830816301118887</v>
      </c>
      <c r="H130" s="19">
        <f t="shared" ref="H130:AD130" si="60">H60+H54+H48</f>
        <v>5551.3</v>
      </c>
      <c r="I130" s="19">
        <f t="shared" si="60"/>
        <v>3851.8</v>
      </c>
      <c r="J130" s="19">
        <f t="shared" si="60"/>
        <v>5692.0999999999995</v>
      </c>
      <c r="K130" s="19">
        <f t="shared" si="60"/>
        <v>5461.2</v>
      </c>
      <c r="L130" s="19">
        <f t="shared" si="60"/>
        <v>5585.4000000000005</v>
      </c>
      <c r="M130" s="19">
        <f t="shared" si="60"/>
        <v>0</v>
      </c>
      <c r="N130" s="19">
        <f t="shared" si="60"/>
        <v>5551.2</v>
      </c>
      <c r="O130" s="19">
        <f t="shared" si="60"/>
        <v>0</v>
      </c>
      <c r="P130" s="19">
        <f t="shared" si="60"/>
        <v>5551.2</v>
      </c>
      <c r="Q130" s="19">
        <f t="shared" si="60"/>
        <v>0</v>
      </c>
      <c r="R130" s="19">
        <f t="shared" si="60"/>
        <v>0</v>
      </c>
      <c r="S130" s="19">
        <f t="shared" si="60"/>
        <v>0</v>
      </c>
      <c r="T130" s="19">
        <f t="shared" si="60"/>
        <v>0</v>
      </c>
      <c r="U130" s="19">
        <f t="shared" si="60"/>
        <v>0</v>
      </c>
      <c r="V130" s="19">
        <f t="shared" si="60"/>
        <v>0</v>
      </c>
      <c r="W130" s="19">
        <f t="shared" si="60"/>
        <v>0</v>
      </c>
      <c r="X130" s="19">
        <f t="shared" si="60"/>
        <v>5651.2</v>
      </c>
      <c r="Y130" s="19">
        <f t="shared" si="60"/>
        <v>0</v>
      </c>
      <c r="Z130" s="19">
        <f t="shared" si="60"/>
        <v>5592.7</v>
      </c>
      <c r="AA130" s="19">
        <f t="shared" si="60"/>
        <v>0</v>
      </c>
      <c r="AB130" s="19">
        <f t="shared" si="60"/>
        <v>5574.7</v>
      </c>
      <c r="AC130" s="19">
        <f t="shared" si="60"/>
        <v>0</v>
      </c>
      <c r="AD130" s="19">
        <f t="shared" si="60"/>
        <v>5721.3</v>
      </c>
      <c r="AE130" s="2"/>
      <c r="AF130" s="88"/>
      <c r="AG130" s="42"/>
      <c r="AH130" s="42"/>
      <c r="AI130" s="42"/>
    </row>
    <row r="131" spans="1:35" s="12" customFormat="1" ht="19.899999999999999" customHeight="1" x14ac:dyDescent="0.3">
      <c r="A131" s="3" t="s">
        <v>15</v>
      </c>
      <c r="B131" s="20"/>
      <c r="C131" s="20"/>
      <c r="D131" s="20"/>
      <c r="E131" s="20"/>
      <c r="F131" s="20"/>
      <c r="G131" s="20"/>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37"/>
      <c r="AG131" s="42"/>
      <c r="AH131" s="42"/>
      <c r="AI131" s="42"/>
    </row>
    <row r="132" spans="1:35" s="12" customFormat="1" ht="19.899999999999999" customHeight="1" x14ac:dyDescent="0.3">
      <c r="A132" s="3" t="s">
        <v>16</v>
      </c>
      <c r="B132" s="19"/>
      <c r="C132" s="21"/>
      <c r="D132" s="19"/>
      <c r="E132" s="21"/>
      <c r="F132" s="22"/>
      <c r="G132" s="2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37"/>
      <c r="AG132" s="42"/>
      <c r="AH132" s="42"/>
      <c r="AI132" s="42"/>
    </row>
    <row r="133" spans="1:35" s="12" customFormat="1" ht="24" customHeight="1" x14ac:dyDescent="0.3">
      <c r="A133" s="53" t="s">
        <v>71</v>
      </c>
      <c r="B133" s="19"/>
      <c r="C133" s="21"/>
      <c r="D133" s="19"/>
      <c r="E133" s="21"/>
      <c r="F133" s="22"/>
      <c r="G133" s="2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82"/>
      <c r="AG133" s="42"/>
      <c r="AH133" s="42"/>
      <c r="AI133" s="42"/>
    </row>
    <row r="134" spans="1:35" s="12" customFormat="1" ht="23.45" customHeight="1" x14ac:dyDescent="0.3">
      <c r="A134" s="53" t="s">
        <v>74</v>
      </c>
      <c r="B134" s="19"/>
      <c r="C134" s="19"/>
      <c r="D134" s="19"/>
      <c r="E134" s="19"/>
      <c r="F134" s="19"/>
      <c r="G134" s="1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89"/>
      <c r="AG134" s="42"/>
      <c r="AH134" s="42"/>
      <c r="AI134" s="42"/>
    </row>
    <row r="135" spans="1:35" s="12" customFormat="1" ht="24" customHeight="1" x14ac:dyDescent="0.3">
      <c r="A135" s="4" t="s">
        <v>17</v>
      </c>
      <c r="B135" s="2">
        <f>B136+B137+B139</f>
        <v>15300.3</v>
      </c>
      <c r="C135" s="2">
        <f t="shared" ref="C135:E135" si="61">C136+C137+C139</f>
        <v>0</v>
      </c>
      <c r="D135" s="2">
        <f t="shared" si="61"/>
        <v>0</v>
      </c>
      <c r="E135" s="2">
        <f t="shared" si="61"/>
        <v>0</v>
      </c>
      <c r="F135" s="32">
        <f>E135/B135*100</f>
        <v>0</v>
      </c>
      <c r="G135" s="32" t="e">
        <f>E135/C135*100</f>
        <v>#DIV/0!</v>
      </c>
      <c r="H135" s="2">
        <f t="shared" ref="H135:AC135" si="62">H136+H137+H139</f>
        <v>0</v>
      </c>
      <c r="I135" s="2">
        <f t="shared" si="62"/>
        <v>0</v>
      </c>
      <c r="J135" s="2">
        <f t="shared" si="62"/>
        <v>0</v>
      </c>
      <c r="K135" s="2">
        <f t="shared" si="62"/>
        <v>0</v>
      </c>
      <c r="L135" s="2">
        <f t="shared" si="62"/>
        <v>0</v>
      </c>
      <c r="M135" s="2">
        <f t="shared" si="62"/>
        <v>0</v>
      </c>
      <c r="N135" s="2">
        <f t="shared" si="62"/>
        <v>0</v>
      </c>
      <c r="O135" s="2">
        <f t="shared" si="62"/>
        <v>0</v>
      </c>
      <c r="P135" s="2">
        <f t="shared" si="62"/>
        <v>0</v>
      </c>
      <c r="Q135" s="2">
        <f t="shared" si="62"/>
        <v>0</v>
      </c>
      <c r="R135" s="2">
        <f t="shared" si="62"/>
        <v>0</v>
      </c>
      <c r="S135" s="2">
        <f t="shared" si="62"/>
        <v>0</v>
      </c>
      <c r="T135" s="2">
        <f t="shared" si="62"/>
        <v>0</v>
      </c>
      <c r="U135" s="2">
        <f t="shared" si="62"/>
        <v>0</v>
      </c>
      <c r="V135" s="2">
        <f t="shared" si="62"/>
        <v>0</v>
      </c>
      <c r="W135" s="2">
        <f t="shared" si="62"/>
        <v>0</v>
      </c>
      <c r="X135" s="2">
        <f t="shared" si="62"/>
        <v>0</v>
      </c>
      <c r="Y135" s="2">
        <f t="shared" si="62"/>
        <v>0</v>
      </c>
      <c r="Z135" s="2">
        <f t="shared" si="62"/>
        <v>0</v>
      </c>
      <c r="AA135" s="2">
        <f t="shared" si="62"/>
        <v>0</v>
      </c>
      <c r="AB135" s="2">
        <f t="shared" si="62"/>
        <v>0</v>
      </c>
      <c r="AC135" s="2">
        <f t="shared" si="62"/>
        <v>0</v>
      </c>
      <c r="AD135" s="2">
        <f>AD136+AD137+AD139</f>
        <v>15300.3</v>
      </c>
      <c r="AE135" s="2">
        <f>AE136+AE137+AE139</f>
        <v>0</v>
      </c>
      <c r="AF135" s="88"/>
      <c r="AG135" s="42"/>
      <c r="AH135" s="42"/>
      <c r="AI135" s="42"/>
    </row>
    <row r="136" spans="1:35" s="12" customFormat="1" ht="24" customHeight="1" x14ac:dyDescent="0.3">
      <c r="A136" s="3" t="s">
        <v>13</v>
      </c>
      <c r="B136" s="19">
        <f>B83+B77</f>
        <v>15300.3</v>
      </c>
      <c r="C136" s="19">
        <f t="shared" ref="C136:E136" si="63">C83+C77</f>
        <v>0</v>
      </c>
      <c r="D136" s="19">
        <f t="shared" si="63"/>
        <v>0</v>
      </c>
      <c r="E136" s="19">
        <f t="shared" si="63"/>
        <v>0</v>
      </c>
      <c r="F136" s="22"/>
      <c r="G136" s="22"/>
      <c r="H136" s="19">
        <f t="shared" ref="H136:AD136" si="64">H83+H77</f>
        <v>0</v>
      </c>
      <c r="I136" s="19">
        <f t="shared" si="64"/>
        <v>0</v>
      </c>
      <c r="J136" s="19">
        <f t="shared" si="64"/>
        <v>0</v>
      </c>
      <c r="K136" s="19">
        <f t="shared" si="64"/>
        <v>0</v>
      </c>
      <c r="L136" s="19">
        <f t="shared" si="64"/>
        <v>0</v>
      </c>
      <c r="M136" s="19">
        <f t="shared" si="64"/>
        <v>0</v>
      </c>
      <c r="N136" s="19">
        <f t="shared" si="64"/>
        <v>0</v>
      </c>
      <c r="O136" s="19">
        <f t="shared" si="64"/>
        <v>0</v>
      </c>
      <c r="P136" s="19">
        <f t="shared" si="64"/>
        <v>0</v>
      </c>
      <c r="Q136" s="19">
        <f t="shared" si="64"/>
        <v>0</v>
      </c>
      <c r="R136" s="19">
        <f t="shared" si="64"/>
        <v>0</v>
      </c>
      <c r="S136" s="19">
        <f t="shared" si="64"/>
        <v>0</v>
      </c>
      <c r="T136" s="19">
        <f t="shared" si="64"/>
        <v>0</v>
      </c>
      <c r="U136" s="19">
        <f t="shared" si="64"/>
        <v>0</v>
      </c>
      <c r="V136" s="19">
        <f t="shared" si="64"/>
        <v>0</v>
      </c>
      <c r="W136" s="19">
        <f t="shared" si="64"/>
        <v>0</v>
      </c>
      <c r="X136" s="19">
        <f t="shared" si="64"/>
        <v>0</v>
      </c>
      <c r="Y136" s="19">
        <f t="shared" si="64"/>
        <v>0</v>
      </c>
      <c r="Z136" s="19">
        <f t="shared" si="64"/>
        <v>0</v>
      </c>
      <c r="AA136" s="19">
        <f t="shared" si="64"/>
        <v>0</v>
      </c>
      <c r="AB136" s="19">
        <f t="shared" si="64"/>
        <v>0</v>
      </c>
      <c r="AC136" s="19">
        <f t="shared" si="64"/>
        <v>0</v>
      </c>
      <c r="AD136" s="19">
        <f t="shared" si="64"/>
        <v>15300.3</v>
      </c>
      <c r="AE136" s="2"/>
      <c r="AF136" s="88"/>
      <c r="AG136" s="42"/>
      <c r="AH136" s="42"/>
      <c r="AI136" s="42"/>
    </row>
    <row r="137" spans="1:35" s="12" customFormat="1" ht="21" customHeight="1" x14ac:dyDescent="0.3">
      <c r="A137" s="3" t="s">
        <v>14</v>
      </c>
      <c r="B137" s="19">
        <f>B78</f>
        <v>0</v>
      </c>
      <c r="C137" s="21"/>
      <c r="D137" s="19"/>
      <c r="E137" s="21">
        <f>I137+K137+M137+O137+Q137+S137+U137+W137+Y137+AA137+AC137+AE137</f>
        <v>0</v>
      </c>
      <c r="F137" s="22" t="e">
        <f>E137/B137*100</f>
        <v>#DIV/0!</v>
      </c>
      <c r="G137" s="22" t="e">
        <f>E137/C137*100</f>
        <v>#DIV/0!</v>
      </c>
      <c r="H137" s="19">
        <f t="shared" ref="H137:AD137" si="65">H78</f>
        <v>0</v>
      </c>
      <c r="I137" s="19">
        <f t="shared" si="65"/>
        <v>0</v>
      </c>
      <c r="J137" s="19">
        <f t="shared" si="65"/>
        <v>0</v>
      </c>
      <c r="K137" s="19">
        <f t="shared" si="65"/>
        <v>0</v>
      </c>
      <c r="L137" s="19">
        <f t="shared" si="65"/>
        <v>0</v>
      </c>
      <c r="M137" s="19">
        <f t="shared" si="65"/>
        <v>0</v>
      </c>
      <c r="N137" s="19">
        <f t="shared" si="65"/>
        <v>0</v>
      </c>
      <c r="O137" s="19">
        <f t="shared" si="65"/>
        <v>0</v>
      </c>
      <c r="P137" s="19">
        <f t="shared" si="65"/>
        <v>0</v>
      </c>
      <c r="Q137" s="19">
        <f t="shared" si="65"/>
        <v>0</v>
      </c>
      <c r="R137" s="19">
        <f t="shared" si="65"/>
        <v>0</v>
      </c>
      <c r="S137" s="19">
        <f t="shared" si="65"/>
        <v>0</v>
      </c>
      <c r="T137" s="19">
        <f t="shared" si="65"/>
        <v>0</v>
      </c>
      <c r="U137" s="19">
        <f t="shared" si="65"/>
        <v>0</v>
      </c>
      <c r="V137" s="19">
        <f t="shared" si="65"/>
        <v>0</v>
      </c>
      <c r="W137" s="19">
        <f t="shared" si="65"/>
        <v>0</v>
      </c>
      <c r="X137" s="19">
        <f t="shared" si="65"/>
        <v>0</v>
      </c>
      <c r="Y137" s="19">
        <f t="shared" si="65"/>
        <v>0</v>
      </c>
      <c r="Z137" s="19">
        <f t="shared" si="65"/>
        <v>0</v>
      </c>
      <c r="AA137" s="19">
        <f t="shared" si="65"/>
        <v>0</v>
      </c>
      <c r="AB137" s="19">
        <f t="shared" si="65"/>
        <v>0</v>
      </c>
      <c r="AC137" s="19">
        <f t="shared" si="65"/>
        <v>0</v>
      </c>
      <c r="AD137" s="19">
        <f t="shared" si="65"/>
        <v>0</v>
      </c>
      <c r="AE137" s="2"/>
      <c r="AF137" s="88"/>
      <c r="AG137" s="42"/>
      <c r="AH137" s="42"/>
      <c r="AI137" s="42"/>
    </row>
    <row r="138" spans="1:35" s="12" customFormat="1" ht="22.9" customHeight="1" x14ac:dyDescent="0.3">
      <c r="A138" s="3" t="s">
        <v>15</v>
      </c>
      <c r="B138" s="20"/>
      <c r="C138" s="20"/>
      <c r="D138" s="20"/>
      <c r="E138" s="20"/>
      <c r="F138" s="20"/>
      <c r="G138" s="20"/>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37"/>
      <c r="AG138" s="42"/>
      <c r="AH138" s="42"/>
      <c r="AI138" s="42"/>
    </row>
    <row r="139" spans="1:35" s="12" customFormat="1" ht="22.5" customHeight="1" x14ac:dyDescent="0.3">
      <c r="A139" s="3" t="s">
        <v>16</v>
      </c>
      <c r="B139" s="19"/>
      <c r="C139" s="21"/>
      <c r="D139" s="19"/>
      <c r="E139" s="21"/>
      <c r="F139" s="22"/>
      <c r="G139" s="2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37"/>
      <c r="AG139" s="42"/>
      <c r="AH139" s="42"/>
      <c r="AI139" s="42"/>
    </row>
    <row r="140" spans="1:35" s="12" customFormat="1" ht="73.150000000000006" customHeight="1" x14ac:dyDescent="0.3">
      <c r="A140" s="4" t="s">
        <v>21</v>
      </c>
      <c r="B140" s="18">
        <f>H140+J140+L140+N140+P140+R140+T140+V140+X140+Z140+AB140+AD140</f>
        <v>0</v>
      </c>
      <c r="C140" s="2">
        <f>C143</f>
        <v>0</v>
      </c>
      <c r="D140" s="2">
        <f>D143</f>
        <v>0</v>
      </c>
      <c r="E140" s="2">
        <f>E143</f>
        <v>0</v>
      </c>
      <c r="F140" s="32"/>
      <c r="G140" s="32"/>
      <c r="H140" s="2">
        <f>H143</f>
        <v>0</v>
      </c>
      <c r="I140" s="2">
        <f>I143</f>
        <v>0</v>
      </c>
      <c r="J140" s="2">
        <f t="shared" ref="J140:AD140" si="66">J143</f>
        <v>0</v>
      </c>
      <c r="K140" s="2">
        <f>K143</f>
        <v>0</v>
      </c>
      <c r="L140" s="2">
        <f t="shared" si="66"/>
        <v>0</v>
      </c>
      <c r="M140" s="2">
        <f>M143</f>
        <v>0</v>
      </c>
      <c r="N140" s="2">
        <f t="shared" si="66"/>
        <v>0</v>
      </c>
      <c r="O140" s="2">
        <f>O143</f>
        <v>0</v>
      </c>
      <c r="P140" s="2">
        <f t="shared" si="66"/>
        <v>0</v>
      </c>
      <c r="Q140" s="2">
        <f>Q143</f>
        <v>0</v>
      </c>
      <c r="R140" s="2">
        <f t="shared" si="66"/>
        <v>0</v>
      </c>
      <c r="S140" s="2">
        <f>S143</f>
        <v>0</v>
      </c>
      <c r="T140" s="2">
        <f t="shared" si="66"/>
        <v>0</v>
      </c>
      <c r="U140" s="2">
        <f>U143</f>
        <v>0</v>
      </c>
      <c r="V140" s="2">
        <f t="shared" si="66"/>
        <v>0</v>
      </c>
      <c r="W140" s="2">
        <f>W143</f>
        <v>0</v>
      </c>
      <c r="X140" s="2">
        <f t="shared" si="66"/>
        <v>0</v>
      </c>
      <c r="Y140" s="2">
        <f>Y143</f>
        <v>0</v>
      </c>
      <c r="Z140" s="2">
        <f t="shared" si="66"/>
        <v>0</v>
      </c>
      <c r="AA140" s="2">
        <f>AA143</f>
        <v>0</v>
      </c>
      <c r="AB140" s="2">
        <f t="shared" si="66"/>
        <v>0</v>
      </c>
      <c r="AC140" s="2">
        <f>AC143</f>
        <v>0</v>
      </c>
      <c r="AD140" s="2">
        <f t="shared" si="66"/>
        <v>0</v>
      </c>
      <c r="AE140" s="2">
        <f>AE143</f>
        <v>0</v>
      </c>
      <c r="AF140" s="37"/>
      <c r="AG140" s="42"/>
      <c r="AH140" s="42"/>
      <c r="AI140" s="42"/>
    </row>
    <row r="141" spans="1:35" s="12" customFormat="1" ht="24.75" customHeight="1" x14ac:dyDescent="0.3">
      <c r="A141" s="108" t="s">
        <v>77</v>
      </c>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10"/>
      <c r="AE141" s="2"/>
      <c r="AF141" s="37"/>
      <c r="AG141" s="42"/>
      <c r="AH141" s="42"/>
      <c r="AI141" s="42"/>
    </row>
    <row r="142" spans="1:35" s="12" customFormat="1" ht="153" customHeight="1" x14ac:dyDescent="0.3">
      <c r="A142" s="4" t="s">
        <v>59</v>
      </c>
      <c r="B142" s="20"/>
      <c r="C142" s="20"/>
      <c r="D142" s="20"/>
      <c r="E142" s="20"/>
      <c r="F142" s="20"/>
      <c r="G142" s="20"/>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37"/>
      <c r="AG142" s="42"/>
      <c r="AH142" s="42"/>
      <c r="AI142" s="42"/>
    </row>
    <row r="143" spans="1:35" s="12" customFormat="1" ht="18.75" x14ac:dyDescent="0.3">
      <c r="A143" s="4" t="s">
        <v>17</v>
      </c>
      <c r="B143" s="18"/>
      <c r="C143" s="2"/>
      <c r="D143" s="2"/>
      <c r="E143" s="2"/>
      <c r="F143" s="32"/>
      <c r="G143" s="3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37"/>
      <c r="AG143" s="42"/>
      <c r="AH143" s="42"/>
      <c r="AI143" s="42"/>
    </row>
    <row r="144" spans="1:35" s="12" customFormat="1" ht="18.75" x14ac:dyDescent="0.3">
      <c r="A144" s="3" t="s">
        <v>13</v>
      </c>
      <c r="B144" s="15"/>
      <c r="C144" s="15"/>
      <c r="D144" s="15"/>
      <c r="E144" s="15"/>
      <c r="F144" s="22"/>
      <c r="G144" s="22"/>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37"/>
      <c r="AG144" s="42"/>
      <c r="AH144" s="42"/>
      <c r="AI144" s="42"/>
    </row>
    <row r="145" spans="1:35" s="12" customFormat="1" ht="18.75" x14ac:dyDescent="0.3">
      <c r="A145" s="3" t="s">
        <v>14</v>
      </c>
      <c r="B145" s="21"/>
      <c r="C145" s="15"/>
      <c r="D145" s="15"/>
      <c r="E145" s="15"/>
      <c r="F145" s="22"/>
      <c r="G145" s="22"/>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37"/>
      <c r="AG145" s="42"/>
      <c r="AH145" s="42"/>
      <c r="AI145" s="42"/>
    </row>
    <row r="146" spans="1:35" s="12" customFormat="1" ht="18.75" x14ac:dyDescent="0.3">
      <c r="A146" s="3" t="s">
        <v>15</v>
      </c>
      <c r="B146" s="20"/>
      <c r="C146" s="15"/>
      <c r="D146" s="20"/>
      <c r="E146" s="20"/>
      <c r="F146" s="20"/>
      <c r="G146" s="20"/>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37"/>
      <c r="AG146" s="42"/>
      <c r="AH146" s="42"/>
      <c r="AI146" s="42"/>
    </row>
    <row r="147" spans="1:35" s="12" customFormat="1" ht="18.75" x14ac:dyDescent="0.3">
      <c r="A147" s="3" t="s">
        <v>16</v>
      </c>
      <c r="B147" s="20"/>
      <c r="C147" s="2"/>
      <c r="D147" s="20"/>
      <c r="E147" s="20"/>
      <c r="F147" s="20"/>
      <c r="G147" s="20"/>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37"/>
      <c r="AG147" s="42"/>
      <c r="AH147" s="42"/>
      <c r="AI147" s="42"/>
    </row>
    <row r="148" spans="1:35" s="12" customFormat="1" ht="37.5" x14ac:dyDescent="0.3">
      <c r="A148" s="3" t="s">
        <v>60</v>
      </c>
      <c r="B148" s="23"/>
      <c r="C148" s="23"/>
      <c r="D148" s="23"/>
      <c r="E148" s="23"/>
      <c r="F148" s="23"/>
      <c r="G148" s="2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37"/>
      <c r="AG148" s="42"/>
      <c r="AH148" s="42"/>
      <c r="AI148" s="42"/>
    </row>
    <row r="149" spans="1:35" s="12" customFormat="1" ht="18.75" x14ac:dyDescent="0.3">
      <c r="A149" s="4" t="s">
        <v>17</v>
      </c>
      <c r="B149" s="18">
        <f>H149+J149+L149+N149+P149+R149+T149+V149+X149+Z149+AB149+AD149</f>
        <v>0</v>
      </c>
      <c r="C149" s="33">
        <f>C150+C151+C152+C153</f>
        <v>0</v>
      </c>
      <c r="D149" s="33">
        <f>D150+D151+D152+D153</f>
        <v>0</v>
      </c>
      <c r="E149" s="33">
        <f>E150+E151+E152+E153</f>
        <v>0</v>
      </c>
      <c r="F149" s="32"/>
      <c r="G149" s="32"/>
      <c r="H149" s="2">
        <f t="shared" ref="H149:AE149" si="67">H150+H151+H152+H153</f>
        <v>0</v>
      </c>
      <c r="I149" s="2">
        <f t="shared" si="67"/>
        <v>0</v>
      </c>
      <c r="J149" s="2">
        <f t="shared" si="67"/>
        <v>0</v>
      </c>
      <c r="K149" s="2">
        <f t="shared" si="67"/>
        <v>0</v>
      </c>
      <c r="L149" s="2">
        <f t="shared" si="67"/>
        <v>0</v>
      </c>
      <c r="M149" s="2">
        <f t="shared" si="67"/>
        <v>0</v>
      </c>
      <c r="N149" s="2">
        <f t="shared" si="67"/>
        <v>0</v>
      </c>
      <c r="O149" s="2">
        <f t="shared" si="67"/>
        <v>0</v>
      </c>
      <c r="P149" s="2">
        <f t="shared" si="67"/>
        <v>0</v>
      </c>
      <c r="Q149" s="2">
        <f t="shared" si="67"/>
        <v>0</v>
      </c>
      <c r="R149" s="2">
        <f t="shared" si="67"/>
        <v>0</v>
      </c>
      <c r="S149" s="2">
        <f t="shared" si="67"/>
        <v>0</v>
      </c>
      <c r="T149" s="2">
        <f t="shared" si="67"/>
        <v>0</v>
      </c>
      <c r="U149" s="2">
        <f t="shared" si="67"/>
        <v>0</v>
      </c>
      <c r="V149" s="2">
        <f t="shared" si="67"/>
        <v>0</v>
      </c>
      <c r="W149" s="2">
        <f t="shared" si="67"/>
        <v>0</v>
      </c>
      <c r="X149" s="2">
        <f t="shared" si="67"/>
        <v>0</v>
      </c>
      <c r="Y149" s="2">
        <f t="shared" si="67"/>
        <v>0</v>
      </c>
      <c r="Z149" s="2">
        <f t="shared" si="67"/>
        <v>0</v>
      </c>
      <c r="AA149" s="2">
        <f t="shared" si="67"/>
        <v>0</v>
      </c>
      <c r="AB149" s="2">
        <f t="shared" si="67"/>
        <v>0</v>
      </c>
      <c r="AC149" s="2">
        <f t="shared" si="67"/>
        <v>0</v>
      </c>
      <c r="AD149" s="2">
        <f t="shared" si="67"/>
        <v>0</v>
      </c>
      <c r="AE149" s="2">
        <f t="shared" si="67"/>
        <v>0</v>
      </c>
      <c r="AF149" s="37"/>
      <c r="AG149" s="42"/>
      <c r="AH149" s="42"/>
      <c r="AI149" s="42"/>
    </row>
    <row r="150" spans="1:35" s="12" customFormat="1" ht="47.25" customHeight="1" x14ac:dyDescent="0.3">
      <c r="A150" s="3" t="s">
        <v>13</v>
      </c>
      <c r="B150" s="21">
        <f>H150+J150+L150+N150+P150+R150+T150+V150+X150+Z150+AB150+AD150</f>
        <v>0</v>
      </c>
      <c r="C150" s="21"/>
      <c r="D150" s="20"/>
      <c r="E150" s="19">
        <f>Q150+S150+U150</f>
        <v>0</v>
      </c>
      <c r="F150" s="22"/>
      <c r="G150" s="2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37" t="s">
        <v>42</v>
      </c>
      <c r="AG150" s="42"/>
      <c r="AH150" s="42"/>
      <c r="AI150" s="42"/>
    </row>
    <row r="151" spans="1:35" s="12" customFormat="1" ht="18.75" x14ac:dyDescent="0.3">
      <c r="A151" s="3" t="s">
        <v>14</v>
      </c>
      <c r="B151" s="21">
        <f>H151+J151+L151+N151+P151+R151+T151+V151+X151+Z151+AB151+AD151</f>
        <v>0</v>
      </c>
      <c r="C151" s="21">
        <f>H151+J151+L151</f>
        <v>0</v>
      </c>
      <c r="D151" s="21"/>
      <c r="E151" s="21">
        <f>I151+K151+M151+O151+Q151+S151+U151+W151+Y151+AA151+AC151+AE151</f>
        <v>0</v>
      </c>
      <c r="F151" s="22"/>
      <c r="G151" s="2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37"/>
      <c r="AG151" s="42"/>
      <c r="AH151" s="42"/>
      <c r="AI151" s="42"/>
    </row>
    <row r="152" spans="1:35" s="12" customFormat="1" ht="18.75" x14ac:dyDescent="0.3">
      <c r="A152" s="3" t="s">
        <v>15</v>
      </c>
      <c r="B152" s="20"/>
      <c r="C152" s="20"/>
      <c r="D152" s="20"/>
      <c r="E152" s="20"/>
      <c r="F152" s="20"/>
      <c r="G152" s="20"/>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37"/>
      <c r="AG152" s="42"/>
      <c r="AH152" s="42"/>
      <c r="AI152" s="42"/>
    </row>
    <row r="153" spans="1:35" s="12" customFormat="1" ht="18.75" x14ac:dyDescent="0.3">
      <c r="A153" s="3" t="s">
        <v>16</v>
      </c>
      <c r="B153" s="20"/>
      <c r="C153" s="20"/>
      <c r="D153" s="20"/>
      <c r="E153" s="20"/>
      <c r="F153" s="20"/>
      <c r="G153" s="20"/>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37"/>
      <c r="AG153" s="42"/>
      <c r="AH153" s="42"/>
      <c r="AI153" s="42"/>
    </row>
    <row r="154" spans="1:35" s="12" customFormat="1" ht="37.5" x14ac:dyDescent="0.3">
      <c r="A154" s="4" t="s">
        <v>82</v>
      </c>
      <c r="B154" s="18">
        <f>H154+J154+L154+N154+P154+R154+T154+V154+X154+Z154+AB154+AD154</f>
        <v>35315.1</v>
      </c>
      <c r="C154" s="2">
        <f>C157+C175+C193</f>
        <v>5821.6999999999989</v>
      </c>
      <c r="D154" s="2">
        <f>D157+D175+D193</f>
        <v>4899.9000000000005</v>
      </c>
      <c r="E154" s="2">
        <f>E157+E175+E193</f>
        <v>4899.9000000000005</v>
      </c>
      <c r="F154" s="32">
        <f>E154/B154*100</f>
        <v>13.874801430549541</v>
      </c>
      <c r="G154" s="32">
        <f>E154/C154*100</f>
        <v>84.166137039009243</v>
      </c>
      <c r="H154" s="2">
        <f t="shared" ref="H154:AE154" si="68">H157+H175+H193</f>
        <v>2892.2</v>
      </c>
      <c r="I154" s="2">
        <f t="shared" si="68"/>
        <v>2261.8000000000002</v>
      </c>
      <c r="J154" s="2">
        <f t="shared" si="68"/>
        <v>2929.5</v>
      </c>
      <c r="K154" s="2">
        <f t="shared" si="68"/>
        <v>2638.1</v>
      </c>
      <c r="L154" s="2">
        <f t="shared" si="68"/>
        <v>3263</v>
      </c>
      <c r="M154" s="2">
        <f t="shared" si="68"/>
        <v>0</v>
      </c>
      <c r="N154" s="2">
        <f t="shared" si="68"/>
        <v>4097.3</v>
      </c>
      <c r="O154" s="2">
        <f t="shared" si="68"/>
        <v>0</v>
      </c>
      <c r="P154" s="2">
        <f t="shared" si="68"/>
        <v>2794</v>
      </c>
      <c r="Q154" s="2">
        <f t="shared" si="68"/>
        <v>0</v>
      </c>
      <c r="R154" s="2">
        <f t="shared" si="68"/>
        <v>2927.7</v>
      </c>
      <c r="S154" s="2">
        <f t="shared" si="68"/>
        <v>0</v>
      </c>
      <c r="T154" s="2">
        <f t="shared" si="68"/>
        <v>3779.3</v>
      </c>
      <c r="U154" s="2">
        <f t="shared" si="68"/>
        <v>0</v>
      </c>
      <c r="V154" s="2">
        <f t="shared" si="68"/>
        <v>1835.7</v>
      </c>
      <c r="W154" s="2">
        <f t="shared" si="68"/>
        <v>0</v>
      </c>
      <c r="X154" s="2">
        <f t="shared" si="68"/>
        <v>1892.3</v>
      </c>
      <c r="Y154" s="2">
        <f t="shared" si="68"/>
        <v>0</v>
      </c>
      <c r="Z154" s="2">
        <f t="shared" si="68"/>
        <v>4456.2</v>
      </c>
      <c r="AA154" s="2">
        <f t="shared" si="68"/>
        <v>0</v>
      </c>
      <c r="AB154" s="2">
        <f t="shared" si="68"/>
        <v>2354.6999999999998</v>
      </c>
      <c r="AC154" s="2">
        <f t="shared" si="68"/>
        <v>0</v>
      </c>
      <c r="AD154" s="2">
        <f t="shared" si="68"/>
        <v>2093.1999999999998</v>
      </c>
      <c r="AE154" s="2">
        <f t="shared" si="68"/>
        <v>0</v>
      </c>
      <c r="AF154" s="37"/>
      <c r="AG154" s="42"/>
      <c r="AH154" s="42"/>
      <c r="AI154" s="42"/>
    </row>
    <row r="155" spans="1:35" s="12" customFormat="1" ht="21" customHeight="1" x14ac:dyDescent="0.3">
      <c r="A155" s="108" t="s">
        <v>78</v>
      </c>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10"/>
      <c r="AE155" s="2"/>
      <c r="AF155" s="37"/>
      <c r="AG155" s="42"/>
      <c r="AH155" s="42"/>
      <c r="AI155" s="42"/>
    </row>
    <row r="156" spans="1:35" s="12" customFormat="1" ht="107.25" customHeight="1" x14ac:dyDescent="0.3">
      <c r="A156" s="4" t="s">
        <v>61</v>
      </c>
      <c r="B156" s="20"/>
      <c r="C156" s="19"/>
      <c r="D156" s="20"/>
      <c r="E156" s="20"/>
      <c r="F156" s="20"/>
      <c r="G156" s="20"/>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37"/>
      <c r="AG156" s="42"/>
      <c r="AH156" s="42"/>
      <c r="AI156" s="42"/>
    </row>
    <row r="157" spans="1:35" s="12" customFormat="1" ht="18.75" x14ac:dyDescent="0.3">
      <c r="A157" s="4" t="s">
        <v>17</v>
      </c>
      <c r="B157" s="18">
        <f>H157+J157+L157+N157+P157+R157+T157+V157+X157+Z157+AB157+AD157</f>
        <v>750.6</v>
      </c>
      <c r="C157" s="2">
        <f>C158+C159+C160+C161</f>
        <v>266.8</v>
      </c>
      <c r="D157" s="2">
        <f>D158+D159+D160+D161</f>
        <v>0</v>
      </c>
      <c r="E157" s="2">
        <f>E158+E159+E160+E161</f>
        <v>0</v>
      </c>
      <c r="F157" s="32">
        <f>E157/B157*100</f>
        <v>0</v>
      </c>
      <c r="G157" s="32">
        <f>E157/C157*100</f>
        <v>0</v>
      </c>
      <c r="H157" s="2">
        <f>H158+H159+H160+H161</f>
        <v>0</v>
      </c>
      <c r="I157" s="2">
        <f t="shared" ref="I157:AE157" si="69">I158+I159+I160+I161</f>
        <v>0</v>
      </c>
      <c r="J157" s="2">
        <f t="shared" si="69"/>
        <v>266.8</v>
      </c>
      <c r="K157" s="2">
        <f t="shared" si="69"/>
        <v>0</v>
      </c>
      <c r="L157" s="2">
        <f t="shared" si="69"/>
        <v>306.5</v>
      </c>
      <c r="M157" s="2">
        <f t="shared" si="69"/>
        <v>0</v>
      </c>
      <c r="N157" s="2">
        <f t="shared" si="69"/>
        <v>105</v>
      </c>
      <c r="O157" s="2">
        <f t="shared" si="69"/>
        <v>0</v>
      </c>
      <c r="P157" s="2">
        <f t="shared" si="69"/>
        <v>12.6</v>
      </c>
      <c r="Q157" s="2">
        <f t="shared" si="69"/>
        <v>0</v>
      </c>
      <c r="R157" s="2">
        <f t="shared" si="69"/>
        <v>0</v>
      </c>
      <c r="S157" s="2">
        <f t="shared" si="69"/>
        <v>0</v>
      </c>
      <c r="T157" s="2">
        <f t="shared" si="69"/>
        <v>0</v>
      </c>
      <c r="U157" s="2">
        <f t="shared" si="69"/>
        <v>0</v>
      </c>
      <c r="V157" s="2">
        <f t="shared" si="69"/>
        <v>0</v>
      </c>
      <c r="W157" s="2">
        <f t="shared" si="69"/>
        <v>0</v>
      </c>
      <c r="X157" s="2">
        <f t="shared" si="69"/>
        <v>59.7</v>
      </c>
      <c r="Y157" s="2">
        <f t="shared" si="69"/>
        <v>0</v>
      </c>
      <c r="Z157" s="2">
        <f t="shared" si="69"/>
        <v>0</v>
      </c>
      <c r="AA157" s="2">
        <f t="shared" si="69"/>
        <v>0</v>
      </c>
      <c r="AB157" s="2">
        <f t="shared" si="69"/>
        <v>0</v>
      </c>
      <c r="AC157" s="2">
        <f t="shared" si="69"/>
        <v>0</v>
      </c>
      <c r="AD157" s="2">
        <f t="shared" si="69"/>
        <v>0</v>
      </c>
      <c r="AE157" s="2">
        <f t="shared" si="69"/>
        <v>0</v>
      </c>
      <c r="AF157" s="37"/>
      <c r="AG157" s="42"/>
      <c r="AH157" s="42"/>
      <c r="AI157" s="42"/>
    </row>
    <row r="158" spans="1:35" s="12" customFormat="1" ht="18.75" x14ac:dyDescent="0.3">
      <c r="A158" s="3" t="s">
        <v>13</v>
      </c>
      <c r="B158" s="20"/>
      <c r="C158" s="2"/>
      <c r="D158" s="2"/>
      <c r="E158" s="2"/>
      <c r="F158" s="20"/>
      <c r="G158" s="20"/>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37"/>
      <c r="AG158" s="42"/>
      <c r="AH158" s="42"/>
      <c r="AI158" s="42"/>
    </row>
    <row r="159" spans="1:35" s="12" customFormat="1" ht="18.75" x14ac:dyDescent="0.3">
      <c r="A159" s="3" t="s">
        <v>14</v>
      </c>
      <c r="B159" s="21">
        <f>H159+J159+L159+N159+P159+R159+T159+V159+X159+Z159+AB159+AD159</f>
        <v>750.6</v>
      </c>
      <c r="C159" s="15">
        <f>C165+C171</f>
        <v>266.8</v>
      </c>
      <c r="D159" s="15">
        <f>D165+D171</f>
        <v>0</v>
      </c>
      <c r="E159" s="15">
        <f>E165+E171</f>
        <v>0</v>
      </c>
      <c r="F159" s="22">
        <f>E159/B159*100</f>
        <v>0</v>
      </c>
      <c r="G159" s="22">
        <f>E159/C159*100</f>
        <v>0</v>
      </c>
      <c r="H159" s="15">
        <f>H165+H171</f>
        <v>0</v>
      </c>
      <c r="I159" s="15">
        <f t="shared" ref="I159:AE159" si="70">I165+I171</f>
        <v>0</v>
      </c>
      <c r="J159" s="15">
        <f t="shared" si="70"/>
        <v>266.8</v>
      </c>
      <c r="K159" s="15">
        <f t="shared" si="70"/>
        <v>0</v>
      </c>
      <c r="L159" s="15">
        <f t="shared" si="70"/>
        <v>306.5</v>
      </c>
      <c r="M159" s="15">
        <f t="shared" si="70"/>
        <v>0</v>
      </c>
      <c r="N159" s="15">
        <f t="shared" si="70"/>
        <v>105</v>
      </c>
      <c r="O159" s="15">
        <f t="shared" si="70"/>
        <v>0</v>
      </c>
      <c r="P159" s="15">
        <f t="shared" si="70"/>
        <v>12.6</v>
      </c>
      <c r="Q159" s="15">
        <f t="shared" si="70"/>
        <v>0</v>
      </c>
      <c r="R159" s="15">
        <f t="shared" si="70"/>
        <v>0</v>
      </c>
      <c r="S159" s="15">
        <f t="shared" si="70"/>
        <v>0</v>
      </c>
      <c r="T159" s="15">
        <f t="shared" si="70"/>
        <v>0</v>
      </c>
      <c r="U159" s="15">
        <f t="shared" si="70"/>
        <v>0</v>
      </c>
      <c r="V159" s="15">
        <f t="shared" si="70"/>
        <v>0</v>
      </c>
      <c r="W159" s="15">
        <f t="shared" si="70"/>
        <v>0</v>
      </c>
      <c r="X159" s="15">
        <f t="shared" si="70"/>
        <v>59.7</v>
      </c>
      <c r="Y159" s="15">
        <f t="shared" si="70"/>
        <v>0</v>
      </c>
      <c r="Z159" s="15">
        <f t="shared" si="70"/>
        <v>0</v>
      </c>
      <c r="AA159" s="15">
        <f t="shared" si="70"/>
        <v>0</v>
      </c>
      <c r="AB159" s="15">
        <f t="shared" si="70"/>
        <v>0</v>
      </c>
      <c r="AC159" s="15">
        <f t="shared" si="70"/>
        <v>0</v>
      </c>
      <c r="AD159" s="15">
        <f t="shared" si="70"/>
        <v>0</v>
      </c>
      <c r="AE159" s="15">
        <f t="shared" si="70"/>
        <v>0</v>
      </c>
      <c r="AF159" s="37"/>
      <c r="AG159" s="42"/>
      <c r="AH159" s="42"/>
      <c r="AI159" s="42"/>
    </row>
    <row r="160" spans="1:35" s="12" customFormat="1" ht="18.75" x14ac:dyDescent="0.3">
      <c r="A160" s="3" t="s">
        <v>15</v>
      </c>
      <c r="B160" s="20"/>
      <c r="C160" s="2"/>
      <c r="D160" s="20"/>
      <c r="E160" s="20"/>
      <c r="F160" s="20"/>
      <c r="G160" s="20"/>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37"/>
      <c r="AG160" s="42"/>
      <c r="AH160" s="42"/>
      <c r="AI160" s="42"/>
    </row>
    <row r="161" spans="1:35" s="12" customFormat="1" ht="18.75" x14ac:dyDescent="0.3">
      <c r="A161" s="3" t="s">
        <v>16</v>
      </c>
      <c r="B161" s="20"/>
      <c r="C161" s="2"/>
      <c r="D161" s="20"/>
      <c r="E161" s="20"/>
      <c r="F161" s="20"/>
      <c r="G161" s="20"/>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37"/>
      <c r="AG161" s="42"/>
      <c r="AH161" s="42"/>
      <c r="AI161" s="42"/>
    </row>
    <row r="162" spans="1:35" s="12" customFormat="1" ht="75" customHeight="1" x14ac:dyDescent="0.3">
      <c r="A162" s="3" t="s">
        <v>23</v>
      </c>
      <c r="B162" s="23"/>
      <c r="C162" s="23"/>
      <c r="D162" s="23"/>
      <c r="E162" s="23"/>
      <c r="F162" s="23"/>
      <c r="G162" s="2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89"/>
      <c r="AG162" s="42"/>
      <c r="AH162" s="42"/>
      <c r="AI162" s="42"/>
    </row>
    <row r="163" spans="1:35" s="12" customFormat="1" ht="22.5" customHeight="1" x14ac:dyDescent="0.3">
      <c r="A163" s="4" t="s">
        <v>17</v>
      </c>
      <c r="B163" s="18">
        <f>H163+J163+L163+N163+P163+R163+T163+V163+X163+Z163+AB163+AD163</f>
        <v>650.6</v>
      </c>
      <c r="C163" s="2">
        <f>C164+C165+C166+C167</f>
        <v>166.8</v>
      </c>
      <c r="D163" s="2">
        <f>D164+D165+D166+D167</f>
        <v>0</v>
      </c>
      <c r="E163" s="2">
        <f>E164+E165+E166+E167</f>
        <v>0</v>
      </c>
      <c r="F163" s="32">
        <f>E163/B163*100</f>
        <v>0</v>
      </c>
      <c r="G163" s="32">
        <f>E163/C163*100</f>
        <v>0</v>
      </c>
      <c r="H163" s="2">
        <f t="shared" ref="H163:AE163" si="71">H164+H165+H166+H167</f>
        <v>0</v>
      </c>
      <c r="I163" s="2">
        <f t="shared" si="71"/>
        <v>0</v>
      </c>
      <c r="J163" s="2">
        <f t="shared" si="71"/>
        <v>166.8</v>
      </c>
      <c r="K163" s="2">
        <f t="shared" si="71"/>
        <v>0</v>
      </c>
      <c r="L163" s="2">
        <f t="shared" si="71"/>
        <v>306.5</v>
      </c>
      <c r="M163" s="2">
        <f t="shared" si="71"/>
        <v>0</v>
      </c>
      <c r="N163" s="2">
        <f t="shared" si="71"/>
        <v>105</v>
      </c>
      <c r="O163" s="2">
        <f t="shared" si="71"/>
        <v>0</v>
      </c>
      <c r="P163" s="2">
        <f t="shared" si="71"/>
        <v>12.6</v>
      </c>
      <c r="Q163" s="2">
        <f t="shared" si="71"/>
        <v>0</v>
      </c>
      <c r="R163" s="2">
        <f t="shared" si="71"/>
        <v>0</v>
      </c>
      <c r="S163" s="2">
        <f t="shared" si="71"/>
        <v>0</v>
      </c>
      <c r="T163" s="2">
        <f t="shared" si="71"/>
        <v>0</v>
      </c>
      <c r="U163" s="2">
        <f t="shared" si="71"/>
        <v>0</v>
      </c>
      <c r="V163" s="2">
        <f t="shared" si="71"/>
        <v>0</v>
      </c>
      <c r="W163" s="2">
        <f t="shared" si="71"/>
        <v>0</v>
      </c>
      <c r="X163" s="2">
        <f t="shared" si="71"/>
        <v>59.7</v>
      </c>
      <c r="Y163" s="2">
        <f t="shared" si="71"/>
        <v>0</v>
      </c>
      <c r="Z163" s="2">
        <f t="shared" si="71"/>
        <v>0</v>
      </c>
      <c r="AA163" s="2">
        <f t="shared" si="71"/>
        <v>0</v>
      </c>
      <c r="AB163" s="2">
        <f t="shared" si="71"/>
        <v>0</v>
      </c>
      <c r="AC163" s="2">
        <f t="shared" si="71"/>
        <v>0</v>
      </c>
      <c r="AD163" s="2">
        <f t="shared" si="71"/>
        <v>0</v>
      </c>
      <c r="AE163" s="2">
        <f t="shared" si="71"/>
        <v>0</v>
      </c>
      <c r="AF163" s="88"/>
      <c r="AG163" s="42"/>
      <c r="AH163" s="42"/>
      <c r="AI163" s="42"/>
    </row>
    <row r="164" spans="1:35" s="12" customFormat="1" ht="22.5" customHeight="1" x14ac:dyDescent="0.3">
      <c r="A164" s="3" t="s">
        <v>13</v>
      </c>
      <c r="B164" s="20"/>
      <c r="C164" s="2"/>
      <c r="D164" s="20"/>
      <c r="E164" s="20"/>
      <c r="F164" s="20"/>
      <c r="G164" s="20"/>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88"/>
      <c r="AG164" s="42"/>
      <c r="AH164" s="42"/>
      <c r="AI164" s="42"/>
    </row>
    <row r="165" spans="1:35" s="12" customFormat="1" ht="22.5" customHeight="1" x14ac:dyDescent="0.3">
      <c r="A165" s="3" t="s">
        <v>14</v>
      </c>
      <c r="B165" s="21">
        <f>H165+J165+L165+N165+P165+R165+T165+V165+X165+Z165+AB165+AD165</f>
        <v>650.6</v>
      </c>
      <c r="C165" s="21">
        <f>H165+J165</f>
        <v>166.8</v>
      </c>
      <c r="D165" s="19">
        <f>E165</f>
        <v>0</v>
      </c>
      <c r="E165" s="21">
        <f>I165+K165+M165+O165+Q165+S165+U165+W165+Y165+AA165+AC165+AE165</f>
        <v>0</v>
      </c>
      <c r="F165" s="22">
        <f>E165/B165*100</f>
        <v>0</v>
      </c>
      <c r="G165" s="22">
        <f>E165/C165*100</f>
        <v>0</v>
      </c>
      <c r="H165" s="2"/>
      <c r="I165" s="2"/>
      <c r="J165" s="2">
        <v>166.8</v>
      </c>
      <c r="K165" s="2"/>
      <c r="L165" s="2">
        <v>306.5</v>
      </c>
      <c r="M165" s="2"/>
      <c r="N165" s="2">
        <v>105</v>
      </c>
      <c r="O165" s="2"/>
      <c r="P165" s="2">
        <v>12.6</v>
      </c>
      <c r="Q165" s="2"/>
      <c r="R165" s="2"/>
      <c r="S165" s="2"/>
      <c r="T165" s="2"/>
      <c r="U165" s="2"/>
      <c r="V165" s="2"/>
      <c r="W165" s="2"/>
      <c r="X165" s="2">
        <v>59.7</v>
      </c>
      <c r="Y165" s="2"/>
      <c r="Z165" s="2"/>
      <c r="AA165" s="2"/>
      <c r="AB165" s="2"/>
      <c r="AC165" s="2"/>
      <c r="AD165" s="2"/>
      <c r="AE165" s="2"/>
      <c r="AF165" s="88"/>
      <c r="AG165" s="42"/>
      <c r="AH165" s="42"/>
      <c r="AI165" s="42"/>
    </row>
    <row r="166" spans="1:35" s="12" customFormat="1" ht="22.5" customHeight="1" x14ac:dyDescent="0.3">
      <c r="A166" s="3" t="s">
        <v>15</v>
      </c>
      <c r="B166" s="20"/>
      <c r="C166" s="2"/>
      <c r="D166" s="20"/>
      <c r="E166" s="20"/>
      <c r="F166" s="20"/>
      <c r="G166" s="20"/>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88"/>
      <c r="AG166" s="42"/>
      <c r="AH166" s="42"/>
      <c r="AI166" s="42"/>
    </row>
    <row r="167" spans="1:35" s="12" customFormat="1" ht="22.5" customHeight="1" x14ac:dyDescent="0.3">
      <c r="A167" s="3" t="s">
        <v>16</v>
      </c>
      <c r="B167" s="20"/>
      <c r="C167" s="2"/>
      <c r="D167" s="20"/>
      <c r="E167" s="20"/>
      <c r="F167" s="20"/>
      <c r="G167" s="20"/>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90"/>
      <c r="AG167" s="42"/>
      <c r="AH167" s="42"/>
      <c r="AI167" s="42"/>
    </row>
    <row r="168" spans="1:35" s="12" customFormat="1" ht="71.45" customHeight="1" x14ac:dyDescent="0.3">
      <c r="A168" s="3" t="s">
        <v>24</v>
      </c>
      <c r="B168" s="23"/>
      <c r="C168" s="23"/>
      <c r="D168" s="23"/>
      <c r="E168" s="23"/>
      <c r="F168" s="23"/>
      <c r="G168" s="2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89" t="s">
        <v>100</v>
      </c>
      <c r="AG168" s="42"/>
      <c r="AH168" s="42"/>
      <c r="AI168" s="42"/>
    </row>
    <row r="169" spans="1:35" s="12" customFormat="1" ht="18.75" x14ac:dyDescent="0.3">
      <c r="A169" s="4" t="s">
        <v>17</v>
      </c>
      <c r="B169" s="18">
        <f>H169+J169+L169+N169+P169+R169+T169+V169+X169+Z169+AB169+AD169</f>
        <v>100</v>
      </c>
      <c r="C169" s="2">
        <f>C170+C171+C172+C173</f>
        <v>100</v>
      </c>
      <c r="D169" s="2">
        <f>D170+D171+D172+D173</f>
        <v>0</v>
      </c>
      <c r="E169" s="2">
        <f>E170+E171+E172+E173</f>
        <v>0</v>
      </c>
      <c r="F169" s="32">
        <f>E169/B169*100</f>
        <v>0</v>
      </c>
      <c r="G169" s="32">
        <f>E169/C169*100</f>
        <v>0</v>
      </c>
      <c r="H169" s="2">
        <f t="shared" ref="H169:AD169" si="72">H170+H171+H172+H173</f>
        <v>0</v>
      </c>
      <c r="I169" s="2"/>
      <c r="J169" s="2">
        <f t="shared" si="72"/>
        <v>100</v>
      </c>
      <c r="K169" s="2">
        <f t="shared" si="72"/>
        <v>0</v>
      </c>
      <c r="L169" s="2">
        <f t="shared" si="72"/>
        <v>0</v>
      </c>
      <c r="M169" s="2">
        <f t="shared" si="72"/>
        <v>0</v>
      </c>
      <c r="N169" s="2">
        <f t="shared" si="72"/>
        <v>0</v>
      </c>
      <c r="O169" s="2">
        <f t="shared" si="72"/>
        <v>0</v>
      </c>
      <c r="P169" s="2">
        <f t="shared" si="72"/>
        <v>0</v>
      </c>
      <c r="Q169" s="2">
        <f t="shared" si="72"/>
        <v>0</v>
      </c>
      <c r="R169" s="2">
        <f t="shared" si="72"/>
        <v>0</v>
      </c>
      <c r="S169" s="2">
        <f t="shared" si="72"/>
        <v>0</v>
      </c>
      <c r="T169" s="2">
        <f t="shared" si="72"/>
        <v>0</v>
      </c>
      <c r="U169" s="2">
        <f t="shared" si="72"/>
        <v>0</v>
      </c>
      <c r="V169" s="2">
        <f t="shared" si="72"/>
        <v>0</v>
      </c>
      <c r="W169" s="2">
        <f t="shared" si="72"/>
        <v>0</v>
      </c>
      <c r="X169" s="2">
        <f t="shared" si="72"/>
        <v>0</v>
      </c>
      <c r="Y169" s="2"/>
      <c r="Z169" s="2">
        <f t="shared" si="72"/>
        <v>0</v>
      </c>
      <c r="AA169" s="2"/>
      <c r="AB169" s="2">
        <f t="shared" si="72"/>
        <v>0</v>
      </c>
      <c r="AC169" s="2"/>
      <c r="AD169" s="2">
        <f t="shared" si="72"/>
        <v>0</v>
      </c>
      <c r="AE169" s="2"/>
      <c r="AF169" s="88"/>
      <c r="AG169" s="42"/>
      <c r="AH169" s="42"/>
      <c r="AI169" s="42"/>
    </row>
    <row r="170" spans="1:35" s="12" customFormat="1" ht="18.75" x14ac:dyDescent="0.3">
      <c r="A170" s="3" t="s">
        <v>13</v>
      </c>
      <c r="B170" s="20"/>
      <c r="C170" s="2"/>
      <c r="D170" s="20"/>
      <c r="E170" s="20"/>
      <c r="F170" s="20"/>
      <c r="G170" s="20"/>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88"/>
      <c r="AG170" s="42"/>
      <c r="AH170" s="42"/>
      <c r="AI170" s="42"/>
    </row>
    <row r="171" spans="1:35" s="12" customFormat="1" ht="22.5" customHeight="1" x14ac:dyDescent="0.3">
      <c r="A171" s="3" t="s">
        <v>14</v>
      </c>
      <c r="B171" s="21">
        <f>H171+J171+L171+N171+P171+R171+T171+V171+X171+Z171+AB171+AD171</f>
        <v>100</v>
      </c>
      <c r="C171" s="21">
        <f>H171+J171</f>
        <v>100</v>
      </c>
      <c r="D171" s="19">
        <f>E171</f>
        <v>0</v>
      </c>
      <c r="E171" s="21">
        <f>I171+K171+M171+O171+Q171+S171+U171+W171+Y171+AA171+AC171+AE171</f>
        <v>0</v>
      </c>
      <c r="F171" s="22">
        <f>E171/B171*100</f>
        <v>0</v>
      </c>
      <c r="G171" s="22">
        <f>E171/C171*100</f>
        <v>0</v>
      </c>
      <c r="H171" s="2"/>
      <c r="I171" s="2"/>
      <c r="J171" s="2">
        <v>100</v>
      </c>
      <c r="K171" s="2"/>
      <c r="L171" s="2"/>
      <c r="M171" s="2"/>
      <c r="N171" s="2"/>
      <c r="O171" s="2"/>
      <c r="P171" s="2"/>
      <c r="Q171" s="2"/>
      <c r="R171" s="2"/>
      <c r="S171" s="2"/>
      <c r="T171" s="2"/>
      <c r="U171" s="2"/>
      <c r="V171" s="2"/>
      <c r="W171" s="2"/>
      <c r="X171" s="2"/>
      <c r="Y171" s="2"/>
      <c r="Z171" s="2"/>
      <c r="AA171" s="2"/>
      <c r="AB171" s="2"/>
      <c r="AC171" s="2"/>
      <c r="AD171" s="2"/>
      <c r="AE171" s="2"/>
      <c r="AF171" s="90"/>
      <c r="AG171" s="42"/>
      <c r="AH171" s="42"/>
      <c r="AI171" s="42"/>
    </row>
    <row r="172" spans="1:35" s="12" customFormat="1" ht="18.75" x14ac:dyDescent="0.3">
      <c r="A172" s="3" t="s">
        <v>15</v>
      </c>
      <c r="B172" s="20"/>
      <c r="C172" s="2"/>
      <c r="D172" s="20"/>
      <c r="E172" s="20"/>
      <c r="F172" s="20"/>
      <c r="G172" s="20"/>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37"/>
      <c r="AG172" s="42"/>
      <c r="AH172" s="42"/>
      <c r="AI172" s="42"/>
    </row>
    <row r="173" spans="1:35" s="12" customFormat="1" ht="18.75" x14ac:dyDescent="0.3">
      <c r="A173" s="3" t="s">
        <v>16</v>
      </c>
      <c r="B173" s="20"/>
      <c r="C173" s="20"/>
      <c r="D173" s="20"/>
      <c r="E173" s="20"/>
      <c r="F173" s="20"/>
      <c r="G173" s="20"/>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37"/>
      <c r="AG173" s="42"/>
      <c r="AH173" s="42"/>
      <c r="AI173" s="42"/>
    </row>
    <row r="174" spans="1:35" s="12" customFormat="1" ht="78" customHeight="1" x14ac:dyDescent="0.2">
      <c r="A174" s="67" t="s">
        <v>62</v>
      </c>
      <c r="B174" s="20"/>
      <c r="C174" s="20"/>
      <c r="D174" s="20"/>
      <c r="E174" s="20"/>
      <c r="F174" s="20"/>
      <c r="G174" s="20"/>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37"/>
      <c r="AG174" s="42"/>
      <c r="AH174" s="42"/>
      <c r="AI174" s="42"/>
    </row>
    <row r="175" spans="1:35" s="12" customFormat="1" ht="18.75" x14ac:dyDescent="0.3">
      <c r="A175" s="4" t="s">
        <v>17</v>
      </c>
      <c r="B175" s="18">
        <f>H175+J175+L175+N175+P175+R175+T175+V175+X175+Z175+AB175+AD175</f>
        <v>940.59999999999991</v>
      </c>
      <c r="C175" s="2">
        <f>C176+C177+C178+C179</f>
        <v>212.1</v>
      </c>
      <c r="D175" s="2">
        <f>D176+D177+D178+D179</f>
        <v>210.1</v>
      </c>
      <c r="E175" s="2">
        <f>E176+E177+E178+E179</f>
        <v>210.1</v>
      </c>
      <c r="F175" s="32">
        <f>E175/B175*100</f>
        <v>22.336806293854988</v>
      </c>
      <c r="G175" s="32">
        <f>E175/C175*100</f>
        <v>99.057048561999068</v>
      </c>
      <c r="H175" s="2">
        <f>H176+H177+H178+H179</f>
        <v>0</v>
      </c>
      <c r="I175" s="2">
        <f t="shared" ref="I175:AE175" si="73">I176+I177+I178+I179</f>
        <v>0</v>
      </c>
      <c r="J175" s="2">
        <f t="shared" si="73"/>
        <v>212.1</v>
      </c>
      <c r="K175" s="2">
        <f t="shared" si="73"/>
        <v>210.1</v>
      </c>
      <c r="L175" s="2">
        <f t="shared" si="73"/>
        <v>203.9</v>
      </c>
      <c r="M175" s="2">
        <f t="shared" si="73"/>
        <v>0</v>
      </c>
      <c r="N175" s="2">
        <f t="shared" si="73"/>
        <v>341.8</v>
      </c>
      <c r="O175" s="2">
        <f t="shared" si="73"/>
        <v>0</v>
      </c>
      <c r="P175" s="2">
        <f t="shared" si="73"/>
        <v>0</v>
      </c>
      <c r="Q175" s="2">
        <f t="shared" si="73"/>
        <v>0</v>
      </c>
      <c r="R175" s="2">
        <f t="shared" si="73"/>
        <v>9</v>
      </c>
      <c r="S175" s="2">
        <f t="shared" si="73"/>
        <v>0</v>
      </c>
      <c r="T175" s="2">
        <f t="shared" si="73"/>
        <v>0</v>
      </c>
      <c r="U175" s="2">
        <f t="shared" si="73"/>
        <v>0</v>
      </c>
      <c r="V175" s="2">
        <f t="shared" si="73"/>
        <v>0</v>
      </c>
      <c r="W175" s="2">
        <f t="shared" si="73"/>
        <v>0</v>
      </c>
      <c r="X175" s="2">
        <f t="shared" si="73"/>
        <v>0</v>
      </c>
      <c r="Y175" s="2">
        <f t="shared" si="73"/>
        <v>0</v>
      </c>
      <c r="Z175" s="2">
        <f t="shared" si="73"/>
        <v>33.799999999999997</v>
      </c>
      <c r="AA175" s="2">
        <f t="shared" si="73"/>
        <v>0</v>
      </c>
      <c r="AB175" s="2">
        <f t="shared" si="73"/>
        <v>140</v>
      </c>
      <c r="AC175" s="2">
        <f t="shared" si="73"/>
        <v>0</v>
      </c>
      <c r="AD175" s="2">
        <f t="shared" si="73"/>
        <v>0</v>
      </c>
      <c r="AE175" s="2">
        <f t="shared" si="73"/>
        <v>0</v>
      </c>
      <c r="AF175" s="37"/>
      <c r="AG175" s="42"/>
      <c r="AH175" s="42"/>
      <c r="AI175" s="42"/>
    </row>
    <row r="176" spans="1:35" s="12" customFormat="1" ht="18.75" x14ac:dyDescent="0.3">
      <c r="A176" s="3" t="s">
        <v>13</v>
      </c>
      <c r="B176" s="20"/>
      <c r="C176" s="2"/>
      <c r="D176" s="2"/>
      <c r="E176" s="2"/>
      <c r="F176" s="20"/>
      <c r="G176" s="20"/>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37"/>
      <c r="AG176" s="42"/>
      <c r="AH176" s="42"/>
      <c r="AI176" s="42"/>
    </row>
    <row r="177" spans="1:35" s="12" customFormat="1" ht="18.75" x14ac:dyDescent="0.3">
      <c r="A177" s="3" t="s">
        <v>14</v>
      </c>
      <c r="B177" s="21">
        <f>H177+J177+L177+N177+P177+R177+T177+V177+X177+Z177+AB177+AD177</f>
        <v>940.59999999999991</v>
      </c>
      <c r="C177" s="15">
        <f>C183+C189</f>
        <v>212.1</v>
      </c>
      <c r="D177" s="15">
        <f>D183+D189</f>
        <v>210.1</v>
      </c>
      <c r="E177" s="15">
        <f>E183+E189</f>
        <v>210.1</v>
      </c>
      <c r="F177" s="22">
        <f>E177/B177*100</f>
        <v>22.336806293854988</v>
      </c>
      <c r="G177" s="22">
        <f>E177/C177*100</f>
        <v>99.057048561999068</v>
      </c>
      <c r="H177" s="15">
        <f t="shared" ref="H177:AE177" si="74">H183+H189</f>
        <v>0</v>
      </c>
      <c r="I177" s="15">
        <f t="shared" si="74"/>
        <v>0</v>
      </c>
      <c r="J177" s="15">
        <f t="shared" si="74"/>
        <v>212.1</v>
      </c>
      <c r="K177" s="15">
        <f t="shared" si="74"/>
        <v>210.1</v>
      </c>
      <c r="L177" s="15">
        <f t="shared" si="74"/>
        <v>203.9</v>
      </c>
      <c r="M177" s="15">
        <f t="shared" si="74"/>
        <v>0</v>
      </c>
      <c r="N177" s="15">
        <f t="shared" si="74"/>
        <v>341.8</v>
      </c>
      <c r="O177" s="15">
        <f t="shared" si="74"/>
        <v>0</v>
      </c>
      <c r="P177" s="15">
        <f t="shared" si="74"/>
        <v>0</v>
      </c>
      <c r="Q177" s="15">
        <f t="shared" si="74"/>
        <v>0</v>
      </c>
      <c r="R177" s="15">
        <f t="shared" si="74"/>
        <v>9</v>
      </c>
      <c r="S177" s="15">
        <f t="shared" si="74"/>
        <v>0</v>
      </c>
      <c r="T177" s="15">
        <f t="shared" si="74"/>
        <v>0</v>
      </c>
      <c r="U177" s="15">
        <f t="shared" si="74"/>
        <v>0</v>
      </c>
      <c r="V177" s="15">
        <f t="shared" si="74"/>
        <v>0</v>
      </c>
      <c r="W177" s="15">
        <f t="shared" si="74"/>
        <v>0</v>
      </c>
      <c r="X177" s="15">
        <f t="shared" si="74"/>
        <v>0</v>
      </c>
      <c r="Y177" s="15">
        <f t="shared" si="74"/>
        <v>0</v>
      </c>
      <c r="Z177" s="15">
        <f t="shared" si="74"/>
        <v>33.799999999999997</v>
      </c>
      <c r="AA177" s="15">
        <f t="shared" si="74"/>
        <v>0</v>
      </c>
      <c r="AB177" s="15">
        <f t="shared" si="74"/>
        <v>140</v>
      </c>
      <c r="AC177" s="15">
        <f t="shared" si="74"/>
        <v>0</v>
      </c>
      <c r="AD177" s="15">
        <f t="shared" si="74"/>
        <v>0</v>
      </c>
      <c r="AE177" s="15">
        <f t="shared" si="74"/>
        <v>0</v>
      </c>
      <c r="AF177" s="37"/>
      <c r="AG177" s="42"/>
      <c r="AH177" s="42"/>
      <c r="AI177" s="42"/>
    </row>
    <row r="178" spans="1:35" s="12" customFormat="1" ht="18.75" x14ac:dyDescent="0.3">
      <c r="A178" s="3" t="s">
        <v>15</v>
      </c>
      <c r="B178" s="20"/>
      <c r="C178" s="20"/>
      <c r="D178" s="20"/>
      <c r="E178" s="20"/>
      <c r="F178" s="20"/>
      <c r="G178" s="20"/>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37"/>
      <c r="AG178" s="42"/>
      <c r="AH178" s="42"/>
      <c r="AI178" s="42"/>
    </row>
    <row r="179" spans="1:35" s="12" customFormat="1" ht="18.75" x14ac:dyDescent="0.3">
      <c r="A179" s="3" t="s">
        <v>16</v>
      </c>
      <c r="B179" s="20"/>
      <c r="C179" s="20"/>
      <c r="D179" s="20"/>
      <c r="E179" s="20"/>
      <c r="F179" s="20"/>
      <c r="G179" s="20"/>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37"/>
      <c r="AG179" s="42"/>
      <c r="AH179" s="42"/>
      <c r="AI179" s="42"/>
    </row>
    <row r="180" spans="1:35" s="12" customFormat="1" ht="76.5" customHeight="1" x14ac:dyDescent="0.3">
      <c r="A180" s="3" t="s">
        <v>63</v>
      </c>
      <c r="B180" s="23"/>
      <c r="C180" s="23"/>
      <c r="D180" s="23"/>
      <c r="E180" s="23"/>
      <c r="F180" s="23"/>
      <c r="G180" s="2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89"/>
      <c r="AG180" s="42"/>
      <c r="AH180" s="42"/>
      <c r="AI180" s="42"/>
    </row>
    <row r="181" spans="1:35" s="12" customFormat="1" ht="24.75" customHeight="1" x14ac:dyDescent="0.3">
      <c r="A181" s="4" t="s">
        <v>17</v>
      </c>
      <c r="B181" s="18">
        <f>H181+J181+L181+N181+P181+R181+T181+V181+X181+Z181+AB181+AD181</f>
        <v>940.59999999999991</v>
      </c>
      <c r="C181" s="2">
        <f>C182+C183+C184+C185</f>
        <v>212.1</v>
      </c>
      <c r="D181" s="2">
        <f>D182+D183+D184+D185</f>
        <v>210.1</v>
      </c>
      <c r="E181" s="2">
        <f>E182+E183+E184+E185</f>
        <v>210.1</v>
      </c>
      <c r="F181" s="32">
        <f>E181/B181*100</f>
        <v>22.336806293854988</v>
      </c>
      <c r="G181" s="32">
        <f>E181/C181*100</f>
        <v>99.057048561999068</v>
      </c>
      <c r="H181" s="2">
        <f t="shared" ref="H181:AE181" si="75">H182+H183+H184+H185</f>
        <v>0</v>
      </c>
      <c r="I181" s="2">
        <f t="shared" si="75"/>
        <v>0</v>
      </c>
      <c r="J181" s="2">
        <f t="shared" si="75"/>
        <v>212.1</v>
      </c>
      <c r="K181" s="2">
        <f t="shared" si="75"/>
        <v>210.1</v>
      </c>
      <c r="L181" s="2">
        <f t="shared" si="75"/>
        <v>203.9</v>
      </c>
      <c r="M181" s="2">
        <f t="shared" si="75"/>
        <v>0</v>
      </c>
      <c r="N181" s="2">
        <f t="shared" si="75"/>
        <v>341.8</v>
      </c>
      <c r="O181" s="2">
        <f t="shared" si="75"/>
        <v>0</v>
      </c>
      <c r="P181" s="2">
        <f t="shared" si="75"/>
        <v>0</v>
      </c>
      <c r="Q181" s="2">
        <f t="shared" si="75"/>
        <v>0</v>
      </c>
      <c r="R181" s="2">
        <f t="shared" si="75"/>
        <v>9</v>
      </c>
      <c r="S181" s="2">
        <f t="shared" si="75"/>
        <v>0</v>
      </c>
      <c r="T181" s="2">
        <f t="shared" si="75"/>
        <v>0</v>
      </c>
      <c r="U181" s="2">
        <f t="shared" si="75"/>
        <v>0</v>
      </c>
      <c r="V181" s="2">
        <f t="shared" si="75"/>
        <v>0</v>
      </c>
      <c r="W181" s="2">
        <f t="shared" si="75"/>
        <v>0</v>
      </c>
      <c r="X181" s="2">
        <f t="shared" si="75"/>
        <v>0</v>
      </c>
      <c r="Y181" s="2">
        <f t="shared" si="75"/>
        <v>0</v>
      </c>
      <c r="Z181" s="2">
        <f t="shared" si="75"/>
        <v>33.799999999999997</v>
      </c>
      <c r="AA181" s="2">
        <f t="shared" si="75"/>
        <v>0</v>
      </c>
      <c r="AB181" s="2">
        <f t="shared" si="75"/>
        <v>140</v>
      </c>
      <c r="AC181" s="2">
        <f t="shared" si="75"/>
        <v>0</v>
      </c>
      <c r="AD181" s="2">
        <f t="shared" si="75"/>
        <v>0</v>
      </c>
      <c r="AE181" s="2">
        <f t="shared" si="75"/>
        <v>0</v>
      </c>
      <c r="AF181" s="88"/>
      <c r="AG181" s="42"/>
      <c r="AH181" s="42"/>
      <c r="AI181" s="42"/>
    </row>
    <row r="182" spans="1:35" s="12" customFormat="1" ht="19.899999999999999" customHeight="1" x14ac:dyDescent="0.3">
      <c r="A182" s="3" t="s">
        <v>13</v>
      </c>
      <c r="B182" s="20"/>
      <c r="C182" s="20"/>
      <c r="D182" s="20"/>
      <c r="E182" s="20"/>
      <c r="F182" s="20"/>
      <c r="G182" s="20"/>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88"/>
      <c r="AG182" s="42"/>
      <c r="AH182" s="42"/>
      <c r="AI182" s="42"/>
    </row>
    <row r="183" spans="1:35" s="12" customFormat="1" ht="20.45" customHeight="1" x14ac:dyDescent="0.3">
      <c r="A183" s="3" t="s">
        <v>14</v>
      </c>
      <c r="B183" s="21">
        <f>H183+J183+L183+N183+P183+R183+T183+V183+X183+Z183+AB183+AD183</f>
        <v>940.59999999999991</v>
      </c>
      <c r="C183" s="21">
        <f>H183+J183</f>
        <v>212.1</v>
      </c>
      <c r="D183" s="19">
        <f>E183</f>
        <v>210.1</v>
      </c>
      <c r="E183" s="21">
        <f>I183+K183+M183+O183+Q183+S183+U183+W183+Y183+AA183+AC183+AE183</f>
        <v>210.1</v>
      </c>
      <c r="F183" s="22">
        <f>E183/B183*100</f>
        <v>22.336806293854988</v>
      </c>
      <c r="G183" s="22">
        <f>E183/C183*100</f>
        <v>99.057048561999068</v>
      </c>
      <c r="H183" s="2"/>
      <c r="I183" s="2"/>
      <c r="J183" s="15">
        <v>212.1</v>
      </c>
      <c r="K183" s="15">
        <v>210.1</v>
      </c>
      <c r="L183" s="15">
        <v>203.9</v>
      </c>
      <c r="M183" s="15"/>
      <c r="N183" s="15">
        <v>341.8</v>
      </c>
      <c r="O183" s="15"/>
      <c r="P183" s="15"/>
      <c r="Q183" s="15"/>
      <c r="R183" s="15">
        <v>9</v>
      </c>
      <c r="S183" s="15"/>
      <c r="T183" s="15"/>
      <c r="U183" s="15"/>
      <c r="V183" s="15"/>
      <c r="W183" s="15"/>
      <c r="X183" s="15"/>
      <c r="Y183" s="15"/>
      <c r="Z183" s="15">
        <v>33.799999999999997</v>
      </c>
      <c r="AA183" s="15"/>
      <c r="AB183" s="15">
        <v>140</v>
      </c>
      <c r="AC183" s="15"/>
      <c r="AD183" s="15"/>
      <c r="AE183" s="15"/>
      <c r="AF183" s="88"/>
      <c r="AG183" s="42"/>
      <c r="AH183" s="42"/>
      <c r="AI183" s="42"/>
    </row>
    <row r="184" spans="1:35" s="12" customFormat="1" ht="16.899999999999999" customHeight="1" x14ac:dyDescent="0.3">
      <c r="A184" s="3" t="s">
        <v>15</v>
      </c>
      <c r="B184" s="20"/>
      <c r="C184" s="20"/>
      <c r="D184" s="20"/>
      <c r="E184" s="20"/>
      <c r="F184" s="20"/>
      <c r="G184" s="20"/>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88"/>
      <c r="AG184" s="42"/>
      <c r="AH184" s="42"/>
      <c r="AI184" s="42"/>
    </row>
    <row r="185" spans="1:35" s="12" customFormat="1" ht="19.899999999999999" customHeight="1" x14ac:dyDescent="0.3">
      <c r="A185" s="3" t="s">
        <v>16</v>
      </c>
      <c r="B185" s="20"/>
      <c r="C185" s="20"/>
      <c r="D185" s="20"/>
      <c r="E185" s="20"/>
      <c r="F185" s="20"/>
      <c r="G185" s="20"/>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90"/>
      <c r="AG185" s="42"/>
      <c r="AH185" s="42"/>
      <c r="AI185" s="42"/>
    </row>
    <row r="186" spans="1:35" s="12" customFormat="1" ht="43.5" customHeight="1" x14ac:dyDescent="0.3">
      <c r="A186" s="3" t="s">
        <v>25</v>
      </c>
      <c r="B186" s="23"/>
      <c r="C186" s="23"/>
      <c r="D186" s="23"/>
      <c r="E186" s="23"/>
      <c r="F186" s="23"/>
      <c r="G186" s="2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37"/>
      <c r="AG186" s="42"/>
      <c r="AH186" s="42"/>
      <c r="AI186" s="42"/>
    </row>
    <row r="187" spans="1:35" s="12" customFormat="1" ht="18.75" x14ac:dyDescent="0.3">
      <c r="A187" s="4" t="s">
        <v>17</v>
      </c>
      <c r="B187" s="20"/>
      <c r="C187" s="20"/>
      <c r="D187" s="20"/>
      <c r="E187" s="20"/>
      <c r="F187" s="20"/>
      <c r="G187" s="20"/>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37"/>
      <c r="AG187" s="42"/>
      <c r="AH187" s="42"/>
      <c r="AI187" s="42"/>
    </row>
    <row r="188" spans="1:35" s="12" customFormat="1" ht="18.75" x14ac:dyDescent="0.3">
      <c r="A188" s="3" t="s">
        <v>13</v>
      </c>
      <c r="B188" s="20"/>
      <c r="C188" s="20"/>
      <c r="D188" s="20"/>
      <c r="E188" s="20"/>
      <c r="F188" s="20"/>
      <c r="G188" s="20"/>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37"/>
      <c r="AG188" s="42"/>
      <c r="AH188" s="42"/>
      <c r="AI188" s="42"/>
    </row>
    <row r="189" spans="1:35" s="12" customFormat="1" ht="18.75" x14ac:dyDescent="0.3">
      <c r="A189" s="3" t="s">
        <v>14</v>
      </c>
      <c r="B189" s="20"/>
      <c r="C189" s="20"/>
      <c r="D189" s="20"/>
      <c r="E189" s="20"/>
      <c r="F189" s="20"/>
      <c r="G189" s="20"/>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37"/>
      <c r="AG189" s="42"/>
      <c r="AH189" s="42"/>
      <c r="AI189" s="42"/>
    </row>
    <row r="190" spans="1:35" s="12" customFormat="1" ht="18.75" x14ac:dyDescent="0.3">
      <c r="A190" s="3" t="s">
        <v>15</v>
      </c>
      <c r="B190" s="20"/>
      <c r="C190" s="20"/>
      <c r="D190" s="20"/>
      <c r="E190" s="20"/>
      <c r="F190" s="20"/>
      <c r="G190" s="20"/>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37"/>
      <c r="AG190" s="42"/>
      <c r="AH190" s="42"/>
      <c r="AI190" s="42"/>
    </row>
    <row r="191" spans="1:35" s="12" customFormat="1" ht="18.75" x14ac:dyDescent="0.3">
      <c r="A191" s="3" t="s">
        <v>16</v>
      </c>
      <c r="B191" s="20"/>
      <c r="C191" s="20"/>
      <c r="D191" s="20"/>
      <c r="E191" s="20"/>
      <c r="F191" s="20"/>
      <c r="G191" s="20"/>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37"/>
      <c r="AG191" s="42"/>
      <c r="AH191" s="42"/>
      <c r="AI191" s="42"/>
    </row>
    <row r="192" spans="1:35" s="12" customFormat="1" ht="73.150000000000006" customHeight="1" x14ac:dyDescent="0.3">
      <c r="A192" s="4" t="s">
        <v>64</v>
      </c>
      <c r="B192" s="20"/>
      <c r="C192" s="20"/>
      <c r="D192" s="20"/>
      <c r="E192" s="20"/>
      <c r="F192" s="20"/>
      <c r="G192" s="20"/>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37"/>
      <c r="AG192" s="42"/>
      <c r="AH192" s="42"/>
      <c r="AI192" s="42"/>
    </row>
    <row r="193" spans="1:35" s="12" customFormat="1" ht="18.75" x14ac:dyDescent="0.3">
      <c r="A193" s="4" t="s">
        <v>17</v>
      </c>
      <c r="B193" s="18">
        <f>H193+J193+L193+N193+P193+R193+T193+V193+X193+Z193+AB193+AD193</f>
        <v>33623.9</v>
      </c>
      <c r="C193" s="2">
        <f>C194+C195+C196+C197</f>
        <v>5342.7999999999993</v>
      </c>
      <c r="D193" s="2">
        <f>D194+D195+D196+D197</f>
        <v>4689.8</v>
      </c>
      <c r="E193" s="2">
        <f>E194+E195+E196+E197</f>
        <v>4689.8</v>
      </c>
      <c r="F193" s="32">
        <f>E193/B193*100</f>
        <v>13.947816880254818</v>
      </c>
      <c r="G193" s="32">
        <f>E193/C193*100</f>
        <v>87.777944149135294</v>
      </c>
      <c r="H193" s="2">
        <f t="shared" ref="H193:AD193" si="76">H194+H195+H196+H197</f>
        <v>2892.2</v>
      </c>
      <c r="I193" s="2">
        <f>I194+I195+I196+I197</f>
        <v>2261.8000000000002</v>
      </c>
      <c r="J193" s="2">
        <f t="shared" si="76"/>
        <v>2450.6</v>
      </c>
      <c r="K193" s="2">
        <f>K194+K195+K196+K197</f>
        <v>2428</v>
      </c>
      <c r="L193" s="2">
        <f t="shared" si="76"/>
        <v>2752.6</v>
      </c>
      <c r="M193" s="2">
        <f>M194+M195+M196+M197</f>
        <v>0</v>
      </c>
      <c r="N193" s="2">
        <f t="shared" si="76"/>
        <v>3650.5</v>
      </c>
      <c r="O193" s="2">
        <f>O194+O195+O196+O197</f>
        <v>0</v>
      </c>
      <c r="P193" s="2">
        <f t="shared" si="76"/>
        <v>2781.4</v>
      </c>
      <c r="Q193" s="2">
        <f>Q194+Q195+Q196+Q197</f>
        <v>0</v>
      </c>
      <c r="R193" s="2">
        <f t="shared" si="76"/>
        <v>2918.7</v>
      </c>
      <c r="S193" s="2">
        <f>S194+S195+S196+S197</f>
        <v>0</v>
      </c>
      <c r="T193" s="2">
        <f t="shared" si="76"/>
        <v>3779.3</v>
      </c>
      <c r="U193" s="2">
        <f>U194+U195+U196+U197</f>
        <v>0</v>
      </c>
      <c r="V193" s="2">
        <f t="shared" si="76"/>
        <v>1835.7</v>
      </c>
      <c r="W193" s="2">
        <f>W194+W195+W196+W197</f>
        <v>0</v>
      </c>
      <c r="X193" s="2">
        <f t="shared" si="76"/>
        <v>1832.6</v>
      </c>
      <c r="Y193" s="2">
        <f>Y194+Y195+Y196+Y197</f>
        <v>0</v>
      </c>
      <c r="Z193" s="2">
        <f t="shared" si="76"/>
        <v>4422.3999999999996</v>
      </c>
      <c r="AA193" s="2">
        <f>AA194+AA195+AA196+AA197</f>
        <v>0</v>
      </c>
      <c r="AB193" s="2">
        <f t="shared" si="76"/>
        <v>2214.6999999999998</v>
      </c>
      <c r="AC193" s="2">
        <f>AC194+AC195+AC196+AC197</f>
        <v>0</v>
      </c>
      <c r="AD193" s="2">
        <f t="shared" si="76"/>
        <v>2093.1999999999998</v>
      </c>
      <c r="AE193" s="2">
        <f>AE194+AE195+AE196+AE197</f>
        <v>0</v>
      </c>
      <c r="AF193" s="89" t="s">
        <v>88</v>
      </c>
      <c r="AG193" s="42"/>
      <c r="AH193" s="42"/>
      <c r="AI193" s="42"/>
    </row>
    <row r="194" spans="1:35" s="12" customFormat="1" ht="18.75" x14ac:dyDescent="0.3">
      <c r="A194" s="3" t="s">
        <v>13</v>
      </c>
      <c r="B194" s="20"/>
      <c r="C194" s="2"/>
      <c r="D194" s="20"/>
      <c r="E194" s="20"/>
      <c r="F194" s="20"/>
      <c r="G194" s="20"/>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88"/>
      <c r="AG194" s="42"/>
      <c r="AH194" s="42"/>
      <c r="AI194" s="42"/>
    </row>
    <row r="195" spans="1:35" s="12" customFormat="1" ht="18.75" x14ac:dyDescent="0.3">
      <c r="A195" s="3" t="s">
        <v>14</v>
      </c>
      <c r="B195" s="21">
        <f>H195+J195+L195+N195+P195+R195+T195+V195+X195+Z195+AB195+AD195</f>
        <v>33623.9</v>
      </c>
      <c r="C195" s="15">
        <f>C201</f>
        <v>5342.7999999999993</v>
      </c>
      <c r="D195" s="15">
        <f>D201</f>
        <v>4689.8</v>
      </c>
      <c r="E195" s="15">
        <f>E201</f>
        <v>4689.8</v>
      </c>
      <c r="F195" s="22">
        <f>E195/B195*100</f>
        <v>13.947816880254818</v>
      </c>
      <c r="G195" s="22">
        <f>E195/C195*100</f>
        <v>87.777944149135294</v>
      </c>
      <c r="H195" s="15">
        <f>H201</f>
        <v>2892.2</v>
      </c>
      <c r="I195" s="15">
        <f>I201</f>
        <v>2261.8000000000002</v>
      </c>
      <c r="J195" s="15">
        <f t="shared" ref="J195:AD195" si="77">J201</f>
        <v>2450.6</v>
      </c>
      <c r="K195" s="15">
        <f>K201</f>
        <v>2428</v>
      </c>
      <c r="L195" s="15">
        <f t="shared" si="77"/>
        <v>2752.6</v>
      </c>
      <c r="M195" s="15">
        <f>M201</f>
        <v>0</v>
      </c>
      <c r="N195" s="15">
        <f t="shared" si="77"/>
        <v>3650.5</v>
      </c>
      <c r="O195" s="15">
        <f>O201</f>
        <v>0</v>
      </c>
      <c r="P195" s="15">
        <f t="shared" si="77"/>
        <v>2781.4</v>
      </c>
      <c r="Q195" s="15">
        <f>Q201</f>
        <v>0</v>
      </c>
      <c r="R195" s="15">
        <f t="shared" si="77"/>
        <v>2918.7</v>
      </c>
      <c r="S195" s="15">
        <f>S201</f>
        <v>0</v>
      </c>
      <c r="T195" s="15">
        <f t="shared" si="77"/>
        <v>3779.3</v>
      </c>
      <c r="U195" s="15">
        <f>U201</f>
        <v>0</v>
      </c>
      <c r="V195" s="15">
        <f t="shared" si="77"/>
        <v>1835.7</v>
      </c>
      <c r="W195" s="15">
        <f>W201</f>
        <v>0</v>
      </c>
      <c r="X195" s="15">
        <f t="shared" si="77"/>
        <v>1832.6</v>
      </c>
      <c r="Y195" s="15">
        <f>Y201</f>
        <v>0</v>
      </c>
      <c r="Z195" s="15">
        <f t="shared" si="77"/>
        <v>4422.3999999999996</v>
      </c>
      <c r="AA195" s="15">
        <f>AA201</f>
        <v>0</v>
      </c>
      <c r="AB195" s="15">
        <f t="shared" si="77"/>
        <v>2214.6999999999998</v>
      </c>
      <c r="AC195" s="15">
        <f>AC201</f>
        <v>0</v>
      </c>
      <c r="AD195" s="15">
        <f t="shared" si="77"/>
        <v>2093.1999999999998</v>
      </c>
      <c r="AE195" s="15">
        <f>AE201</f>
        <v>0</v>
      </c>
      <c r="AF195" s="88"/>
      <c r="AG195" s="42"/>
      <c r="AH195" s="42"/>
      <c r="AI195" s="42"/>
    </row>
    <row r="196" spans="1:35" s="12" customFormat="1" ht="18.75" x14ac:dyDescent="0.3">
      <c r="A196" s="3" t="s">
        <v>15</v>
      </c>
      <c r="B196" s="20"/>
      <c r="C196" s="20"/>
      <c r="D196" s="20"/>
      <c r="E196" s="20"/>
      <c r="F196" s="20"/>
      <c r="G196" s="20"/>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88"/>
      <c r="AG196" s="42"/>
      <c r="AH196" s="42"/>
      <c r="AI196" s="42"/>
    </row>
    <row r="197" spans="1:35" s="12" customFormat="1" ht="18.75" x14ac:dyDescent="0.3">
      <c r="A197" s="3" t="s">
        <v>16</v>
      </c>
      <c r="B197" s="20"/>
      <c r="C197" s="20"/>
      <c r="D197" s="20"/>
      <c r="E197" s="20"/>
      <c r="F197" s="20"/>
      <c r="G197" s="20"/>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88"/>
      <c r="AG197" s="42"/>
      <c r="AH197" s="42"/>
      <c r="AI197" s="42"/>
    </row>
    <row r="198" spans="1:35" s="12" customFormat="1" ht="107.45" customHeight="1" x14ac:dyDescent="0.3">
      <c r="A198" s="3" t="s">
        <v>26</v>
      </c>
      <c r="B198" s="23"/>
      <c r="C198" s="23"/>
      <c r="D198" s="23"/>
      <c r="E198" s="23"/>
      <c r="F198" s="23"/>
      <c r="G198" s="2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88"/>
      <c r="AG198" s="42"/>
      <c r="AH198" s="42"/>
      <c r="AI198" s="42"/>
    </row>
    <row r="199" spans="1:35" s="12" customFormat="1" ht="18.75" x14ac:dyDescent="0.3">
      <c r="A199" s="4" t="s">
        <v>17</v>
      </c>
      <c r="B199" s="18">
        <f>H199+J199+L199+N199+P199+R199+T199+V199+X199+Z199+AB199+AD199</f>
        <v>33623.9</v>
      </c>
      <c r="C199" s="2">
        <f>C200+C201+C202+C203</f>
        <v>5342.7999999999993</v>
      </c>
      <c r="D199" s="2">
        <f>D200+D201+D202+D203</f>
        <v>4689.8</v>
      </c>
      <c r="E199" s="2">
        <f>E200+E201+E202+E203</f>
        <v>4689.8</v>
      </c>
      <c r="F199" s="32">
        <f>E199/B199*100</f>
        <v>13.947816880254818</v>
      </c>
      <c r="G199" s="32">
        <f>E199/C199*100</f>
        <v>87.777944149135294</v>
      </c>
      <c r="H199" s="2">
        <f t="shared" ref="H199:AE199" si="78">H200+H201+H202+H203</f>
        <v>2892.2</v>
      </c>
      <c r="I199" s="2">
        <f t="shared" si="78"/>
        <v>2261.8000000000002</v>
      </c>
      <c r="J199" s="2">
        <f t="shared" si="78"/>
        <v>2450.6</v>
      </c>
      <c r="K199" s="2">
        <f t="shared" si="78"/>
        <v>2428</v>
      </c>
      <c r="L199" s="2">
        <f t="shared" si="78"/>
        <v>2752.6</v>
      </c>
      <c r="M199" s="2">
        <f t="shared" si="78"/>
        <v>0</v>
      </c>
      <c r="N199" s="2">
        <f t="shared" si="78"/>
        <v>3650.5</v>
      </c>
      <c r="O199" s="2">
        <f t="shared" si="78"/>
        <v>0</v>
      </c>
      <c r="P199" s="2">
        <f t="shared" si="78"/>
        <v>2781.4</v>
      </c>
      <c r="Q199" s="2">
        <f t="shared" si="78"/>
        <v>0</v>
      </c>
      <c r="R199" s="2">
        <f t="shared" si="78"/>
        <v>2918.7</v>
      </c>
      <c r="S199" s="2">
        <f t="shared" si="78"/>
        <v>0</v>
      </c>
      <c r="T199" s="2">
        <f t="shared" si="78"/>
        <v>3779.3</v>
      </c>
      <c r="U199" s="2">
        <f t="shared" si="78"/>
        <v>0</v>
      </c>
      <c r="V199" s="2">
        <f t="shared" si="78"/>
        <v>1835.7</v>
      </c>
      <c r="W199" s="2">
        <f t="shared" si="78"/>
        <v>0</v>
      </c>
      <c r="X199" s="2">
        <f t="shared" si="78"/>
        <v>1832.6</v>
      </c>
      <c r="Y199" s="2">
        <f t="shared" si="78"/>
        <v>0</v>
      </c>
      <c r="Z199" s="2">
        <f t="shared" si="78"/>
        <v>4422.3999999999996</v>
      </c>
      <c r="AA199" s="2">
        <f t="shared" si="78"/>
        <v>0</v>
      </c>
      <c r="AB199" s="2">
        <f t="shared" si="78"/>
        <v>2214.6999999999998</v>
      </c>
      <c r="AC199" s="2">
        <f t="shared" si="78"/>
        <v>0</v>
      </c>
      <c r="AD199" s="2">
        <f t="shared" si="78"/>
        <v>2093.1999999999998</v>
      </c>
      <c r="AE199" s="2">
        <f t="shared" si="78"/>
        <v>0</v>
      </c>
      <c r="AF199" s="88"/>
      <c r="AG199" s="42"/>
      <c r="AH199" s="42"/>
      <c r="AI199" s="42"/>
    </row>
    <row r="200" spans="1:35" s="12" customFormat="1" ht="18.75" x14ac:dyDescent="0.3">
      <c r="A200" s="3" t="s">
        <v>13</v>
      </c>
      <c r="B200" s="20"/>
      <c r="C200" s="20"/>
      <c r="D200" s="20"/>
      <c r="E200" s="20"/>
      <c r="F200" s="20"/>
      <c r="G200" s="2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88"/>
      <c r="AG200" s="42"/>
      <c r="AH200" s="42"/>
      <c r="AI200" s="42"/>
    </row>
    <row r="201" spans="1:35" s="14" customFormat="1" ht="18.75" x14ac:dyDescent="0.3">
      <c r="A201" s="30" t="s">
        <v>14</v>
      </c>
      <c r="B201" s="21">
        <f>H201+J201+L201+N201+P201+R201+T201+V201+X201+Z201+AB201+AD201</f>
        <v>33623.9</v>
      </c>
      <c r="C201" s="21">
        <f>H201+J201</f>
        <v>5342.7999999999993</v>
      </c>
      <c r="D201" s="19">
        <f>E201</f>
        <v>4689.8</v>
      </c>
      <c r="E201" s="21">
        <f>I201+K201+M201+O201+Q201+S201+U201+W201+Y201+AA201+AC201+AE201</f>
        <v>4689.8</v>
      </c>
      <c r="F201" s="22">
        <f>E201/B201*100</f>
        <v>13.947816880254818</v>
      </c>
      <c r="G201" s="22">
        <f>E201/C201*100</f>
        <v>87.777944149135294</v>
      </c>
      <c r="H201" s="29">
        <v>2892.2</v>
      </c>
      <c r="I201" s="29">
        <v>2261.8000000000002</v>
      </c>
      <c r="J201" s="29">
        <v>2450.6</v>
      </c>
      <c r="K201" s="29">
        <v>2428</v>
      </c>
      <c r="L201" s="29">
        <v>2752.6</v>
      </c>
      <c r="M201" s="29"/>
      <c r="N201" s="29">
        <v>3650.5</v>
      </c>
      <c r="O201" s="29"/>
      <c r="P201" s="29">
        <v>2781.4</v>
      </c>
      <c r="Q201" s="29"/>
      <c r="R201" s="29">
        <v>2918.7</v>
      </c>
      <c r="S201" s="29"/>
      <c r="T201" s="29">
        <v>3779.3</v>
      </c>
      <c r="U201" s="29"/>
      <c r="V201" s="29">
        <v>1835.7</v>
      </c>
      <c r="W201" s="29"/>
      <c r="X201" s="29">
        <v>1832.6</v>
      </c>
      <c r="Y201" s="29"/>
      <c r="Z201" s="29">
        <v>4422.3999999999996</v>
      </c>
      <c r="AA201" s="29"/>
      <c r="AB201" s="29">
        <v>2214.6999999999998</v>
      </c>
      <c r="AC201" s="29"/>
      <c r="AD201" s="29">
        <v>2093.1999999999998</v>
      </c>
      <c r="AE201" s="29"/>
      <c r="AF201" s="90"/>
      <c r="AG201" s="42">
        <f>C201-E201</f>
        <v>652.99999999999909</v>
      </c>
      <c r="AH201" s="42"/>
      <c r="AI201" s="42"/>
    </row>
    <row r="202" spans="1:35" s="12" customFormat="1" ht="18.75" x14ac:dyDescent="0.3">
      <c r="A202" s="3" t="s">
        <v>15</v>
      </c>
      <c r="B202" s="20"/>
      <c r="C202" s="20"/>
      <c r="D202" s="20"/>
      <c r="E202" s="20"/>
      <c r="F202" s="20"/>
      <c r="G202" s="20"/>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37"/>
      <c r="AG202" s="42"/>
      <c r="AH202" s="42"/>
      <c r="AI202" s="42"/>
    </row>
    <row r="203" spans="1:35" s="12" customFormat="1" ht="18.75" x14ac:dyDescent="0.3">
      <c r="A203" s="3" t="s">
        <v>16</v>
      </c>
      <c r="B203" s="20"/>
      <c r="C203" s="20"/>
      <c r="D203" s="20"/>
      <c r="E203" s="20"/>
      <c r="F203" s="20"/>
      <c r="G203" s="20"/>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37"/>
      <c r="AG203" s="42"/>
      <c r="AH203" s="42"/>
      <c r="AI203" s="42"/>
    </row>
    <row r="204" spans="1:35" s="12" customFormat="1" ht="39.6" customHeight="1" x14ac:dyDescent="0.2">
      <c r="A204" s="66" t="s">
        <v>80</v>
      </c>
      <c r="B204" s="63"/>
      <c r="C204" s="64"/>
      <c r="D204" s="64"/>
      <c r="E204" s="63"/>
      <c r="F204" s="63"/>
      <c r="G204" s="63"/>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28"/>
      <c r="AG204" s="42"/>
      <c r="AH204" s="42"/>
      <c r="AI204" s="42"/>
    </row>
    <row r="205" spans="1:35" s="12" customFormat="1" ht="18.75" x14ac:dyDescent="0.3">
      <c r="A205" s="57" t="s">
        <v>17</v>
      </c>
      <c r="B205" s="58">
        <f>H205+J205+L205+N205+P205+R205+T205+V205+X205+Z205+AB205+AD205</f>
        <v>35315.1</v>
      </c>
      <c r="C205" s="59">
        <f t="shared" ref="C205:E205" si="79">C206+C207+C208+C209</f>
        <v>16545.900000000001</v>
      </c>
      <c r="D205" s="59">
        <f t="shared" si="79"/>
        <v>15200.2</v>
      </c>
      <c r="E205" s="59">
        <f t="shared" si="79"/>
        <v>15200.2</v>
      </c>
      <c r="F205" s="60">
        <f>E205/B205*100</f>
        <v>43.041645075336049</v>
      </c>
      <c r="G205" s="60">
        <f>E205/C205*100</f>
        <v>91.86686732060511</v>
      </c>
      <c r="H205" s="59">
        <f>H206+H207+H208+H209</f>
        <v>2892.2</v>
      </c>
      <c r="I205" s="59">
        <f t="shared" ref="I205:AD205" si="80">I206+I207+I208+I209</f>
        <v>6588.6</v>
      </c>
      <c r="J205" s="59">
        <f t="shared" si="80"/>
        <v>2929.5</v>
      </c>
      <c r="K205" s="59">
        <f t="shared" si="80"/>
        <v>2638.1</v>
      </c>
      <c r="L205" s="59">
        <f t="shared" si="80"/>
        <v>3263</v>
      </c>
      <c r="M205" s="59">
        <f t="shared" si="80"/>
        <v>0</v>
      </c>
      <c r="N205" s="59">
        <f t="shared" si="80"/>
        <v>4097.3</v>
      </c>
      <c r="O205" s="59">
        <f t="shared" si="80"/>
        <v>0</v>
      </c>
      <c r="P205" s="59">
        <f t="shared" si="80"/>
        <v>2794</v>
      </c>
      <c r="Q205" s="59">
        <f t="shared" si="80"/>
        <v>0</v>
      </c>
      <c r="R205" s="59">
        <f t="shared" si="80"/>
        <v>2927.7</v>
      </c>
      <c r="S205" s="59">
        <f t="shared" si="80"/>
        <v>0</v>
      </c>
      <c r="T205" s="59">
        <f t="shared" si="80"/>
        <v>3779.3</v>
      </c>
      <c r="U205" s="59">
        <f t="shared" si="80"/>
        <v>0</v>
      </c>
      <c r="V205" s="59">
        <f t="shared" si="80"/>
        <v>1835.7</v>
      </c>
      <c r="W205" s="59">
        <f t="shared" si="80"/>
        <v>0</v>
      </c>
      <c r="X205" s="59">
        <f t="shared" si="80"/>
        <v>1892.3</v>
      </c>
      <c r="Y205" s="59">
        <f t="shared" si="80"/>
        <v>0</v>
      </c>
      <c r="Z205" s="59">
        <f t="shared" si="80"/>
        <v>4456.2</v>
      </c>
      <c r="AA205" s="59">
        <f t="shared" si="80"/>
        <v>0</v>
      </c>
      <c r="AB205" s="59">
        <f t="shared" si="80"/>
        <v>2354.6999999999998</v>
      </c>
      <c r="AC205" s="59">
        <f t="shared" si="80"/>
        <v>0</v>
      </c>
      <c r="AD205" s="59">
        <f t="shared" si="80"/>
        <v>2093.1999999999998</v>
      </c>
      <c r="AE205" s="59">
        <f t="shared" ref="AE205" si="81">AE206+AE207+AE208+AE209</f>
        <v>0</v>
      </c>
      <c r="AF205" s="28"/>
      <c r="AG205" s="42"/>
      <c r="AH205" s="42"/>
      <c r="AI205" s="42"/>
    </row>
    <row r="206" spans="1:35" s="12" customFormat="1" ht="18.75" x14ac:dyDescent="0.3">
      <c r="A206" s="61" t="s">
        <v>13</v>
      </c>
      <c r="B206" s="58">
        <f t="shared" ref="B206" si="82">H206+J206+L206+N206+P206+R206+T206+V206+X206+Z206+AB206+AD206</f>
        <v>0</v>
      </c>
      <c r="C206" s="62">
        <f t="shared" ref="C206:E206" si="83">C194+C176+C158</f>
        <v>0</v>
      </c>
      <c r="D206" s="62">
        <f t="shared" si="83"/>
        <v>0</v>
      </c>
      <c r="E206" s="62">
        <f t="shared" si="83"/>
        <v>0</v>
      </c>
      <c r="F206" s="63"/>
      <c r="G206" s="63"/>
      <c r="H206" s="62">
        <f>H194+H176+H158</f>
        <v>0</v>
      </c>
      <c r="I206" s="62">
        <f>I212+I226+I232</f>
        <v>6588.6</v>
      </c>
      <c r="J206" s="62">
        <f t="shared" ref="J206:AD206" si="84">J194+J176+J158</f>
        <v>0</v>
      </c>
      <c r="K206" s="62">
        <f t="shared" si="84"/>
        <v>0</v>
      </c>
      <c r="L206" s="62">
        <f t="shared" si="84"/>
        <v>0</v>
      </c>
      <c r="M206" s="62">
        <f t="shared" si="84"/>
        <v>0</v>
      </c>
      <c r="N206" s="62">
        <f t="shared" si="84"/>
        <v>0</v>
      </c>
      <c r="O206" s="62">
        <f t="shared" si="84"/>
        <v>0</v>
      </c>
      <c r="P206" s="62">
        <f t="shared" si="84"/>
        <v>0</v>
      </c>
      <c r="Q206" s="62">
        <f t="shared" si="84"/>
        <v>0</v>
      </c>
      <c r="R206" s="62">
        <f t="shared" si="84"/>
        <v>0</v>
      </c>
      <c r="S206" s="62">
        <f t="shared" si="84"/>
        <v>0</v>
      </c>
      <c r="T206" s="62">
        <f t="shared" si="84"/>
        <v>0</v>
      </c>
      <c r="U206" s="62">
        <f t="shared" si="84"/>
        <v>0</v>
      </c>
      <c r="V206" s="62">
        <f t="shared" si="84"/>
        <v>0</v>
      </c>
      <c r="W206" s="62">
        <f t="shared" si="84"/>
        <v>0</v>
      </c>
      <c r="X206" s="62">
        <f t="shared" si="84"/>
        <v>0</v>
      </c>
      <c r="Y206" s="62">
        <f t="shared" si="84"/>
        <v>0</v>
      </c>
      <c r="Z206" s="62">
        <f t="shared" si="84"/>
        <v>0</v>
      </c>
      <c r="AA206" s="62">
        <f t="shared" si="84"/>
        <v>0</v>
      </c>
      <c r="AB206" s="62">
        <f t="shared" si="84"/>
        <v>0</v>
      </c>
      <c r="AC206" s="62">
        <f t="shared" si="84"/>
        <v>0</v>
      </c>
      <c r="AD206" s="62">
        <f t="shared" si="84"/>
        <v>0</v>
      </c>
      <c r="AE206" s="62">
        <f t="shared" ref="AE206" si="85">AE194+AE176+AE158</f>
        <v>0</v>
      </c>
      <c r="AF206" s="28"/>
      <c r="AG206" s="42"/>
      <c r="AH206" s="42"/>
      <c r="AI206" s="42"/>
    </row>
    <row r="207" spans="1:35" s="12" customFormat="1" ht="18.75" x14ac:dyDescent="0.3">
      <c r="A207" s="61" t="s">
        <v>14</v>
      </c>
      <c r="B207" s="80">
        <f>H207+J207+L207+N207+P207+R207+T207+V207+X207+Z207+AB207+AD207</f>
        <v>35315.1</v>
      </c>
      <c r="C207" s="62">
        <f t="shared" ref="C207:E207" si="86">C195+C177+C159</f>
        <v>5821.7</v>
      </c>
      <c r="D207" s="62">
        <f t="shared" si="86"/>
        <v>4899.9000000000005</v>
      </c>
      <c r="E207" s="62">
        <f t="shared" si="86"/>
        <v>4899.9000000000005</v>
      </c>
      <c r="F207" s="65">
        <f>E207/B207*100</f>
        <v>13.874801430549541</v>
      </c>
      <c r="G207" s="65">
        <f>E207/C207*100</f>
        <v>84.166137039009243</v>
      </c>
      <c r="H207" s="62">
        <f>H195+H177+H159</f>
        <v>2892.2</v>
      </c>
      <c r="I207" s="62">
        <f>I213+I227+I233</f>
        <v>0</v>
      </c>
      <c r="J207" s="62">
        <f t="shared" ref="J207:AD207" si="87">J195+J177+J159</f>
        <v>2929.5</v>
      </c>
      <c r="K207" s="62">
        <f t="shared" si="87"/>
        <v>2638.1</v>
      </c>
      <c r="L207" s="62">
        <f t="shared" si="87"/>
        <v>3263</v>
      </c>
      <c r="M207" s="62">
        <f t="shared" si="87"/>
        <v>0</v>
      </c>
      <c r="N207" s="62">
        <f t="shared" si="87"/>
        <v>4097.3</v>
      </c>
      <c r="O207" s="62">
        <f t="shared" si="87"/>
        <v>0</v>
      </c>
      <c r="P207" s="62">
        <f t="shared" si="87"/>
        <v>2794</v>
      </c>
      <c r="Q207" s="62">
        <f t="shared" si="87"/>
        <v>0</v>
      </c>
      <c r="R207" s="62">
        <f t="shared" si="87"/>
        <v>2927.7</v>
      </c>
      <c r="S207" s="62">
        <f t="shared" si="87"/>
        <v>0</v>
      </c>
      <c r="T207" s="62">
        <f t="shared" si="87"/>
        <v>3779.3</v>
      </c>
      <c r="U207" s="62">
        <f t="shared" si="87"/>
        <v>0</v>
      </c>
      <c r="V207" s="62">
        <f t="shared" si="87"/>
        <v>1835.7</v>
      </c>
      <c r="W207" s="62">
        <f t="shared" si="87"/>
        <v>0</v>
      </c>
      <c r="X207" s="62">
        <f t="shared" si="87"/>
        <v>1892.3</v>
      </c>
      <c r="Y207" s="62">
        <f t="shared" si="87"/>
        <v>0</v>
      </c>
      <c r="Z207" s="62">
        <f t="shared" si="87"/>
        <v>4456.2</v>
      </c>
      <c r="AA207" s="62">
        <f t="shared" si="87"/>
        <v>0</v>
      </c>
      <c r="AB207" s="62">
        <f t="shared" si="87"/>
        <v>2354.6999999999998</v>
      </c>
      <c r="AC207" s="62">
        <f t="shared" si="87"/>
        <v>0</v>
      </c>
      <c r="AD207" s="62">
        <f t="shared" si="87"/>
        <v>2093.1999999999998</v>
      </c>
      <c r="AE207" s="62">
        <f t="shared" ref="AE207" si="88">AE195+AE177+AE159</f>
        <v>0</v>
      </c>
      <c r="AF207" s="28"/>
      <c r="AG207" s="42"/>
      <c r="AH207" s="42"/>
      <c r="AI207" s="42"/>
    </row>
    <row r="208" spans="1:35" s="12" customFormat="1" ht="18.75" x14ac:dyDescent="0.3">
      <c r="A208" s="61" t="s">
        <v>15</v>
      </c>
      <c r="B208" s="58">
        <f t="shared" ref="B208:B209" si="89">H208+J208+L208+N208+P208+R208+T208+V208+X208+Z208+AB208+AD208</f>
        <v>0</v>
      </c>
      <c r="C208" s="62">
        <f t="shared" ref="C208:E209" si="90">C214+C228+C234</f>
        <v>10724.2</v>
      </c>
      <c r="D208" s="62">
        <f t="shared" si="90"/>
        <v>10300.300000000001</v>
      </c>
      <c r="E208" s="62">
        <f t="shared" si="90"/>
        <v>10300.300000000001</v>
      </c>
      <c r="F208" s="63"/>
      <c r="G208" s="63"/>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28"/>
      <c r="AG208" s="42"/>
      <c r="AH208" s="42"/>
      <c r="AI208" s="42"/>
    </row>
    <row r="209" spans="1:35" s="12" customFormat="1" ht="18.75" x14ac:dyDescent="0.3">
      <c r="A209" s="61" t="s">
        <v>16</v>
      </c>
      <c r="B209" s="58">
        <f t="shared" si="89"/>
        <v>0</v>
      </c>
      <c r="C209" s="62">
        <f t="shared" si="90"/>
        <v>0</v>
      </c>
      <c r="D209" s="62">
        <f t="shared" si="90"/>
        <v>0</v>
      </c>
      <c r="E209" s="62">
        <f t="shared" si="90"/>
        <v>0</v>
      </c>
      <c r="F209" s="65"/>
      <c r="G209" s="65"/>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28"/>
      <c r="AG209" s="42"/>
      <c r="AH209" s="42"/>
      <c r="AI209" s="42"/>
    </row>
    <row r="210" spans="1:35" s="12" customFormat="1" ht="22.5" customHeight="1" x14ac:dyDescent="0.3">
      <c r="A210" s="53" t="s">
        <v>71</v>
      </c>
      <c r="B210" s="19"/>
      <c r="C210" s="21"/>
      <c r="D210" s="19"/>
      <c r="E210" s="21"/>
      <c r="F210" s="22"/>
      <c r="G210" s="2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82"/>
      <c r="AG210" s="42"/>
      <c r="AH210" s="42"/>
      <c r="AI210" s="42"/>
    </row>
    <row r="211" spans="1:35" s="12" customFormat="1" ht="18.600000000000001" customHeight="1" x14ac:dyDescent="0.3">
      <c r="A211" s="53" t="s">
        <v>73</v>
      </c>
      <c r="B211" s="19"/>
      <c r="C211" s="19"/>
      <c r="D211" s="19"/>
      <c r="E211" s="19"/>
      <c r="F211" s="19"/>
      <c r="G211" s="19"/>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89"/>
      <c r="AG211" s="42"/>
      <c r="AH211" s="42"/>
      <c r="AI211" s="42"/>
    </row>
    <row r="212" spans="1:35" s="12" customFormat="1" ht="21" customHeight="1" x14ac:dyDescent="0.3">
      <c r="A212" s="4" t="s">
        <v>17</v>
      </c>
      <c r="B212" s="2">
        <f>B213+B214+B216</f>
        <v>8.6</v>
      </c>
      <c r="C212" s="2"/>
      <c r="D212" s="2"/>
      <c r="E212" s="2"/>
      <c r="F212" s="32">
        <f>E212/B212*100</f>
        <v>0</v>
      </c>
      <c r="G212" s="32" t="e">
        <f>E212/C212*100</f>
        <v>#DIV/0!</v>
      </c>
      <c r="H212" s="2">
        <f>H213+H214+H216</f>
        <v>0</v>
      </c>
      <c r="I212" s="2">
        <f t="shared" ref="I212:AE212" si="91">I213+I214+I216</f>
        <v>0</v>
      </c>
      <c r="J212" s="2">
        <f t="shared" si="91"/>
        <v>0</v>
      </c>
      <c r="K212" s="2">
        <f t="shared" si="91"/>
        <v>0</v>
      </c>
      <c r="L212" s="2">
        <f t="shared" si="91"/>
        <v>8.6</v>
      </c>
      <c r="M212" s="2">
        <f t="shared" si="91"/>
        <v>0</v>
      </c>
      <c r="N212" s="2">
        <f t="shared" si="91"/>
        <v>0</v>
      </c>
      <c r="O212" s="2">
        <f t="shared" si="91"/>
        <v>0</v>
      </c>
      <c r="P212" s="2">
        <f t="shared" si="91"/>
        <v>0</v>
      </c>
      <c r="Q212" s="2">
        <f t="shared" si="91"/>
        <v>0</v>
      </c>
      <c r="R212" s="2">
        <f t="shared" si="91"/>
        <v>0</v>
      </c>
      <c r="S212" s="2">
        <f t="shared" si="91"/>
        <v>0</v>
      </c>
      <c r="T212" s="2">
        <f t="shared" si="91"/>
        <v>0</v>
      </c>
      <c r="U212" s="2">
        <f t="shared" si="91"/>
        <v>0</v>
      </c>
      <c r="V212" s="2">
        <f t="shared" si="91"/>
        <v>0</v>
      </c>
      <c r="W212" s="2">
        <f t="shared" si="91"/>
        <v>0</v>
      </c>
      <c r="X212" s="2">
        <f t="shared" si="91"/>
        <v>0</v>
      </c>
      <c r="Y212" s="2">
        <f t="shared" si="91"/>
        <v>0</v>
      </c>
      <c r="Z212" s="2">
        <f t="shared" si="91"/>
        <v>0</v>
      </c>
      <c r="AA212" s="2">
        <f t="shared" si="91"/>
        <v>0</v>
      </c>
      <c r="AB212" s="2">
        <f t="shared" si="91"/>
        <v>0</v>
      </c>
      <c r="AC212" s="2">
        <f t="shared" si="91"/>
        <v>0</v>
      </c>
      <c r="AD212" s="2">
        <f t="shared" si="91"/>
        <v>0</v>
      </c>
      <c r="AE212" s="2">
        <f t="shared" si="91"/>
        <v>0</v>
      </c>
      <c r="AF212" s="88"/>
      <c r="AG212" s="42"/>
      <c r="AH212" s="42"/>
      <c r="AI212" s="42"/>
    </row>
    <row r="213" spans="1:35" s="12" customFormat="1" ht="20.45" customHeight="1" x14ac:dyDescent="0.3">
      <c r="A213" s="3" t="s">
        <v>13</v>
      </c>
      <c r="B213" s="19"/>
      <c r="C213" s="2"/>
      <c r="D213" s="2"/>
      <c r="E213" s="2"/>
      <c r="F213" s="22"/>
      <c r="G213" s="22"/>
      <c r="H213" s="2"/>
      <c r="I213" s="2"/>
      <c r="J213" s="2"/>
      <c r="K213" s="2"/>
      <c r="L213" s="2"/>
      <c r="M213" s="2"/>
      <c r="N213" s="2"/>
      <c r="O213" s="2"/>
      <c r="P213" s="2"/>
      <c r="Q213" s="2"/>
      <c r="R213" s="2"/>
      <c r="S213" s="2"/>
      <c r="T213" s="15"/>
      <c r="U213" s="15"/>
      <c r="V213" s="2"/>
      <c r="W213" s="2"/>
      <c r="X213" s="2"/>
      <c r="Y213" s="2"/>
      <c r="Z213" s="2"/>
      <c r="AA213" s="2"/>
      <c r="AB213" s="2"/>
      <c r="AC213" s="2"/>
      <c r="AD213" s="2"/>
      <c r="AE213" s="2"/>
      <c r="AF213" s="88"/>
      <c r="AG213" s="42"/>
      <c r="AH213" s="42"/>
      <c r="AI213" s="42"/>
    </row>
    <row r="214" spans="1:35" s="12" customFormat="1" ht="24" customHeight="1" x14ac:dyDescent="0.3">
      <c r="A214" s="3" t="s">
        <v>14</v>
      </c>
      <c r="B214" s="21">
        <f>H214+J214+L214+N214+P214+R214+T214+V214+X214+Z214+AB214+AD214</f>
        <v>8.6</v>
      </c>
      <c r="C214" s="19"/>
      <c r="D214" s="19"/>
      <c r="E214" s="19"/>
      <c r="F214" s="22">
        <f>E214/B214*100</f>
        <v>0</v>
      </c>
      <c r="G214" s="22" t="e">
        <f>E214/C214*100</f>
        <v>#DIV/0!</v>
      </c>
      <c r="H214" s="19"/>
      <c r="I214" s="19"/>
      <c r="J214" s="19"/>
      <c r="K214" s="19"/>
      <c r="L214" s="19">
        <v>8.6</v>
      </c>
      <c r="M214" s="19"/>
      <c r="N214" s="19"/>
      <c r="O214" s="19"/>
      <c r="P214" s="19"/>
      <c r="Q214" s="19"/>
      <c r="R214" s="19"/>
      <c r="S214" s="19"/>
      <c r="T214" s="19"/>
      <c r="U214" s="19"/>
      <c r="V214" s="19"/>
      <c r="W214" s="19"/>
      <c r="X214" s="19"/>
      <c r="Y214" s="19"/>
      <c r="Z214" s="19"/>
      <c r="AA214" s="19"/>
      <c r="AB214" s="19"/>
      <c r="AC214" s="19"/>
      <c r="AD214" s="19"/>
      <c r="AE214" s="2"/>
      <c r="AF214" s="88"/>
      <c r="AG214" s="42"/>
      <c r="AH214" s="42"/>
      <c r="AI214" s="42"/>
    </row>
    <row r="215" spans="1:35" s="12" customFormat="1" ht="21.6" customHeight="1" x14ac:dyDescent="0.3">
      <c r="A215" s="3" t="s">
        <v>15</v>
      </c>
      <c r="B215" s="20"/>
      <c r="C215" s="20"/>
      <c r="D215" s="20"/>
      <c r="E215" s="20"/>
      <c r="F215" s="20"/>
      <c r="G215" s="20"/>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37"/>
      <c r="AG215" s="42"/>
      <c r="AH215" s="42"/>
      <c r="AI215" s="42"/>
    </row>
    <row r="216" spans="1:35" s="12" customFormat="1" ht="22.5" customHeight="1" x14ac:dyDescent="0.3">
      <c r="A216" s="3" t="s">
        <v>16</v>
      </c>
      <c r="B216" s="19"/>
      <c r="C216" s="21"/>
      <c r="D216" s="19"/>
      <c r="E216" s="21"/>
      <c r="F216" s="22"/>
      <c r="G216" s="2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37"/>
      <c r="AG216" s="42"/>
      <c r="AH216" s="42"/>
      <c r="AI216" s="42"/>
    </row>
    <row r="217" spans="1:35" s="12" customFormat="1" ht="40.5" customHeight="1" x14ac:dyDescent="0.3">
      <c r="A217" s="4" t="s">
        <v>27</v>
      </c>
      <c r="B217" s="18">
        <f>H217+J217+L217+N217+P217+R217+T217+V217+X217+Z217+AB217+AD217</f>
        <v>287914.3</v>
      </c>
      <c r="C217" s="2">
        <f>C220+C244+C262</f>
        <v>32032</v>
      </c>
      <c r="D217" s="2">
        <f>D220+D244+D262</f>
        <v>26586.6</v>
      </c>
      <c r="E217" s="2">
        <f>E220+E244+E262</f>
        <v>26586.6</v>
      </c>
      <c r="F217" s="32">
        <f>E217/B217*100</f>
        <v>9.2342061509275499</v>
      </c>
      <c r="G217" s="32">
        <f>E217/C217*100</f>
        <v>83.000124875124868</v>
      </c>
      <c r="H217" s="2">
        <f t="shared" ref="H217:AE217" si="92">H220+H244+H262</f>
        <v>17211.599999999999</v>
      </c>
      <c r="I217" s="2">
        <f t="shared" si="92"/>
        <v>8915.4000000000015</v>
      </c>
      <c r="J217" s="2">
        <f t="shared" si="92"/>
        <v>17172.099999999999</v>
      </c>
      <c r="K217" s="2">
        <f t="shared" si="92"/>
        <v>19315.8</v>
      </c>
      <c r="L217" s="2">
        <f t="shared" si="92"/>
        <v>15949.7</v>
      </c>
      <c r="M217" s="2">
        <f t="shared" si="92"/>
        <v>0</v>
      </c>
      <c r="N217" s="2">
        <f t="shared" si="92"/>
        <v>39882.9</v>
      </c>
      <c r="O217" s="2">
        <f t="shared" si="92"/>
        <v>0</v>
      </c>
      <c r="P217" s="2">
        <f t="shared" si="92"/>
        <v>18284.8</v>
      </c>
      <c r="Q217" s="2">
        <f t="shared" si="92"/>
        <v>0</v>
      </c>
      <c r="R217" s="2">
        <f t="shared" si="92"/>
        <v>13029</v>
      </c>
      <c r="S217" s="2">
        <f t="shared" si="92"/>
        <v>0</v>
      </c>
      <c r="T217" s="2">
        <f t="shared" si="92"/>
        <v>23248.400000000001</v>
      </c>
      <c r="U217" s="2">
        <f t="shared" si="92"/>
        <v>0</v>
      </c>
      <c r="V217" s="2">
        <f t="shared" si="92"/>
        <v>46275.5</v>
      </c>
      <c r="W217" s="2">
        <f t="shared" si="92"/>
        <v>0</v>
      </c>
      <c r="X217" s="2">
        <f t="shared" si="92"/>
        <v>11925.8</v>
      </c>
      <c r="Y217" s="2">
        <f t="shared" si="92"/>
        <v>0</v>
      </c>
      <c r="Z217" s="2">
        <f t="shared" si="92"/>
        <v>34243.5</v>
      </c>
      <c r="AA217" s="2">
        <f t="shared" si="92"/>
        <v>0</v>
      </c>
      <c r="AB217" s="2">
        <f t="shared" si="92"/>
        <v>14704.3</v>
      </c>
      <c r="AC217" s="2">
        <f t="shared" si="92"/>
        <v>0</v>
      </c>
      <c r="AD217" s="2">
        <f t="shared" si="92"/>
        <v>35986.699999999997</v>
      </c>
      <c r="AE217" s="2">
        <f t="shared" si="92"/>
        <v>0</v>
      </c>
      <c r="AF217" s="37"/>
      <c r="AG217" s="42"/>
      <c r="AH217" s="42"/>
      <c r="AI217" s="42"/>
    </row>
    <row r="218" spans="1:35" s="12" customFormat="1" ht="59.45" customHeight="1" x14ac:dyDescent="0.2">
      <c r="A218" s="111" t="s">
        <v>79</v>
      </c>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3"/>
      <c r="AE218" s="2"/>
      <c r="AF218" s="37"/>
      <c r="AG218" s="42"/>
      <c r="AH218" s="42"/>
      <c r="AI218" s="42"/>
    </row>
    <row r="219" spans="1:35" s="12" customFormat="1" ht="69" customHeight="1" x14ac:dyDescent="0.3">
      <c r="A219" s="4" t="s">
        <v>65</v>
      </c>
      <c r="B219" s="20" t="s">
        <v>43</v>
      </c>
      <c r="C219" s="19"/>
      <c r="D219" s="20"/>
      <c r="E219" s="20"/>
      <c r="F219" s="20"/>
      <c r="G219" s="20"/>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37"/>
      <c r="AG219" s="42"/>
      <c r="AH219" s="42"/>
      <c r="AI219" s="42"/>
    </row>
    <row r="220" spans="1:35" s="12" customFormat="1" ht="18.75" x14ac:dyDescent="0.3">
      <c r="A220" s="4" t="s">
        <v>17</v>
      </c>
      <c r="B220" s="18">
        <f>H220+J220+L220+N220+P220+R220+T220+V220+X220+Z220+AB220+AD220</f>
        <v>53664.4</v>
      </c>
      <c r="C220" s="2">
        <f>C221+C222+C223+C224</f>
        <v>10724.2</v>
      </c>
      <c r="D220" s="2">
        <f>D221+D222+D223+D224</f>
        <v>10300.300000000001</v>
      </c>
      <c r="E220" s="2">
        <f>E221+E222+E223+E224</f>
        <v>10300.300000000001</v>
      </c>
      <c r="F220" s="32">
        <f>E220/B220*100</f>
        <v>19.193916264786338</v>
      </c>
      <c r="G220" s="32">
        <f>E220/C220*100</f>
        <v>96.047257604296831</v>
      </c>
      <c r="H220" s="2">
        <f t="shared" ref="H220:AD220" si="93">H221+H222+H223+H224</f>
        <v>8362.7000000000007</v>
      </c>
      <c r="I220" s="2">
        <f>I221+I222+I223+I224</f>
        <v>6938.1</v>
      </c>
      <c r="J220" s="2">
        <f t="shared" si="93"/>
        <v>4713.2</v>
      </c>
      <c r="K220" s="2">
        <f>K221+K222+K223+K224</f>
        <v>5006.7999999999993</v>
      </c>
      <c r="L220" s="2">
        <f t="shared" si="93"/>
        <v>2546.3000000000002</v>
      </c>
      <c r="M220" s="2">
        <f>M221+M222+M223+M224</f>
        <v>0</v>
      </c>
      <c r="N220" s="2">
        <f t="shared" si="93"/>
        <v>3506.9</v>
      </c>
      <c r="O220" s="2">
        <f>O221+O222+O223+O224</f>
        <v>0</v>
      </c>
      <c r="P220" s="2">
        <f t="shared" si="93"/>
        <v>5440.9</v>
      </c>
      <c r="Q220" s="2">
        <f>Q221+Q222+Q223+Q224</f>
        <v>0</v>
      </c>
      <c r="R220" s="2">
        <f t="shared" si="93"/>
        <v>5753.4</v>
      </c>
      <c r="S220" s="2">
        <f>S221+S222+S223+S224</f>
        <v>0</v>
      </c>
      <c r="T220" s="2">
        <f t="shared" si="93"/>
        <v>5596</v>
      </c>
      <c r="U220" s="2">
        <f>U221+U222+U223+U224</f>
        <v>0</v>
      </c>
      <c r="V220" s="2">
        <f t="shared" si="93"/>
        <v>2253.4</v>
      </c>
      <c r="W220" s="2">
        <f>W221+W222+W223+W224</f>
        <v>0</v>
      </c>
      <c r="X220" s="2">
        <f t="shared" si="93"/>
        <v>2400.9</v>
      </c>
      <c r="Y220" s="2">
        <f>Y221+Y222+Y223+Y224</f>
        <v>0</v>
      </c>
      <c r="Z220" s="2">
        <f t="shared" si="93"/>
        <v>3718.2000000000003</v>
      </c>
      <c r="AA220" s="2">
        <f>AA221+AA222+AA223+AA224</f>
        <v>0</v>
      </c>
      <c r="AB220" s="2">
        <f t="shared" si="93"/>
        <v>2739.3999999999996</v>
      </c>
      <c r="AC220" s="2">
        <f>AC221+AC222+AC223+AC224</f>
        <v>0</v>
      </c>
      <c r="AD220" s="2">
        <f t="shared" si="93"/>
        <v>6633.1</v>
      </c>
      <c r="AE220" s="2">
        <f>AE221+AE222+AE223+AE224</f>
        <v>0</v>
      </c>
      <c r="AF220" s="37"/>
      <c r="AG220" s="42"/>
      <c r="AH220" s="42"/>
      <c r="AI220" s="42"/>
    </row>
    <row r="221" spans="1:35" s="12" customFormat="1" ht="18.75" x14ac:dyDescent="0.3">
      <c r="A221" s="3" t="s">
        <v>13</v>
      </c>
      <c r="B221" s="20"/>
      <c r="C221" s="2"/>
      <c r="D221" s="2"/>
      <c r="E221" s="2"/>
      <c r="F221" s="20"/>
      <c r="G221" s="20"/>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37"/>
      <c r="AG221" s="42"/>
      <c r="AH221" s="42"/>
      <c r="AI221" s="42"/>
    </row>
    <row r="222" spans="1:35" s="12" customFormat="1" ht="18.75" x14ac:dyDescent="0.3">
      <c r="A222" s="3" t="s">
        <v>14</v>
      </c>
      <c r="B222" s="19">
        <f>H222+J222+L222+N222+P222+R222+T222+V222+X222+Z222+AB222+AD222</f>
        <v>53664.4</v>
      </c>
      <c r="C222" s="15">
        <f>C228+C234</f>
        <v>10724.2</v>
      </c>
      <c r="D222" s="15">
        <f>D228+D234</f>
        <v>10300.300000000001</v>
      </c>
      <c r="E222" s="15">
        <f>E228+E234</f>
        <v>10300.300000000001</v>
      </c>
      <c r="F222" s="22">
        <f>E222/B222*100</f>
        <v>19.193916264786338</v>
      </c>
      <c r="G222" s="22">
        <f>E222/C222*100</f>
        <v>96.047257604296831</v>
      </c>
      <c r="H222" s="15">
        <f>H228+H234+H240</f>
        <v>8362.7000000000007</v>
      </c>
      <c r="I222" s="15">
        <f t="shared" ref="I222:AF222" si="94">I228+I234+I240</f>
        <v>6938.1</v>
      </c>
      <c r="J222" s="15">
        <f t="shared" si="94"/>
        <v>4713.2</v>
      </c>
      <c r="K222" s="15">
        <f t="shared" si="94"/>
        <v>5006.7999999999993</v>
      </c>
      <c r="L222" s="15">
        <f t="shared" si="94"/>
        <v>2546.3000000000002</v>
      </c>
      <c r="M222" s="15">
        <f t="shared" si="94"/>
        <v>0</v>
      </c>
      <c r="N222" s="15">
        <f t="shared" si="94"/>
        <v>3506.9</v>
      </c>
      <c r="O222" s="15">
        <f t="shared" si="94"/>
        <v>0</v>
      </c>
      <c r="P222" s="15">
        <f t="shared" si="94"/>
        <v>5440.9</v>
      </c>
      <c r="Q222" s="15">
        <f t="shared" si="94"/>
        <v>0</v>
      </c>
      <c r="R222" s="15">
        <f t="shared" si="94"/>
        <v>5753.4</v>
      </c>
      <c r="S222" s="15">
        <f t="shared" si="94"/>
        <v>0</v>
      </c>
      <c r="T222" s="15">
        <f t="shared" si="94"/>
        <v>5596</v>
      </c>
      <c r="U222" s="15">
        <f t="shared" si="94"/>
        <v>0</v>
      </c>
      <c r="V222" s="15">
        <f t="shared" si="94"/>
        <v>2253.4</v>
      </c>
      <c r="W222" s="15">
        <f t="shared" si="94"/>
        <v>0</v>
      </c>
      <c r="X222" s="15">
        <f t="shared" si="94"/>
        <v>2400.9</v>
      </c>
      <c r="Y222" s="15">
        <f t="shared" si="94"/>
        <v>0</v>
      </c>
      <c r="Z222" s="15">
        <f t="shared" si="94"/>
        <v>3718.2000000000003</v>
      </c>
      <c r="AA222" s="15">
        <f t="shared" si="94"/>
        <v>0</v>
      </c>
      <c r="AB222" s="15">
        <f t="shared" si="94"/>
        <v>2739.3999999999996</v>
      </c>
      <c r="AC222" s="15">
        <f t="shared" si="94"/>
        <v>0</v>
      </c>
      <c r="AD222" s="15">
        <f t="shared" si="94"/>
        <v>6633.1</v>
      </c>
      <c r="AE222" s="15">
        <f t="shared" si="94"/>
        <v>0</v>
      </c>
      <c r="AF222" s="15">
        <f t="shared" si="94"/>
        <v>0</v>
      </c>
      <c r="AG222" s="42"/>
      <c r="AH222" s="42"/>
      <c r="AI222" s="42"/>
    </row>
    <row r="223" spans="1:35" s="12" customFormat="1" ht="18.75" x14ac:dyDescent="0.3">
      <c r="A223" s="3" t="s">
        <v>15</v>
      </c>
      <c r="B223" s="20"/>
      <c r="C223" s="20"/>
      <c r="D223" s="20"/>
      <c r="E223" s="20"/>
      <c r="F223" s="20"/>
      <c r="G223" s="20"/>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37"/>
      <c r="AG223" s="42"/>
      <c r="AH223" s="42"/>
      <c r="AI223" s="42"/>
    </row>
    <row r="224" spans="1:35" s="12" customFormat="1" ht="18.75" x14ac:dyDescent="0.3">
      <c r="A224" s="3" t="s">
        <v>16</v>
      </c>
      <c r="B224" s="20"/>
      <c r="C224" s="20"/>
      <c r="D224" s="20"/>
      <c r="E224" s="20"/>
      <c r="F224" s="20"/>
      <c r="G224" s="20"/>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37"/>
      <c r="AG224" s="42"/>
      <c r="AH224" s="42"/>
      <c r="AI224" s="42"/>
    </row>
    <row r="225" spans="1:35" s="12" customFormat="1" ht="131.44999999999999" customHeight="1" x14ac:dyDescent="0.2">
      <c r="A225" s="68" t="s">
        <v>28</v>
      </c>
      <c r="B225" s="23"/>
      <c r="C225" s="23"/>
      <c r="D225" s="23"/>
      <c r="E225" s="23"/>
      <c r="F225" s="23"/>
      <c r="G225" s="23"/>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37" t="s">
        <v>101</v>
      </c>
      <c r="AG225" s="42"/>
      <c r="AH225" s="42"/>
      <c r="AI225" s="42"/>
    </row>
    <row r="226" spans="1:35" s="12" customFormat="1" ht="18.75" x14ac:dyDescent="0.3">
      <c r="A226" s="4" t="s">
        <v>17</v>
      </c>
      <c r="B226" s="2">
        <f>B227+B228+B229+B230</f>
        <v>37413.5</v>
      </c>
      <c r="C226" s="2">
        <f>C227+C228+C229+C230</f>
        <v>10693.6</v>
      </c>
      <c r="D226" s="2">
        <f>D227+D228+D229+D230</f>
        <v>10269.700000000001</v>
      </c>
      <c r="E226" s="2">
        <f>E227+E228+E229+E230</f>
        <v>10269.700000000001</v>
      </c>
      <c r="F226" s="32">
        <f>E226/B226*100</f>
        <v>27.449182781616265</v>
      </c>
      <c r="G226" s="32">
        <f>E226/C226*100</f>
        <v>96.035946734495397</v>
      </c>
      <c r="H226" s="2">
        <f t="shared" ref="H226:AE226" si="95">H227+H228+H229+H230</f>
        <v>7533.2</v>
      </c>
      <c r="I226" s="2">
        <f t="shared" si="95"/>
        <v>6588.6</v>
      </c>
      <c r="J226" s="2">
        <f t="shared" si="95"/>
        <v>3160.4</v>
      </c>
      <c r="K226" s="2">
        <f t="shared" si="95"/>
        <v>3681.1</v>
      </c>
      <c r="L226" s="2">
        <f t="shared" si="95"/>
        <v>1283.9000000000001</v>
      </c>
      <c r="M226" s="2">
        <f t="shared" si="95"/>
        <v>0</v>
      </c>
      <c r="N226" s="2">
        <f t="shared" si="95"/>
        <v>2254.9</v>
      </c>
      <c r="O226" s="2">
        <f t="shared" si="95"/>
        <v>0</v>
      </c>
      <c r="P226" s="2">
        <f t="shared" si="95"/>
        <v>2898.9</v>
      </c>
      <c r="Q226" s="2">
        <f t="shared" si="95"/>
        <v>0</v>
      </c>
      <c r="R226" s="2">
        <f t="shared" si="95"/>
        <v>4002.9</v>
      </c>
      <c r="S226" s="2">
        <f t="shared" si="95"/>
        <v>0</v>
      </c>
      <c r="T226" s="2">
        <f t="shared" si="95"/>
        <v>4412</v>
      </c>
      <c r="U226" s="2">
        <f t="shared" si="95"/>
        <v>0</v>
      </c>
      <c r="V226" s="2">
        <f t="shared" si="95"/>
        <v>1342</v>
      </c>
      <c r="W226" s="2">
        <f t="shared" si="95"/>
        <v>0</v>
      </c>
      <c r="X226" s="2">
        <f t="shared" si="95"/>
        <v>1296.5</v>
      </c>
      <c r="Y226" s="2">
        <f t="shared" si="95"/>
        <v>0</v>
      </c>
      <c r="Z226" s="2">
        <f t="shared" si="95"/>
        <v>2547.3000000000002</v>
      </c>
      <c r="AA226" s="2">
        <f t="shared" si="95"/>
        <v>0</v>
      </c>
      <c r="AB226" s="2">
        <f t="shared" si="95"/>
        <v>1585.8</v>
      </c>
      <c r="AC226" s="2">
        <f t="shared" si="95"/>
        <v>0</v>
      </c>
      <c r="AD226" s="2">
        <f t="shared" si="95"/>
        <v>5095.7</v>
      </c>
      <c r="AE226" s="2">
        <f t="shared" si="95"/>
        <v>0</v>
      </c>
      <c r="AF226" s="37"/>
      <c r="AG226" s="42"/>
      <c r="AH226" s="42"/>
      <c r="AI226" s="42"/>
    </row>
    <row r="227" spans="1:35" s="12" customFormat="1" ht="18.75" x14ac:dyDescent="0.3">
      <c r="A227" s="3" t="s">
        <v>13</v>
      </c>
      <c r="B227" s="20"/>
      <c r="C227" s="20"/>
      <c r="D227" s="20"/>
      <c r="E227" s="20"/>
      <c r="F227" s="20"/>
      <c r="G227" s="20"/>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37"/>
      <c r="AG227" s="42"/>
      <c r="AH227" s="42"/>
      <c r="AI227" s="42"/>
    </row>
    <row r="228" spans="1:35" s="12" customFormat="1" ht="18.75" x14ac:dyDescent="0.3">
      <c r="A228" s="3" t="s">
        <v>14</v>
      </c>
      <c r="B228" s="19">
        <f>H228+J228+L228+N228+P228+R228+T228+V228+X228+Z228+AB228+AD228</f>
        <v>37413.5</v>
      </c>
      <c r="C228" s="21">
        <f>H228+J228</f>
        <v>10693.6</v>
      </c>
      <c r="D228" s="19">
        <f>E228</f>
        <v>10269.700000000001</v>
      </c>
      <c r="E228" s="21">
        <f>I228+K228+M228+O228+Q228+S228+U228+W228+Y228+AA228+AC228+AE228</f>
        <v>10269.700000000001</v>
      </c>
      <c r="F228" s="22">
        <f>E228/B228*100</f>
        <v>27.449182781616265</v>
      </c>
      <c r="G228" s="22">
        <f>E228/C228*100</f>
        <v>96.035946734495397</v>
      </c>
      <c r="H228" s="15">
        <v>7533.2</v>
      </c>
      <c r="I228" s="15">
        <v>6588.6</v>
      </c>
      <c r="J228" s="15">
        <v>3160.4</v>
      </c>
      <c r="K228" s="15">
        <v>3681.1</v>
      </c>
      <c r="L228" s="15">
        <v>1283.9000000000001</v>
      </c>
      <c r="M228" s="15"/>
      <c r="N228" s="15">
        <v>2254.9</v>
      </c>
      <c r="O228" s="15"/>
      <c r="P228" s="15">
        <v>2898.9</v>
      </c>
      <c r="Q228" s="15"/>
      <c r="R228" s="15">
        <v>4002.9</v>
      </c>
      <c r="S228" s="15"/>
      <c r="T228" s="15">
        <v>4412</v>
      </c>
      <c r="U228" s="15"/>
      <c r="V228" s="15">
        <v>1342</v>
      </c>
      <c r="W228" s="15"/>
      <c r="X228" s="15">
        <v>1296.5</v>
      </c>
      <c r="Y228" s="15"/>
      <c r="Z228" s="15">
        <v>2547.3000000000002</v>
      </c>
      <c r="AA228" s="15"/>
      <c r="AB228" s="15">
        <v>1585.8</v>
      </c>
      <c r="AC228" s="15"/>
      <c r="AD228" s="15">
        <v>5095.7</v>
      </c>
      <c r="AE228" s="15"/>
      <c r="AF228" s="37"/>
      <c r="AG228" s="42">
        <f>C228-E228</f>
        <v>423.89999999999964</v>
      </c>
      <c r="AH228" s="42"/>
      <c r="AI228" s="42"/>
    </row>
    <row r="229" spans="1:35" s="12" customFormat="1" ht="18.75" x14ac:dyDescent="0.3">
      <c r="A229" s="3" t="s">
        <v>15</v>
      </c>
      <c r="B229" s="20"/>
      <c r="C229" s="20"/>
      <c r="D229" s="20"/>
      <c r="E229" s="20"/>
      <c r="F229" s="20"/>
      <c r="G229" s="20"/>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37"/>
      <c r="AG229" s="42"/>
      <c r="AH229" s="42"/>
      <c r="AI229" s="42"/>
    </row>
    <row r="230" spans="1:35" s="12" customFormat="1" ht="18.75" x14ac:dyDescent="0.3">
      <c r="A230" s="3" t="s">
        <v>16</v>
      </c>
      <c r="B230" s="20"/>
      <c r="C230" s="20"/>
      <c r="D230" s="20"/>
      <c r="E230" s="20"/>
      <c r="F230" s="20"/>
      <c r="G230" s="20"/>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37"/>
      <c r="AG230" s="42"/>
      <c r="AH230" s="42"/>
      <c r="AI230" s="42"/>
    </row>
    <row r="231" spans="1:35" s="12" customFormat="1" ht="37.5" x14ac:dyDescent="0.3">
      <c r="A231" s="3" t="s">
        <v>29</v>
      </c>
      <c r="B231" s="23"/>
      <c r="C231" s="23"/>
      <c r="D231" s="23"/>
      <c r="E231" s="23"/>
      <c r="F231" s="23"/>
      <c r="G231" s="23"/>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37"/>
      <c r="AG231" s="42"/>
      <c r="AH231" s="42"/>
      <c r="AI231" s="42"/>
    </row>
    <row r="232" spans="1:35" s="12" customFormat="1" ht="18.75" x14ac:dyDescent="0.3">
      <c r="A232" s="4" t="s">
        <v>17</v>
      </c>
      <c r="B232" s="2">
        <f>B233+B234+B235+B236</f>
        <v>100</v>
      </c>
      <c r="C232" s="2">
        <f>C233+C234+C235+C236</f>
        <v>30.6</v>
      </c>
      <c r="D232" s="2">
        <f>D233+D234+D235+D236</f>
        <v>30.6</v>
      </c>
      <c r="E232" s="2">
        <f>E233+E234+E235+E236</f>
        <v>30.6</v>
      </c>
      <c r="F232" s="32">
        <f>E232/B232*100</f>
        <v>30.599999999999998</v>
      </c>
      <c r="G232" s="32">
        <f>E232/C232*100</f>
        <v>100</v>
      </c>
      <c r="H232" s="2">
        <f>H233+H234+H235+H236</f>
        <v>0</v>
      </c>
      <c r="I232" s="2">
        <f t="shared" ref="I232:AE232" si="96">I233+I234+I235+I236</f>
        <v>0</v>
      </c>
      <c r="J232" s="2">
        <f t="shared" si="96"/>
        <v>30.6</v>
      </c>
      <c r="K232" s="2">
        <f t="shared" si="96"/>
        <v>30.6</v>
      </c>
      <c r="L232" s="2">
        <f t="shared" si="96"/>
        <v>20</v>
      </c>
      <c r="M232" s="2">
        <f t="shared" si="96"/>
        <v>0</v>
      </c>
      <c r="N232" s="2">
        <f t="shared" si="96"/>
        <v>0</v>
      </c>
      <c r="O232" s="2">
        <f t="shared" si="96"/>
        <v>0</v>
      </c>
      <c r="P232" s="2">
        <f t="shared" si="96"/>
        <v>30</v>
      </c>
      <c r="Q232" s="2">
        <f t="shared" si="96"/>
        <v>0</v>
      </c>
      <c r="R232" s="2">
        <f t="shared" si="96"/>
        <v>0</v>
      </c>
      <c r="S232" s="2">
        <f t="shared" si="96"/>
        <v>0</v>
      </c>
      <c r="T232" s="2">
        <f t="shared" si="96"/>
        <v>0</v>
      </c>
      <c r="U232" s="2">
        <f t="shared" si="96"/>
        <v>0</v>
      </c>
      <c r="V232" s="2">
        <f t="shared" si="96"/>
        <v>19.399999999999999</v>
      </c>
      <c r="W232" s="2">
        <f t="shared" si="96"/>
        <v>0</v>
      </c>
      <c r="X232" s="2">
        <f t="shared" si="96"/>
        <v>0</v>
      </c>
      <c r="Y232" s="2">
        <f t="shared" si="96"/>
        <v>0</v>
      </c>
      <c r="Z232" s="2">
        <f t="shared" si="96"/>
        <v>0</v>
      </c>
      <c r="AA232" s="2">
        <f t="shared" si="96"/>
        <v>0</v>
      </c>
      <c r="AB232" s="2">
        <f t="shared" si="96"/>
        <v>0</v>
      </c>
      <c r="AC232" s="2">
        <f t="shared" si="96"/>
        <v>0</v>
      </c>
      <c r="AD232" s="2">
        <f t="shared" si="96"/>
        <v>0</v>
      </c>
      <c r="AE232" s="2">
        <f t="shared" si="96"/>
        <v>0</v>
      </c>
      <c r="AF232" s="89"/>
      <c r="AG232" s="42"/>
      <c r="AH232" s="42"/>
      <c r="AI232" s="42"/>
    </row>
    <row r="233" spans="1:35" s="12" customFormat="1" ht="18.75" x14ac:dyDescent="0.3">
      <c r="A233" s="3" t="s">
        <v>13</v>
      </c>
      <c r="B233" s="20"/>
      <c r="C233" s="20"/>
      <c r="D233" s="20"/>
      <c r="E233" s="20"/>
      <c r="F233" s="20"/>
      <c r="G233" s="20"/>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88"/>
      <c r="AG233" s="42"/>
      <c r="AH233" s="42"/>
      <c r="AI233" s="42"/>
    </row>
    <row r="234" spans="1:35" s="12" customFormat="1" ht="20.45" customHeight="1" x14ac:dyDescent="0.3">
      <c r="A234" s="3" t="s">
        <v>14</v>
      </c>
      <c r="B234" s="19">
        <f>H234+J234+L234+N234+P234+R234+T234+V234+X234+Z234+AB234+AD234</f>
        <v>100</v>
      </c>
      <c r="C234" s="21">
        <f>H234+J234</f>
        <v>30.6</v>
      </c>
      <c r="D234" s="19">
        <f>E234</f>
        <v>30.6</v>
      </c>
      <c r="E234" s="21">
        <f>I234+K234+M234+O234+Q234+S234+U234+W234+Y234+AA234+AC234+AE234</f>
        <v>30.6</v>
      </c>
      <c r="F234" s="22">
        <f>E234/B234*100</f>
        <v>30.599999999999998</v>
      </c>
      <c r="G234" s="22">
        <f>E234/C234*100</f>
        <v>100</v>
      </c>
      <c r="H234" s="15"/>
      <c r="I234" s="15"/>
      <c r="J234" s="15">
        <v>30.6</v>
      </c>
      <c r="K234" s="15">
        <v>30.6</v>
      </c>
      <c r="L234" s="15">
        <v>20</v>
      </c>
      <c r="M234" s="15"/>
      <c r="N234" s="15"/>
      <c r="O234" s="15"/>
      <c r="P234" s="15">
        <v>30</v>
      </c>
      <c r="Q234" s="15"/>
      <c r="R234" s="15"/>
      <c r="S234" s="15"/>
      <c r="T234" s="15"/>
      <c r="U234" s="15"/>
      <c r="V234" s="15">
        <v>19.399999999999999</v>
      </c>
      <c r="W234" s="15"/>
      <c r="X234" s="15"/>
      <c r="Y234" s="15"/>
      <c r="Z234" s="15"/>
      <c r="AA234" s="15"/>
      <c r="AB234" s="15"/>
      <c r="AC234" s="15"/>
      <c r="AD234" s="15"/>
      <c r="AE234" s="15"/>
      <c r="AF234" s="88"/>
      <c r="AG234" s="42"/>
      <c r="AH234" s="42"/>
      <c r="AI234" s="42"/>
    </row>
    <row r="235" spans="1:35" s="12" customFormat="1" ht="18.75" x14ac:dyDescent="0.3">
      <c r="A235" s="3" t="s">
        <v>15</v>
      </c>
      <c r="B235" s="20"/>
      <c r="C235" s="20"/>
      <c r="D235" s="20"/>
      <c r="E235" s="20"/>
      <c r="F235" s="20"/>
      <c r="G235" s="20"/>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88"/>
      <c r="AG235" s="42"/>
      <c r="AH235" s="42"/>
      <c r="AI235" s="42"/>
    </row>
    <row r="236" spans="1:35" s="12" customFormat="1" ht="21.75" customHeight="1" x14ac:dyDescent="0.3">
      <c r="A236" s="3" t="s">
        <v>16</v>
      </c>
      <c r="B236" s="20"/>
      <c r="C236" s="20"/>
      <c r="D236" s="20"/>
      <c r="E236" s="20"/>
      <c r="F236" s="20"/>
      <c r="G236" s="20"/>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90"/>
      <c r="AG236" s="42"/>
      <c r="AH236" s="42"/>
      <c r="AI236" s="42"/>
    </row>
    <row r="237" spans="1:35" s="12" customFormat="1" ht="128.44999999999999" customHeight="1" x14ac:dyDescent="0.3">
      <c r="A237" s="3" t="s">
        <v>66</v>
      </c>
      <c r="B237" s="23"/>
      <c r="C237" s="23"/>
      <c r="D237" s="23"/>
      <c r="E237" s="23"/>
      <c r="F237" s="23"/>
      <c r="G237" s="23"/>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37"/>
      <c r="AG237" s="42"/>
      <c r="AH237" s="42"/>
      <c r="AI237" s="42"/>
    </row>
    <row r="238" spans="1:35" s="12" customFormat="1" ht="18.75" x14ac:dyDescent="0.3">
      <c r="A238" s="4" t="s">
        <v>17</v>
      </c>
      <c r="B238" s="2">
        <f>B239+B240+B241+B242</f>
        <v>16150.9</v>
      </c>
      <c r="C238" s="2">
        <f>C239+C240+C241+C242</f>
        <v>2351.6999999999998</v>
      </c>
      <c r="D238" s="2">
        <f>D239+D240+D241+D242</f>
        <v>1644.6</v>
      </c>
      <c r="E238" s="2">
        <f>E239+E240+E241+E242</f>
        <v>1644.6</v>
      </c>
      <c r="F238" s="32">
        <f>E238/B238*100</f>
        <v>10.182714275984619</v>
      </c>
      <c r="G238" s="32">
        <f>E238/C238*100</f>
        <v>69.93238933537441</v>
      </c>
      <c r="H238" s="2">
        <f>H239+H240+H241+H242</f>
        <v>829.5</v>
      </c>
      <c r="I238" s="2">
        <f t="shared" ref="I238:AE238" si="97">I239+I240+I241+I242</f>
        <v>349.5</v>
      </c>
      <c r="J238" s="2">
        <f t="shared" si="97"/>
        <v>1522.2</v>
      </c>
      <c r="K238" s="2">
        <f t="shared" si="97"/>
        <v>1295.0999999999999</v>
      </c>
      <c r="L238" s="2">
        <f t="shared" si="97"/>
        <v>1242.4000000000001</v>
      </c>
      <c r="M238" s="2">
        <f t="shared" si="97"/>
        <v>0</v>
      </c>
      <c r="N238" s="2">
        <f t="shared" si="97"/>
        <v>1252</v>
      </c>
      <c r="O238" s="2">
        <f t="shared" si="97"/>
        <v>0</v>
      </c>
      <c r="P238" s="2">
        <f t="shared" si="97"/>
        <v>2512</v>
      </c>
      <c r="Q238" s="2">
        <f t="shared" si="97"/>
        <v>0</v>
      </c>
      <c r="R238" s="2">
        <f t="shared" si="97"/>
        <v>1750.5</v>
      </c>
      <c r="S238" s="2">
        <f t="shared" si="97"/>
        <v>0</v>
      </c>
      <c r="T238" s="2">
        <f t="shared" si="97"/>
        <v>1184</v>
      </c>
      <c r="U238" s="2">
        <f t="shared" si="97"/>
        <v>0</v>
      </c>
      <c r="V238" s="2">
        <f t="shared" si="97"/>
        <v>892</v>
      </c>
      <c r="W238" s="2">
        <f t="shared" si="97"/>
        <v>0</v>
      </c>
      <c r="X238" s="2">
        <f t="shared" si="97"/>
        <v>1104.4000000000001</v>
      </c>
      <c r="Y238" s="2">
        <f t="shared" si="97"/>
        <v>0</v>
      </c>
      <c r="Z238" s="2">
        <f t="shared" si="97"/>
        <v>1170.9000000000001</v>
      </c>
      <c r="AA238" s="2">
        <f t="shared" si="97"/>
        <v>0</v>
      </c>
      <c r="AB238" s="2">
        <f t="shared" si="97"/>
        <v>1153.5999999999999</v>
      </c>
      <c r="AC238" s="2">
        <f t="shared" si="97"/>
        <v>0</v>
      </c>
      <c r="AD238" s="2">
        <f t="shared" si="97"/>
        <v>1537.4</v>
      </c>
      <c r="AE238" s="2">
        <f t="shared" si="97"/>
        <v>0</v>
      </c>
      <c r="AF238" s="89" t="s">
        <v>87</v>
      </c>
      <c r="AG238" s="42"/>
      <c r="AH238" s="42"/>
      <c r="AI238" s="42"/>
    </row>
    <row r="239" spans="1:35" s="12" customFormat="1" ht="18.75" x14ac:dyDescent="0.3">
      <c r="A239" s="3" t="s">
        <v>13</v>
      </c>
      <c r="B239" s="20"/>
      <c r="C239" s="20"/>
      <c r="D239" s="20"/>
      <c r="E239" s="20"/>
      <c r="F239" s="20"/>
      <c r="G239" s="20"/>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88"/>
      <c r="AG239" s="42"/>
      <c r="AH239" s="42"/>
      <c r="AI239" s="42"/>
    </row>
    <row r="240" spans="1:35" s="12" customFormat="1" ht="23.45" customHeight="1" x14ac:dyDescent="0.3">
      <c r="A240" s="3" t="s">
        <v>14</v>
      </c>
      <c r="B240" s="19">
        <f>H240+J240+L240+N240+P240+R240+T240+V240+X240+Z240+AB240+AD240</f>
        <v>16150.9</v>
      </c>
      <c r="C240" s="21">
        <f>H240+J240</f>
        <v>2351.6999999999998</v>
      </c>
      <c r="D240" s="19">
        <f>E240</f>
        <v>1644.6</v>
      </c>
      <c r="E240" s="21">
        <f>I240+K240+M240+O240+Q240+S240+U240+W240+Y240+AA240+AC240+AE240</f>
        <v>1644.6</v>
      </c>
      <c r="F240" s="22">
        <f>E240/B240*100</f>
        <v>10.182714275984619</v>
      </c>
      <c r="G240" s="22">
        <f>E240/C240*100</f>
        <v>69.93238933537441</v>
      </c>
      <c r="H240" s="15">
        <v>829.5</v>
      </c>
      <c r="I240" s="15">
        <v>349.5</v>
      </c>
      <c r="J240" s="15">
        <v>1522.2</v>
      </c>
      <c r="K240" s="15">
        <v>1295.0999999999999</v>
      </c>
      <c r="L240" s="15">
        <v>1242.4000000000001</v>
      </c>
      <c r="M240" s="15"/>
      <c r="N240" s="15">
        <v>1252</v>
      </c>
      <c r="O240" s="15"/>
      <c r="P240" s="15">
        <v>2512</v>
      </c>
      <c r="Q240" s="15"/>
      <c r="R240" s="15">
        <v>1750.5</v>
      </c>
      <c r="S240" s="15"/>
      <c r="T240" s="15">
        <v>1184</v>
      </c>
      <c r="U240" s="15"/>
      <c r="V240" s="15">
        <v>892</v>
      </c>
      <c r="W240" s="15"/>
      <c r="X240" s="15">
        <v>1104.4000000000001</v>
      </c>
      <c r="Y240" s="15"/>
      <c r="Z240" s="15">
        <v>1170.9000000000001</v>
      </c>
      <c r="AA240" s="15"/>
      <c r="AB240" s="15">
        <v>1153.5999999999999</v>
      </c>
      <c r="AC240" s="15"/>
      <c r="AD240" s="15">
        <v>1537.4</v>
      </c>
      <c r="AE240" s="15"/>
      <c r="AF240" s="88"/>
      <c r="AG240" s="42">
        <f>C240-E240</f>
        <v>707.09999999999991</v>
      </c>
      <c r="AH240" s="42"/>
      <c r="AI240" s="42"/>
    </row>
    <row r="241" spans="1:35" s="12" customFormat="1" ht="18.75" x14ac:dyDescent="0.3">
      <c r="A241" s="3" t="s">
        <v>15</v>
      </c>
      <c r="B241" s="20"/>
      <c r="C241" s="20"/>
      <c r="D241" s="20"/>
      <c r="E241" s="20"/>
      <c r="F241" s="20"/>
      <c r="G241" s="20"/>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88"/>
      <c r="AG241" s="42"/>
      <c r="AH241" s="42"/>
      <c r="AI241" s="42"/>
    </row>
    <row r="242" spans="1:35" s="12" customFormat="1" ht="21.75" customHeight="1" x14ac:dyDescent="0.3">
      <c r="A242" s="3" t="s">
        <v>16</v>
      </c>
      <c r="B242" s="20"/>
      <c r="C242" s="20"/>
      <c r="D242" s="20"/>
      <c r="E242" s="20"/>
      <c r="F242" s="20"/>
      <c r="G242" s="20"/>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90"/>
      <c r="AG242" s="42"/>
      <c r="AH242" s="42"/>
      <c r="AI242" s="42"/>
    </row>
    <row r="243" spans="1:35" s="12" customFormat="1" ht="128.44999999999999" customHeight="1" x14ac:dyDescent="0.3">
      <c r="A243" s="4" t="s">
        <v>67</v>
      </c>
      <c r="B243" s="20"/>
      <c r="C243" s="20"/>
      <c r="D243" s="20"/>
      <c r="E243" s="20"/>
      <c r="F243" s="20"/>
      <c r="G243" s="20"/>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37"/>
      <c r="AG243" s="42"/>
      <c r="AH243" s="42"/>
      <c r="AI243" s="42"/>
    </row>
    <row r="244" spans="1:35" s="12" customFormat="1" ht="26.25" customHeight="1" x14ac:dyDescent="0.3">
      <c r="A244" s="4" t="s">
        <v>17</v>
      </c>
      <c r="B244" s="2">
        <f>B245+B246+B247+B248</f>
        <v>158799.20000000001</v>
      </c>
      <c r="C244" s="2">
        <f>C245+C246+C247+C248</f>
        <v>21307.8</v>
      </c>
      <c r="D244" s="2">
        <f>D245+D246+D247+D248</f>
        <v>16286.3</v>
      </c>
      <c r="E244" s="2">
        <f>E245+E246+E247+E248</f>
        <v>16286.3</v>
      </c>
      <c r="F244" s="32">
        <f>E244/B244*100</f>
        <v>10.255908090217078</v>
      </c>
      <c r="G244" s="32">
        <f>E244/C244*100</f>
        <v>76.433512610405572</v>
      </c>
      <c r="H244" s="2">
        <f t="shared" ref="H244:AE244" si="98">H245+H246+H247+H248</f>
        <v>8848.9</v>
      </c>
      <c r="I244" s="2">
        <f t="shared" si="98"/>
        <v>1977.3000000000002</v>
      </c>
      <c r="J244" s="2">
        <f t="shared" si="98"/>
        <v>12458.9</v>
      </c>
      <c r="K244" s="2">
        <f t="shared" si="98"/>
        <v>14309</v>
      </c>
      <c r="L244" s="2">
        <f t="shared" si="98"/>
        <v>13403.4</v>
      </c>
      <c r="M244" s="2">
        <f t="shared" si="98"/>
        <v>0</v>
      </c>
      <c r="N244" s="2">
        <f t="shared" si="98"/>
        <v>12742.7</v>
      </c>
      <c r="O244" s="2">
        <f t="shared" si="98"/>
        <v>0</v>
      </c>
      <c r="P244" s="2">
        <f t="shared" si="98"/>
        <v>12843.9</v>
      </c>
      <c r="Q244" s="2">
        <f t="shared" si="98"/>
        <v>0</v>
      </c>
      <c r="R244" s="2">
        <f t="shared" si="98"/>
        <v>7275.6</v>
      </c>
      <c r="S244" s="2">
        <f t="shared" si="98"/>
        <v>0</v>
      </c>
      <c r="T244" s="2">
        <f t="shared" si="98"/>
        <v>380</v>
      </c>
      <c r="U244" s="2">
        <f t="shared" si="98"/>
        <v>0</v>
      </c>
      <c r="V244" s="2">
        <f t="shared" si="98"/>
        <v>44022.1</v>
      </c>
      <c r="W244" s="2">
        <f t="shared" si="98"/>
        <v>0</v>
      </c>
      <c r="X244" s="2">
        <f t="shared" si="98"/>
        <v>9524.9</v>
      </c>
      <c r="Y244" s="2">
        <f t="shared" si="98"/>
        <v>0</v>
      </c>
      <c r="Z244" s="2">
        <f t="shared" si="98"/>
        <v>13252.9</v>
      </c>
      <c r="AA244" s="2">
        <f t="shared" si="98"/>
        <v>0</v>
      </c>
      <c r="AB244" s="2">
        <f t="shared" si="98"/>
        <v>11964.9</v>
      </c>
      <c r="AC244" s="2">
        <f t="shared" si="98"/>
        <v>0</v>
      </c>
      <c r="AD244" s="2">
        <f t="shared" si="98"/>
        <v>12081</v>
      </c>
      <c r="AE244" s="2">
        <f t="shared" si="98"/>
        <v>0</v>
      </c>
      <c r="AF244" s="37"/>
      <c r="AG244" s="42"/>
      <c r="AH244" s="42"/>
      <c r="AI244" s="42"/>
    </row>
    <row r="245" spans="1:35" s="12" customFormat="1" ht="18.75" x14ac:dyDescent="0.3">
      <c r="A245" s="3" t="s">
        <v>13</v>
      </c>
      <c r="B245" s="19">
        <f>B251+B257</f>
        <v>53653.4</v>
      </c>
      <c r="C245" s="19">
        <f>C251+C257</f>
        <v>9974</v>
      </c>
      <c r="D245" s="19">
        <f>D251+D257</f>
        <v>9974</v>
      </c>
      <c r="E245" s="19">
        <f>E251+E257</f>
        <v>9974</v>
      </c>
      <c r="F245" s="22">
        <f>E245/B245*100</f>
        <v>18.589688631102593</v>
      </c>
      <c r="G245" s="22">
        <f>E245/C245*100</f>
        <v>100</v>
      </c>
      <c r="H245" s="15">
        <f>H251+H257</f>
        <v>3948</v>
      </c>
      <c r="I245" s="15">
        <f>I251+I257</f>
        <v>950.4</v>
      </c>
      <c r="J245" s="15">
        <f t="shared" ref="J245:AD246" si="99">J251+J257</f>
        <v>6026</v>
      </c>
      <c r="K245" s="15">
        <f>K251+K257</f>
        <v>9023.6</v>
      </c>
      <c r="L245" s="15">
        <f t="shared" si="99"/>
        <v>6032</v>
      </c>
      <c r="M245" s="15">
        <f>M251+M257</f>
        <v>0</v>
      </c>
      <c r="N245" s="15">
        <f t="shared" si="99"/>
        <v>6246.8</v>
      </c>
      <c r="O245" s="15">
        <f>O251+O257</f>
        <v>0</v>
      </c>
      <c r="P245" s="15">
        <f t="shared" si="99"/>
        <v>6068</v>
      </c>
      <c r="Q245" s="15">
        <f>Q251+Q257</f>
        <v>0</v>
      </c>
      <c r="R245" s="15">
        <f t="shared" si="99"/>
        <v>3148</v>
      </c>
      <c r="S245" s="15">
        <f>S251+S257</f>
        <v>0</v>
      </c>
      <c r="T245" s="15">
        <f t="shared" si="99"/>
        <v>0</v>
      </c>
      <c r="U245" s="15">
        <f>U251+U257</f>
        <v>0</v>
      </c>
      <c r="V245" s="15">
        <f t="shared" si="99"/>
        <v>0</v>
      </c>
      <c r="W245" s="15">
        <f>W251+W257</f>
        <v>0</v>
      </c>
      <c r="X245" s="15">
        <f t="shared" si="99"/>
        <v>4408</v>
      </c>
      <c r="Y245" s="15">
        <f>Y251+Y257</f>
        <v>0</v>
      </c>
      <c r="Z245" s="15">
        <f t="shared" si="99"/>
        <v>6326</v>
      </c>
      <c r="AA245" s="15">
        <f>AA251+AA257</f>
        <v>0</v>
      </c>
      <c r="AB245" s="15">
        <f t="shared" si="99"/>
        <v>5889</v>
      </c>
      <c r="AC245" s="15">
        <f>AC251+AC257</f>
        <v>0</v>
      </c>
      <c r="AD245" s="15">
        <f t="shared" si="99"/>
        <v>5561.6</v>
      </c>
      <c r="AE245" s="15">
        <f>AE251+AE257</f>
        <v>0</v>
      </c>
      <c r="AF245" s="37"/>
      <c r="AG245" s="42"/>
      <c r="AH245" s="42"/>
      <c r="AI245" s="42"/>
    </row>
    <row r="246" spans="1:35" s="12" customFormat="1" ht="18.75" x14ac:dyDescent="0.3">
      <c r="A246" s="3" t="s">
        <v>14</v>
      </c>
      <c r="B246" s="19">
        <f>B252+B258</f>
        <v>105145.8</v>
      </c>
      <c r="C246" s="19">
        <f t="shared" ref="C246:E246" si="100">C252+C258</f>
        <v>11333.8</v>
      </c>
      <c r="D246" s="19">
        <f t="shared" si="100"/>
        <v>6312.2999999999993</v>
      </c>
      <c r="E246" s="19">
        <f t="shared" si="100"/>
        <v>6312.2999999999993</v>
      </c>
      <c r="F246" s="22">
        <f>E246/B246*100</f>
        <v>6.0033781663176269</v>
      </c>
      <c r="G246" s="22">
        <f>E246/C246*100</f>
        <v>55.694471404118651</v>
      </c>
      <c r="H246" s="15">
        <f>H252+H258</f>
        <v>4900.8999999999996</v>
      </c>
      <c r="I246" s="15">
        <f>I252+I258</f>
        <v>1026.9000000000001</v>
      </c>
      <c r="J246" s="15">
        <f>J252+J258</f>
        <v>6432.9</v>
      </c>
      <c r="K246" s="15">
        <f>K252+K258</f>
        <v>5285.4</v>
      </c>
      <c r="L246" s="15">
        <f t="shared" si="99"/>
        <v>7371.4</v>
      </c>
      <c r="M246" s="15">
        <f>M252+M258</f>
        <v>0</v>
      </c>
      <c r="N246" s="15">
        <f t="shared" si="99"/>
        <v>6495.9</v>
      </c>
      <c r="O246" s="15">
        <f>O252+O258</f>
        <v>0</v>
      </c>
      <c r="P246" s="15">
        <f t="shared" si="99"/>
        <v>6775.9</v>
      </c>
      <c r="Q246" s="15">
        <f>Q252+Q258</f>
        <v>0</v>
      </c>
      <c r="R246" s="15">
        <f>R252+R258</f>
        <v>4127.6000000000004</v>
      </c>
      <c r="S246" s="15">
        <f>S252+S258</f>
        <v>0</v>
      </c>
      <c r="T246" s="15">
        <f t="shared" si="99"/>
        <v>380</v>
      </c>
      <c r="U246" s="15">
        <f>U252+U258</f>
        <v>0</v>
      </c>
      <c r="V246" s="15">
        <f t="shared" si="99"/>
        <v>44022.1</v>
      </c>
      <c r="W246" s="15">
        <f>W252+W258</f>
        <v>0</v>
      </c>
      <c r="X246" s="15">
        <f t="shared" si="99"/>
        <v>5116.8999999999996</v>
      </c>
      <c r="Y246" s="15">
        <f>Y252+Y258</f>
        <v>0</v>
      </c>
      <c r="Z246" s="15">
        <f t="shared" si="99"/>
        <v>6926.9</v>
      </c>
      <c r="AA246" s="15">
        <f>AA252+AA258</f>
        <v>0</v>
      </c>
      <c r="AB246" s="15">
        <f t="shared" si="99"/>
        <v>6075.9</v>
      </c>
      <c r="AC246" s="15">
        <f>AC252+AC258</f>
        <v>0</v>
      </c>
      <c r="AD246" s="15">
        <f t="shared" si="99"/>
        <v>6519.4</v>
      </c>
      <c r="AE246" s="15">
        <f>AE252+AE258</f>
        <v>0</v>
      </c>
      <c r="AF246" s="37"/>
      <c r="AG246" s="42"/>
      <c r="AH246" s="42"/>
      <c r="AI246" s="42"/>
    </row>
    <row r="247" spans="1:35" s="12" customFormat="1" ht="18.75" x14ac:dyDescent="0.3">
      <c r="A247" s="3" t="s">
        <v>15</v>
      </c>
      <c r="B247" s="20">
        <f>B253+B259</f>
        <v>0</v>
      </c>
      <c r="C247" s="20">
        <f t="shared" ref="C247:E248" si="101">C253+C259</f>
        <v>0</v>
      </c>
      <c r="D247" s="20">
        <f t="shared" si="101"/>
        <v>0</v>
      </c>
      <c r="E247" s="20">
        <f t="shared" si="101"/>
        <v>0</v>
      </c>
      <c r="F247" s="22"/>
      <c r="G247" s="22"/>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37"/>
      <c r="AG247" s="42"/>
      <c r="AH247" s="42"/>
      <c r="AI247" s="42"/>
    </row>
    <row r="248" spans="1:35" s="12" customFormat="1" ht="18.75" x14ac:dyDescent="0.3">
      <c r="A248" s="3" t="s">
        <v>16</v>
      </c>
      <c r="B248" s="19">
        <f>B254+B260</f>
        <v>0</v>
      </c>
      <c r="C248" s="19">
        <f t="shared" si="101"/>
        <v>0</v>
      </c>
      <c r="D248" s="19">
        <f t="shared" si="101"/>
        <v>0</v>
      </c>
      <c r="E248" s="19">
        <f t="shared" si="101"/>
        <v>0</v>
      </c>
      <c r="F248" s="22" t="e">
        <f t="shared" ref="F248:F252" si="102">E248/B248*100</f>
        <v>#DIV/0!</v>
      </c>
      <c r="G248" s="22" t="e">
        <f t="shared" ref="G248:G252" si="103">E248/C248*100</f>
        <v>#DIV/0!</v>
      </c>
      <c r="H248" s="15">
        <f>H254</f>
        <v>0</v>
      </c>
      <c r="I248" s="15">
        <f t="shared" ref="I248:AE248" si="104">I254</f>
        <v>0</v>
      </c>
      <c r="J248" s="15">
        <f t="shared" si="104"/>
        <v>0</v>
      </c>
      <c r="K248" s="15">
        <f t="shared" si="104"/>
        <v>0</v>
      </c>
      <c r="L248" s="15">
        <f t="shared" si="104"/>
        <v>0</v>
      </c>
      <c r="M248" s="15">
        <f t="shared" si="104"/>
        <v>0</v>
      </c>
      <c r="N248" s="15">
        <f t="shared" si="104"/>
        <v>0</v>
      </c>
      <c r="O248" s="15">
        <f t="shared" si="104"/>
        <v>0</v>
      </c>
      <c r="P248" s="15">
        <f t="shared" si="104"/>
        <v>0</v>
      </c>
      <c r="Q248" s="15">
        <f t="shared" si="104"/>
        <v>0</v>
      </c>
      <c r="R248" s="15">
        <f>R254</f>
        <v>0</v>
      </c>
      <c r="S248" s="15">
        <f t="shared" si="104"/>
        <v>0</v>
      </c>
      <c r="T248" s="15">
        <f t="shared" si="104"/>
        <v>0</v>
      </c>
      <c r="U248" s="15">
        <f t="shared" si="104"/>
        <v>0</v>
      </c>
      <c r="V248" s="15">
        <f t="shared" si="104"/>
        <v>0</v>
      </c>
      <c r="W248" s="15">
        <f t="shared" si="104"/>
        <v>0</v>
      </c>
      <c r="X248" s="15">
        <f t="shared" si="104"/>
        <v>0</v>
      </c>
      <c r="Y248" s="15">
        <f t="shared" si="104"/>
        <v>0</v>
      </c>
      <c r="Z248" s="15">
        <f t="shared" si="104"/>
        <v>0</v>
      </c>
      <c r="AA248" s="15">
        <f t="shared" si="104"/>
        <v>0</v>
      </c>
      <c r="AB248" s="15">
        <f t="shared" si="104"/>
        <v>0</v>
      </c>
      <c r="AC248" s="15">
        <f t="shared" si="104"/>
        <v>0</v>
      </c>
      <c r="AD248" s="15">
        <f t="shared" si="104"/>
        <v>0</v>
      </c>
      <c r="AE248" s="15">
        <f t="shared" si="104"/>
        <v>0</v>
      </c>
      <c r="AF248" s="37"/>
      <c r="AG248" s="42"/>
      <c r="AH248" s="42"/>
      <c r="AI248" s="42"/>
    </row>
    <row r="249" spans="1:35" s="12" customFormat="1" ht="105.75" customHeight="1" x14ac:dyDescent="0.3">
      <c r="A249" s="3" t="s">
        <v>30</v>
      </c>
      <c r="B249" s="23"/>
      <c r="C249" s="23"/>
      <c r="D249" s="23"/>
      <c r="E249" s="23"/>
      <c r="F249" s="22"/>
      <c r="G249" s="2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37"/>
      <c r="AG249" s="42"/>
      <c r="AH249" s="42"/>
      <c r="AI249" s="42"/>
    </row>
    <row r="250" spans="1:35" s="17" customFormat="1" ht="18.75" x14ac:dyDescent="0.2">
      <c r="A250" s="34" t="s">
        <v>17</v>
      </c>
      <c r="B250" s="2">
        <f>B251+B252+B254+B255</f>
        <v>45087</v>
      </c>
      <c r="C250" s="2">
        <f>C251+C252+C254+C255</f>
        <v>0</v>
      </c>
      <c r="D250" s="2">
        <f>D251+D252+D254+D255</f>
        <v>0</v>
      </c>
      <c r="E250" s="2">
        <f>E251+E252+E254+E255</f>
        <v>0</v>
      </c>
      <c r="F250" s="32">
        <f t="shared" si="102"/>
        <v>0</v>
      </c>
      <c r="G250" s="32" t="e">
        <f t="shared" si="103"/>
        <v>#DIV/0!</v>
      </c>
      <c r="H250" s="2"/>
      <c r="I250" s="2"/>
      <c r="J250" s="2">
        <f>J251+J252+J253+J254</f>
        <v>0</v>
      </c>
      <c r="K250" s="2">
        <f t="shared" ref="K250:AE250" si="105">K251+K252+K253+K254</f>
        <v>0</v>
      </c>
      <c r="L250" s="2">
        <f t="shared" si="105"/>
        <v>759.9</v>
      </c>
      <c r="M250" s="2">
        <f t="shared" si="105"/>
        <v>0</v>
      </c>
      <c r="N250" s="2">
        <f t="shared" si="105"/>
        <v>0</v>
      </c>
      <c r="O250" s="2">
        <f t="shared" si="105"/>
        <v>0</v>
      </c>
      <c r="P250" s="2">
        <f t="shared" si="105"/>
        <v>0</v>
      </c>
      <c r="Q250" s="2">
        <f t="shared" si="105"/>
        <v>0</v>
      </c>
      <c r="R250" s="2">
        <f t="shared" si="105"/>
        <v>0</v>
      </c>
      <c r="S250" s="2">
        <f t="shared" si="105"/>
        <v>0</v>
      </c>
      <c r="T250" s="2">
        <f t="shared" si="105"/>
        <v>305</v>
      </c>
      <c r="U250" s="2">
        <f t="shared" si="105"/>
        <v>0</v>
      </c>
      <c r="V250" s="2">
        <f t="shared" si="105"/>
        <v>44022.1</v>
      </c>
      <c r="W250" s="2">
        <f t="shared" si="105"/>
        <v>0</v>
      </c>
      <c r="X250" s="2">
        <f t="shared" si="105"/>
        <v>0</v>
      </c>
      <c r="Y250" s="2">
        <f t="shared" si="105"/>
        <v>0</v>
      </c>
      <c r="Z250" s="2">
        <f t="shared" si="105"/>
        <v>0</v>
      </c>
      <c r="AA250" s="2">
        <f t="shared" si="105"/>
        <v>0</v>
      </c>
      <c r="AB250" s="2">
        <f t="shared" si="105"/>
        <v>0</v>
      </c>
      <c r="AC250" s="2">
        <f t="shared" si="105"/>
        <v>0</v>
      </c>
      <c r="AD250" s="2">
        <f t="shared" si="105"/>
        <v>0</v>
      </c>
      <c r="AE250" s="2">
        <f t="shared" si="105"/>
        <v>0</v>
      </c>
      <c r="AF250" s="37"/>
      <c r="AG250" s="42"/>
      <c r="AH250" s="42"/>
      <c r="AI250" s="42"/>
    </row>
    <row r="251" spans="1:35" s="17" customFormat="1" ht="18.75" x14ac:dyDescent="0.2">
      <c r="A251" s="35" t="s">
        <v>13</v>
      </c>
      <c r="B251" s="19">
        <f>H251+J251+L251+N251+P251+R251+T251+V251+X251+Z251+AB251+AD251</f>
        <v>0</v>
      </c>
      <c r="C251" s="19"/>
      <c r="D251" s="19"/>
      <c r="E251" s="19"/>
      <c r="F251" s="22"/>
      <c r="G251" s="2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37"/>
      <c r="AG251" s="42"/>
      <c r="AH251" s="42"/>
      <c r="AI251" s="42"/>
    </row>
    <row r="252" spans="1:35" s="17" customFormat="1" ht="40.5" customHeight="1" x14ac:dyDescent="0.2">
      <c r="A252" s="35" t="s">
        <v>35</v>
      </c>
      <c r="B252" s="19">
        <f>H252+J252+L252+N252+P252+R252+T252+V252+X252+Z252+AB252+AD252</f>
        <v>45087</v>
      </c>
      <c r="C252" s="21"/>
      <c r="D252" s="19"/>
      <c r="E252" s="21">
        <f>I252+K252+M252+O252+Q252+S252+U252+W252+Y252+AA252+AC252+AE252</f>
        <v>0</v>
      </c>
      <c r="F252" s="22">
        <f t="shared" si="102"/>
        <v>0</v>
      </c>
      <c r="G252" s="22" t="e">
        <f t="shared" si="103"/>
        <v>#DIV/0!</v>
      </c>
      <c r="H252" s="2"/>
      <c r="I252" s="2"/>
      <c r="J252" s="15"/>
      <c r="K252" s="15"/>
      <c r="L252" s="15">
        <v>759.9</v>
      </c>
      <c r="M252" s="15"/>
      <c r="N252" s="15"/>
      <c r="O252" s="15"/>
      <c r="P252" s="15"/>
      <c r="Q252" s="15"/>
      <c r="R252" s="15"/>
      <c r="S252" s="15"/>
      <c r="T252" s="15">
        <v>305</v>
      </c>
      <c r="U252" s="15"/>
      <c r="V252" s="15">
        <v>44022.1</v>
      </c>
      <c r="W252" s="15"/>
      <c r="X252" s="15"/>
      <c r="Y252" s="15"/>
      <c r="Z252" s="15"/>
      <c r="AA252" s="15"/>
      <c r="AB252" s="15"/>
      <c r="AC252" s="15"/>
      <c r="AD252" s="15"/>
      <c r="AE252" s="15"/>
      <c r="AF252" s="37" t="s">
        <v>89</v>
      </c>
      <c r="AG252" s="42"/>
      <c r="AH252" s="42"/>
      <c r="AI252" s="42"/>
    </row>
    <row r="253" spans="1:35" s="12" customFormat="1" ht="18.75" x14ac:dyDescent="0.3">
      <c r="A253" s="3" t="s">
        <v>15</v>
      </c>
      <c r="B253" s="20"/>
      <c r="C253" s="20"/>
      <c r="D253" s="20"/>
      <c r="E253" s="20"/>
      <c r="F253" s="20"/>
      <c r="G253" s="20"/>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37"/>
      <c r="AG253" s="42"/>
      <c r="AH253" s="42"/>
      <c r="AI253" s="42"/>
    </row>
    <row r="254" spans="1:35" s="12" customFormat="1" ht="19.149999999999999" customHeight="1" x14ac:dyDescent="0.3">
      <c r="A254" s="3" t="s">
        <v>16</v>
      </c>
      <c r="B254" s="19">
        <f>R254+X254+Z254+T254+V254</f>
        <v>0</v>
      </c>
      <c r="C254" s="21"/>
      <c r="D254" s="19"/>
      <c r="E254" s="21">
        <f>I254+K254+M254+O254+Q254+S254+U254+W254+Y254+AA254+AC254+AE254</f>
        <v>0</v>
      </c>
      <c r="F254" s="22" t="e">
        <f>E254/B254*100</f>
        <v>#DIV/0!</v>
      </c>
      <c r="G254" s="22" t="e">
        <f>E254/C254*100</f>
        <v>#DIV/0!</v>
      </c>
      <c r="H254" s="2"/>
      <c r="I254" s="2"/>
      <c r="J254" s="2"/>
      <c r="K254" s="2"/>
      <c r="L254" s="2"/>
      <c r="M254" s="2"/>
      <c r="N254" s="2"/>
      <c r="O254" s="2"/>
      <c r="P254" s="2"/>
      <c r="Q254" s="2"/>
      <c r="R254" s="2"/>
      <c r="S254" s="2"/>
      <c r="T254" s="2"/>
      <c r="U254" s="15"/>
      <c r="V254" s="15"/>
      <c r="W254" s="15"/>
      <c r="X254" s="15"/>
      <c r="Y254" s="15"/>
      <c r="Z254" s="15"/>
      <c r="AA254" s="15"/>
      <c r="AB254" s="15"/>
      <c r="AC254" s="15"/>
      <c r="AD254" s="15"/>
      <c r="AE254" s="15"/>
      <c r="AF254" s="37"/>
      <c r="AG254" s="42"/>
      <c r="AH254" s="42"/>
      <c r="AI254" s="42"/>
    </row>
    <row r="255" spans="1:35" s="12" customFormat="1" ht="53.25" customHeight="1" x14ac:dyDescent="0.3">
      <c r="A255" s="3" t="s">
        <v>46</v>
      </c>
      <c r="B255" s="19"/>
      <c r="C255" s="19"/>
      <c r="D255" s="19"/>
      <c r="E255" s="19"/>
      <c r="F255" s="22"/>
      <c r="G255" s="19"/>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89"/>
      <c r="AG255" s="42"/>
      <c r="AH255" s="42"/>
      <c r="AI255" s="42"/>
    </row>
    <row r="256" spans="1:35" s="12" customFormat="1" ht="18.75" x14ac:dyDescent="0.3">
      <c r="A256" s="4" t="s">
        <v>17</v>
      </c>
      <c r="B256" s="2">
        <f>B257+B258+B259+B260</f>
        <v>113712.20000000001</v>
      </c>
      <c r="C256" s="2">
        <f>C257+C258+C259+C260</f>
        <v>21307.8</v>
      </c>
      <c r="D256" s="2">
        <f>D257+D258+D259+D260</f>
        <v>16286.3</v>
      </c>
      <c r="E256" s="2">
        <f>E257+E258+E259+E260</f>
        <v>16286.3</v>
      </c>
      <c r="F256" s="32">
        <f>E256/B256*100</f>
        <v>14.3223858126041</v>
      </c>
      <c r="G256" s="32">
        <f>E256/C256*100</f>
        <v>76.433512610405572</v>
      </c>
      <c r="H256" s="2">
        <f t="shared" ref="H256:AE256" si="106">H257+H258+H259+H260</f>
        <v>8848.9</v>
      </c>
      <c r="I256" s="2">
        <f t="shared" si="106"/>
        <v>1977.3000000000002</v>
      </c>
      <c r="J256" s="2">
        <f t="shared" si="106"/>
        <v>12458.9</v>
      </c>
      <c r="K256" s="2">
        <f t="shared" si="106"/>
        <v>14309</v>
      </c>
      <c r="L256" s="2">
        <f t="shared" si="106"/>
        <v>12643.5</v>
      </c>
      <c r="M256" s="2">
        <f t="shared" si="106"/>
        <v>0</v>
      </c>
      <c r="N256" s="2">
        <f t="shared" si="106"/>
        <v>12742.7</v>
      </c>
      <c r="O256" s="2">
        <f t="shared" si="106"/>
        <v>0</v>
      </c>
      <c r="P256" s="2">
        <f t="shared" si="106"/>
        <v>12843.9</v>
      </c>
      <c r="Q256" s="2">
        <f t="shared" si="106"/>
        <v>0</v>
      </c>
      <c r="R256" s="2">
        <f t="shared" si="106"/>
        <v>7275.6</v>
      </c>
      <c r="S256" s="2">
        <f t="shared" si="106"/>
        <v>0</v>
      </c>
      <c r="T256" s="2">
        <f t="shared" si="106"/>
        <v>75</v>
      </c>
      <c r="U256" s="2">
        <f t="shared" si="106"/>
        <v>0</v>
      </c>
      <c r="V256" s="2">
        <f t="shared" si="106"/>
        <v>0</v>
      </c>
      <c r="W256" s="2">
        <f t="shared" si="106"/>
        <v>0</v>
      </c>
      <c r="X256" s="2">
        <f t="shared" si="106"/>
        <v>9524.9</v>
      </c>
      <c r="Y256" s="2">
        <f t="shared" si="106"/>
        <v>0</v>
      </c>
      <c r="Z256" s="2">
        <f t="shared" si="106"/>
        <v>13252.9</v>
      </c>
      <c r="AA256" s="2">
        <f t="shared" si="106"/>
        <v>0</v>
      </c>
      <c r="AB256" s="2">
        <f t="shared" si="106"/>
        <v>11964.9</v>
      </c>
      <c r="AC256" s="2">
        <f t="shared" si="106"/>
        <v>0</v>
      </c>
      <c r="AD256" s="2">
        <f t="shared" si="106"/>
        <v>12081</v>
      </c>
      <c r="AE256" s="2">
        <f t="shared" si="106"/>
        <v>0</v>
      </c>
      <c r="AF256" s="88"/>
      <c r="AG256" s="42">
        <f>C256-E256</f>
        <v>5021.5</v>
      </c>
      <c r="AH256" s="42"/>
      <c r="AI256" s="42"/>
    </row>
    <row r="257" spans="1:35" s="12" customFormat="1" ht="18.75" x14ac:dyDescent="0.3">
      <c r="A257" s="3" t="s">
        <v>13</v>
      </c>
      <c r="B257" s="84">
        <f>H257+J257+L257+N257+P257+R257+T257+V257+X257+Z257+AB257+AD257</f>
        <v>53653.4</v>
      </c>
      <c r="C257" s="85">
        <f t="shared" ref="C257:C258" si="107">H257+J257</f>
        <v>9974</v>
      </c>
      <c r="D257" s="84">
        <f t="shared" ref="D257:D258" si="108">E257</f>
        <v>9974</v>
      </c>
      <c r="E257" s="85">
        <f>I257+K257+M257+O257+Q257+S257+U257+W257+Y257+AA257+AC257+AE257</f>
        <v>9974</v>
      </c>
      <c r="F257" s="86">
        <f>E257/B257*100</f>
        <v>18.589688631102593</v>
      </c>
      <c r="G257" s="86">
        <f>E257/C257*100</f>
        <v>100</v>
      </c>
      <c r="H257" s="15">
        <v>3948</v>
      </c>
      <c r="I257" s="19">
        <v>950.4</v>
      </c>
      <c r="J257" s="15">
        <v>6026</v>
      </c>
      <c r="K257" s="15">
        <v>9023.6</v>
      </c>
      <c r="L257" s="15">
        <v>6032</v>
      </c>
      <c r="M257" s="15"/>
      <c r="N257" s="15">
        <v>6246.8</v>
      </c>
      <c r="O257" s="15"/>
      <c r="P257" s="15">
        <v>6068</v>
      </c>
      <c r="Q257" s="15"/>
      <c r="R257" s="15">
        <v>3148</v>
      </c>
      <c r="S257" s="15"/>
      <c r="T257" s="15">
        <v>0</v>
      </c>
      <c r="U257" s="15"/>
      <c r="V257" s="15"/>
      <c r="W257" s="15"/>
      <c r="X257" s="15">
        <v>4408</v>
      </c>
      <c r="Y257" s="15"/>
      <c r="Z257" s="15">
        <v>6326</v>
      </c>
      <c r="AA257" s="15"/>
      <c r="AB257" s="15">
        <v>5889</v>
      </c>
      <c r="AC257" s="15"/>
      <c r="AD257" s="15">
        <v>5561.6</v>
      </c>
      <c r="AE257" s="15"/>
      <c r="AF257" s="88"/>
      <c r="AG257" s="42"/>
      <c r="AH257" s="42"/>
      <c r="AI257" s="42"/>
    </row>
    <row r="258" spans="1:35" s="12" customFormat="1" ht="18.75" x14ac:dyDescent="0.3">
      <c r="A258" s="3" t="s">
        <v>14</v>
      </c>
      <c r="B258" s="19">
        <f>H258+J258+L258+N258+P258+R258+T258+V258+X258+Z258+AB258+AD258</f>
        <v>60058.8</v>
      </c>
      <c r="C258" s="21">
        <f t="shared" si="107"/>
        <v>11333.8</v>
      </c>
      <c r="D258" s="19">
        <f t="shared" si="108"/>
        <v>6312.2999999999993</v>
      </c>
      <c r="E258" s="21">
        <f>I258+K258+M258+O258+Q258+S258+U258+W258+Y258+AA258+AC258+AE258</f>
        <v>6312.2999999999993</v>
      </c>
      <c r="F258" s="22">
        <f>E258/B258*100</f>
        <v>10.510200003996083</v>
      </c>
      <c r="G258" s="22">
        <f>E258/C258*100</f>
        <v>55.694471404118651</v>
      </c>
      <c r="H258" s="15">
        <v>4900.8999999999996</v>
      </c>
      <c r="I258" s="19">
        <v>1026.9000000000001</v>
      </c>
      <c r="J258" s="15">
        <v>6432.9</v>
      </c>
      <c r="K258" s="15">
        <v>5285.4</v>
      </c>
      <c r="L258" s="15">
        <v>6611.5</v>
      </c>
      <c r="M258" s="15"/>
      <c r="N258" s="15">
        <v>6495.9</v>
      </c>
      <c r="O258" s="15"/>
      <c r="P258" s="15">
        <v>6775.9</v>
      </c>
      <c r="Q258" s="15"/>
      <c r="R258" s="15">
        <v>4127.6000000000004</v>
      </c>
      <c r="S258" s="15"/>
      <c r="T258" s="15">
        <v>75</v>
      </c>
      <c r="U258" s="15"/>
      <c r="V258" s="15"/>
      <c r="W258" s="15"/>
      <c r="X258" s="15">
        <v>5116.8999999999996</v>
      </c>
      <c r="Y258" s="15"/>
      <c r="Z258" s="15">
        <v>6926.9</v>
      </c>
      <c r="AA258" s="15"/>
      <c r="AB258" s="15">
        <v>6075.9</v>
      </c>
      <c r="AC258" s="15"/>
      <c r="AD258" s="15">
        <v>6519.4</v>
      </c>
      <c r="AE258" s="15"/>
      <c r="AF258" s="88"/>
      <c r="AG258" s="42"/>
      <c r="AH258" s="42"/>
      <c r="AI258" s="42"/>
    </row>
    <row r="259" spans="1:35" s="12" customFormat="1" ht="18.75" x14ac:dyDescent="0.3">
      <c r="A259" s="3" t="s">
        <v>15</v>
      </c>
      <c r="B259" s="20"/>
      <c r="C259" s="20"/>
      <c r="D259" s="20"/>
      <c r="E259" s="20"/>
      <c r="F259" s="20"/>
      <c r="G259" s="20"/>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37"/>
      <c r="AG259" s="42"/>
      <c r="AH259" s="42"/>
      <c r="AI259" s="42"/>
    </row>
    <row r="260" spans="1:35" s="12" customFormat="1" ht="18.75" x14ac:dyDescent="0.3">
      <c r="A260" s="3" t="s">
        <v>16</v>
      </c>
      <c r="B260" s="20"/>
      <c r="C260" s="20"/>
      <c r="D260" s="20"/>
      <c r="E260" s="20"/>
      <c r="F260" s="20"/>
      <c r="G260" s="20"/>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37"/>
      <c r="AG260" s="42"/>
      <c r="AH260" s="42"/>
      <c r="AI260" s="42"/>
    </row>
    <row r="261" spans="1:35" s="12" customFormat="1" ht="71.25" customHeight="1" x14ac:dyDescent="0.3">
      <c r="A261" s="4" t="s">
        <v>68</v>
      </c>
      <c r="B261" s="20"/>
      <c r="C261" s="20"/>
      <c r="D261" s="20"/>
      <c r="E261" s="20"/>
      <c r="F261" s="20"/>
      <c r="G261" s="20"/>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37"/>
      <c r="AG261" s="42"/>
      <c r="AH261" s="42"/>
      <c r="AI261" s="42"/>
    </row>
    <row r="262" spans="1:35" s="12" customFormat="1" ht="18.75" x14ac:dyDescent="0.3">
      <c r="A262" s="4" t="s">
        <v>17</v>
      </c>
      <c r="B262" s="18">
        <f>H262+J262+L262+N262+P262+R262+T262+V262+X262+Z262+AB262+AD262</f>
        <v>75450.700000000012</v>
      </c>
      <c r="C262" s="2">
        <f>C263+C264+C266</f>
        <v>0</v>
      </c>
      <c r="D262" s="2">
        <f>D263+D264+D266</f>
        <v>0</v>
      </c>
      <c r="E262" s="2">
        <f>E263+E264+E266</f>
        <v>0</v>
      </c>
      <c r="F262" s="32">
        <f>E262/B262*100</f>
        <v>0</v>
      </c>
      <c r="G262" s="32" t="e">
        <f>E262/C262*100</f>
        <v>#DIV/0!</v>
      </c>
      <c r="H262" s="18">
        <f t="shared" ref="H262:AE262" si="109">H268+H274</f>
        <v>0</v>
      </c>
      <c r="I262" s="18">
        <f t="shared" si="109"/>
        <v>0</v>
      </c>
      <c r="J262" s="18">
        <f t="shared" si="109"/>
        <v>0</v>
      </c>
      <c r="K262" s="18">
        <f t="shared" si="109"/>
        <v>0</v>
      </c>
      <c r="L262" s="18">
        <f t="shared" si="109"/>
        <v>0</v>
      </c>
      <c r="M262" s="18">
        <f t="shared" si="109"/>
        <v>0</v>
      </c>
      <c r="N262" s="18">
        <f t="shared" si="109"/>
        <v>23633.300000000003</v>
      </c>
      <c r="O262" s="18">
        <f t="shared" si="109"/>
        <v>0</v>
      </c>
      <c r="P262" s="18">
        <f t="shared" si="109"/>
        <v>0</v>
      </c>
      <c r="Q262" s="18">
        <f t="shared" si="109"/>
        <v>0</v>
      </c>
      <c r="R262" s="18">
        <f t="shared" si="109"/>
        <v>0</v>
      </c>
      <c r="S262" s="18">
        <f t="shared" si="109"/>
        <v>0</v>
      </c>
      <c r="T262" s="18">
        <f t="shared" si="109"/>
        <v>17272.400000000001</v>
      </c>
      <c r="U262" s="18">
        <f t="shared" si="109"/>
        <v>0</v>
      </c>
      <c r="V262" s="18">
        <f t="shared" si="109"/>
        <v>0</v>
      </c>
      <c r="W262" s="18">
        <f t="shared" si="109"/>
        <v>0</v>
      </c>
      <c r="X262" s="18">
        <f t="shared" si="109"/>
        <v>0</v>
      </c>
      <c r="Y262" s="18">
        <f t="shared" si="109"/>
        <v>0</v>
      </c>
      <c r="Z262" s="18">
        <f t="shared" si="109"/>
        <v>17272.400000000001</v>
      </c>
      <c r="AA262" s="18">
        <f t="shared" si="109"/>
        <v>0</v>
      </c>
      <c r="AB262" s="18">
        <f t="shared" si="109"/>
        <v>0</v>
      </c>
      <c r="AC262" s="18">
        <f t="shared" si="109"/>
        <v>0</v>
      </c>
      <c r="AD262" s="18">
        <f t="shared" si="109"/>
        <v>17272.600000000002</v>
      </c>
      <c r="AE262" s="18">
        <f t="shared" si="109"/>
        <v>0</v>
      </c>
      <c r="AF262" s="38"/>
      <c r="AG262" s="42"/>
      <c r="AH262" s="42"/>
      <c r="AI262" s="42"/>
    </row>
    <row r="263" spans="1:35" s="12" customFormat="1" ht="18.75" x14ac:dyDescent="0.3">
      <c r="A263" s="3" t="s">
        <v>13</v>
      </c>
      <c r="B263" s="19">
        <f t="shared" ref="B263:E264" si="110">B269+B275</f>
        <v>62180.800000000003</v>
      </c>
      <c r="C263" s="19">
        <f t="shared" si="110"/>
        <v>0</v>
      </c>
      <c r="D263" s="19">
        <f t="shared" si="110"/>
        <v>0</v>
      </c>
      <c r="E263" s="19">
        <f t="shared" si="110"/>
        <v>0</v>
      </c>
      <c r="F263" s="22">
        <f>E263/B263*100</f>
        <v>0</v>
      </c>
      <c r="G263" s="22" t="e">
        <f>E263/C263*100</f>
        <v>#DIV/0!</v>
      </c>
      <c r="H263" s="19">
        <f t="shared" ref="H263:AE263" si="111">H269+H275</f>
        <v>0</v>
      </c>
      <c r="I263" s="19">
        <f t="shared" si="111"/>
        <v>0</v>
      </c>
      <c r="J263" s="19">
        <f t="shared" si="111"/>
        <v>0</v>
      </c>
      <c r="K263" s="19">
        <f t="shared" si="111"/>
        <v>0</v>
      </c>
      <c r="L263" s="19">
        <f t="shared" si="111"/>
        <v>0</v>
      </c>
      <c r="M263" s="19">
        <f t="shared" si="111"/>
        <v>0</v>
      </c>
      <c r="N263" s="19">
        <f t="shared" si="111"/>
        <v>15545.2</v>
      </c>
      <c r="O263" s="19">
        <f t="shared" si="111"/>
        <v>0</v>
      </c>
      <c r="P263" s="19">
        <f t="shared" si="111"/>
        <v>0</v>
      </c>
      <c r="Q263" s="19">
        <f t="shared" si="111"/>
        <v>0</v>
      </c>
      <c r="R263" s="19">
        <f t="shared" si="111"/>
        <v>0</v>
      </c>
      <c r="S263" s="19">
        <f t="shared" si="111"/>
        <v>0</v>
      </c>
      <c r="T263" s="19">
        <f t="shared" si="111"/>
        <v>15545.2</v>
      </c>
      <c r="U263" s="19">
        <f t="shared" si="111"/>
        <v>0</v>
      </c>
      <c r="V263" s="19">
        <f t="shared" si="111"/>
        <v>0</v>
      </c>
      <c r="W263" s="19">
        <f t="shared" si="111"/>
        <v>0</v>
      </c>
      <c r="X263" s="19">
        <f t="shared" si="111"/>
        <v>0</v>
      </c>
      <c r="Y263" s="19">
        <f t="shared" si="111"/>
        <v>0</v>
      </c>
      <c r="Z263" s="19">
        <f t="shared" si="111"/>
        <v>15545.2</v>
      </c>
      <c r="AA263" s="19">
        <f t="shared" si="111"/>
        <v>0</v>
      </c>
      <c r="AB263" s="19">
        <f t="shared" si="111"/>
        <v>0</v>
      </c>
      <c r="AC263" s="19">
        <f t="shared" si="111"/>
        <v>0</v>
      </c>
      <c r="AD263" s="19">
        <f t="shared" si="111"/>
        <v>15545.2</v>
      </c>
      <c r="AE263" s="19">
        <f t="shared" si="111"/>
        <v>0</v>
      </c>
      <c r="AF263" s="37"/>
      <c r="AG263" s="42"/>
      <c r="AH263" s="42"/>
      <c r="AI263" s="42"/>
    </row>
    <row r="264" spans="1:35" s="12" customFormat="1" ht="18.75" x14ac:dyDescent="0.3">
      <c r="A264" s="3" t="s">
        <v>14</v>
      </c>
      <c r="B264" s="19">
        <f t="shared" si="110"/>
        <v>6909</v>
      </c>
      <c r="C264" s="19">
        <f t="shared" si="110"/>
        <v>0</v>
      </c>
      <c r="D264" s="19">
        <f t="shared" si="110"/>
        <v>0</v>
      </c>
      <c r="E264" s="19">
        <f t="shared" si="110"/>
        <v>0</v>
      </c>
      <c r="F264" s="22">
        <f>E264/B264*100</f>
        <v>0</v>
      </c>
      <c r="G264" s="22" t="e">
        <f>E264/C264*100</f>
        <v>#DIV/0!</v>
      </c>
      <c r="H264" s="19">
        <f t="shared" ref="H264:AE264" si="112">H270+H276</f>
        <v>0</v>
      </c>
      <c r="I264" s="19">
        <f t="shared" si="112"/>
        <v>0</v>
      </c>
      <c r="J264" s="19">
        <f t="shared" si="112"/>
        <v>0</v>
      </c>
      <c r="K264" s="19">
        <f t="shared" si="112"/>
        <v>0</v>
      </c>
      <c r="L264" s="19">
        <f t="shared" si="112"/>
        <v>0</v>
      </c>
      <c r="M264" s="19">
        <f t="shared" si="112"/>
        <v>0</v>
      </c>
      <c r="N264" s="19">
        <f t="shared" si="112"/>
        <v>1727.2</v>
      </c>
      <c r="O264" s="19">
        <f t="shared" si="112"/>
        <v>0</v>
      </c>
      <c r="P264" s="19">
        <f t="shared" si="112"/>
        <v>0</v>
      </c>
      <c r="Q264" s="19">
        <f t="shared" si="112"/>
        <v>0</v>
      </c>
      <c r="R264" s="19">
        <f t="shared" si="112"/>
        <v>0</v>
      </c>
      <c r="S264" s="19">
        <f t="shared" si="112"/>
        <v>0</v>
      </c>
      <c r="T264" s="19">
        <f t="shared" si="112"/>
        <v>1727.2</v>
      </c>
      <c r="U264" s="19">
        <f t="shared" si="112"/>
        <v>0</v>
      </c>
      <c r="V264" s="19">
        <f t="shared" si="112"/>
        <v>0</v>
      </c>
      <c r="W264" s="19">
        <f t="shared" si="112"/>
        <v>0</v>
      </c>
      <c r="X264" s="19">
        <f t="shared" si="112"/>
        <v>0</v>
      </c>
      <c r="Y264" s="19">
        <f t="shared" si="112"/>
        <v>0</v>
      </c>
      <c r="Z264" s="19">
        <f t="shared" si="112"/>
        <v>1727.2</v>
      </c>
      <c r="AA264" s="19">
        <f t="shared" si="112"/>
        <v>0</v>
      </c>
      <c r="AB264" s="19">
        <f t="shared" si="112"/>
        <v>0</v>
      </c>
      <c r="AC264" s="19">
        <f t="shared" si="112"/>
        <v>0</v>
      </c>
      <c r="AD264" s="19">
        <f t="shared" si="112"/>
        <v>1727.4</v>
      </c>
      <c r="AE264" s="19">
        <f t="shared" si="112"/>
        <v>0</v>
      </c>
      <c r="AF264" s="37"/>
      <c r="AG264" s="42"/>
      <c r="AH264" s="42"/>
      <c r="AI264" s="42"/>
    </row>
    <row r="265" spans="1:35" s="12" customFormat="1" ht="18.75" x14ac:dyDescent="0.3">
      <c r="A265" s="3" t="s">
        <v>15</v>
      </c>
      <c r="B265" s="20"/>
      <c r="C265" s="20"/>
      <c r="D265" s="20"/>
      <c r="E265" s="20"/>
      <c r="F265" s="22"/>
      <c r="G265" s="22"/>
      <c r="H265" s="19">
        <f t="shared" ref="H265:AE265" si="113">H271+H277</f>
        <v>0</v>
      </c>
      <c r="I265" s="19">
        <f t="shared" si="113"/>
        <v>0</v>
      </c>
      <c r="J265" s="19">
        <f t="shared" si="113"/>
        <v>0</v>
      </c>
      <c r="K265" s="19">
        <f t="shared" si="113"/>
        <v>0</v>
      </c>
      <c r="L265" s="19">
        <f t="shared" si="113"/>
        <v>0</v>
      </c>
      <c r="M265" s="19">
        <f t="shared" si="113"/>
        <v>0</v>
      </c>
      <c r="N265" s="19">
        <f t="shared" si="113"/>
        <v>0</v>
      </c>
      <c r="O265" s="19">
        <f t="shared" si="113"/>
        <v>0</v>
      </c>
      <c r="P265" s="19">
        <f t="shared" si="113"/>
        <v>0</v>
      </c>
      <c r="Q265" s="19">
        <f t="shared" si="113"/>
        <v>0</v>
      </c>
      <c r="R265" s="19">
        <f t="shared" si="113"/>
        <v>0</v>
      </c>
      <c r="S265" s="19">
        <f t="shared" si="113"/>
        <v>0</v>
      </c>
      <c r="T265" s="19">
        <f t="shared" si="113"/>
        <v>0</v>
      </c>
      <c r="U265" s="19">
        <f t="shared" si="113"/>
        <v>0</v>
      </c>
      <c r="V265" s="19">
        <f t="shared" si="113"/>
        <v>0</v>
      </c>
      <c r="W265" s="19">
        <f t="shared" si="113"/>
        <v>0</v>
      </c>
      <c r="X265" s="19">
        <f t="shared" si="113"/>
        <v>0</v>
      </c>
      <c r="Y265" s="19">
        <f t="shared" si="113"/>
        <v>0</v>
      </c>
      <c r="Z265" s="19">
        <f t="shared" si="113"/>
        <v>0</v>
      </c>
      <c r="AA265" s="19">
        <f t="shared" si="113"/>
        <v>0</v>
      </c>
      <c r="AB265" s="19">
        <f t="shared" si="113"/>
        <v>0</v>
      </c>
      <c r="AC265" s="19">
        <f t="shared" si="113"/>
        <v>0</v>
      </c>
      <c r="AD265" s="19">
        <f t="shared" si="113"/>
        <v>0</v>
      </c>
      <c r="AE265" s="19">
        <f t="shared" si="113"/>
        <v>0</v>
      </c>
      <c r="AF265" s="37"/>
      <c r="AG265" s="42"/>
      <c r="AH265" s="42"/>
      <c r="AI265" s="42"/>
    </row>
    <row r="266" spans="1:35" s="12" customFormat="1" ht="18.75" x14ac:dyDescent="0.3">
      <c r="A266" s="3" t="s">
        <v>16</v>
      </c>
      <c r="B266" s="19">
        <f>B272</f>
        <v>6360.9</v>
      </c>
      <c r="C266" s="19">
        <f t="shared" ref="C266:E266" si="114">C272</f>
        <v>0</v>
      </c>
      <c r="D266" s="19">
        <f t="shared" si="114"/>
        <v>0</v>
      </c>
      <c r="E266" s="19">
        <f t="shared" si="114"/>
        <v>0</v>
      </c>
      <c r="F266" s="22">
        <f t="shared" ref="F266" si="115">E266/B266*100</f>
        <v>0</v>
      </c>
      <c r="G266" s="22" t="e">
        <f t="shared" ref="G266" si="116">E266/C266*100</f>
        <v>#DIV/0!</v>
      </c>
      <c r="H266" s="19">
        <f t="shared" ref="H266:AE266" si="117">H272+H278</f>
        <v>0</v>
      </c>
      <c r="I266" s="19">
        <f t="shared" si="117"/>
        <v>0</v>
      </c>
      <c r="J266" s="19">
        <f t="shared" si="117"/>
        <v>0</v>
      </c>
      <c r="K266" s="19">
        <f t="shared" si="117"/>
        <v>0</v>
      </c>
      <c r="L266" s="19">
        <f t="shared" si="117"/>
        <v>0</v>
      </c>
      <c r="M266" s="19">
        <f t="shared" si="117"/>
        <v>0</v>
      </c>
      <c r="N266" s="19">
        <f t="shared" si="117"/>
        <v>6360.9</v>
      </c>
      <c r="O266" s="19">
        <f t="shared" si="117"/>
        <v>0</v>
      </c>
      <c r="P266" s="19">
        <f t="shared" si="117"/>
        <v>0</v>
      </c>
      <c r="Q266" s="19">
        <f t="shared" si="117"/>
        <v>0</v>
      </c>
      <c r="R266" s="19">
        <f t="shared" si="117"/>
        <v>0</v>
      </c>
      <c r="S266" s="19">
        <f t="shared" si="117"/>
        <v>0</v>
      </c>
      <c r="T266" s="19">
        <f t="shared" si="117"/>
        <v>0</v>
      </c>
      <c r="U266" s="19">
        <f t="shared" si="117"/>
        <v>0</v>
      </c>
      <c r="V266" s="19">
        <f t="shared" si="117"/>
        <v>0</v>
      </c>
      <c r="W266" s="19">
        <f t="shared" si="117"/>
        <v>0</v>
      </c>
      <c r="X266" s="19">
        <f t="shared" si="117"/>
        <v>0</v>
      </c>
      <c r="Y266" s="19">
        <f t="shared" si="117"/>
        <v>0</v>
      </c>
      <c r="Z266" s="19">
        <f t="shared" si="117"/>
        <v>0</v>
      </c>
      <c r="AA266" s="19">
        <f t="shared" si="117"/>
        <v>0</v>
      </c>
      <c r="AB266" s="19">
        <f t="shared" si="117"/>
        <v>0</v>
      </c>
      <c r="AC266" s="19">
        <f t="shared" si="117"/>
        <v>0</v>
      </c>
      <c r="AD266" s="19">
        <f t="shared" si="117"/>
        <v>0</v>
      </c>
      <c r="AE266" s="19">
        <f t="shared" si="117"/>
        <v>0</v>
      </c>
      <c r="AF266" s="37"/>
      <c r="AG266" s="42"/>
      <c r="AH266" s="42"/>
      <c r="AI266" s="42"/>
    </row>
    <row r="267" spans="1:35" s="12" customFormat="1" ht="39" customHeight="1" x14ac:dyDescent="0.3">
      <c r="A267" s="3" t="s">
        <v>31</v>
      </c>
      <c r="B267" s="19"/>
      <c r="C267" s="19"/>
      <c r="D267" s="19"/>
      <c r="E267" s="19"/>
      <c r="F267" s="19"/>
      <c r="G267" s="19"/>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89"/>
      <c r="AG267" s="42"/>
      <c r="AH267" s="42"/>
      <c r="AI267" s="42"/>
    </row>
    <row r="268" spans="1:35" s="12" customFormat="1" ht="21" customHeight="1" x14ac:dyDescent="0.3">
      <c r="A268" s="4" t="s">
        <v>17</v>
      </c>
      <c r="B268" s="2">
        <f>B269+B270+B272</f>
        <v>75450.7</v>
      </c>
      <c r="C268" s="2">
        <f>C269+C270+C272+C273</f>
        <v>0</v>
      </c>
      <c r="D268" s="2">
        <f>D269+D270+D272+D273</f>
        <v>0</v>
      </c>
      <c r="E268" s="2">
        <f>E269+E270+E272+E273</f>
        <v>0</v>
      </c>
      <c r="F268" s="32">
        <f>E268/B268*100</f>
        <v>0</v>
      </c>
      <c r="G268" s="32" t="e">
        <f>E268/C268*100</f>
        <v>#DIV/0!</v>
      </c>
      <c r="H268" s="2">
        <f t="shared" ref="H268:AD268" si="118">H269+H270+H272</f>
        <v>0</v>
      </c>
      <c r="I268" s="2">
        <f t="shared" si="118"/>
        <v>0</v>
      </c>
      <c r="J268" s="2">
        <f t="shared" si="118"/>
        <v>0</v>
      </c>
      <c r="K268" s="2">
        <f t="shared" si="118"/>
        <v>0</v>
      </c>
      <c r="L268" s="2">
        <f t="shared" si="118"/>
        <v>0</v>
      </c>
      <c r="M268" s="2">
        <f t="shared" si="118"/>
        <v>0</v>
      </c>
      <c r="N268" s="2">
        <f t="shared" si="118"/>
        <v>23633.300000000003</v>
      </c>
      <c r="O268" s="2">
        <f t="shared" si="118"/>
        <v>0</v>
      </c>
      <c r="P268" s="2">
        <f t="shared" si="118"/>
        <v>0</v>
      </c>
      <c r="Q268" s="2">
        <f t="shared" si="118"/>
        <v>0</v>
      </c>
      <c r="R268" s="2">
        <f t="shared" si="118"/>
        <v>0</v>
      </c>
      <c r="S268" s="2">
        <f t="shared" si="118"/>
        <v>0</v>
      </c>
      <c r="T268" s="2">
        <f t="shared" si="118"/>
        <v>17272.400000000001</v>
      </c>
      <c r="U268" s="2">
        <f t="shared" si="118"/>
        <v>0</v>
      </c>
      <c r="V268" s="2">
        <f t="shared" si="118"/>
        <v>0</v>
      </c>
      <c r="W268" s="2">
        <f t="shared" si="118"/>
        <v>0</v>
      </c>
      <c r="X268" s="2">
        <f t="shared" si="118"/>
        <v>0</v>
      </c>
      <c r="Y268" s="2">
        <f t="shared" si="118"/>
        <v>0</v>
      </c>
      <c r="Z268" s="2">
        <f t="shared" si="118"/>
        <v>17272.400000000001</v>
      </c>
      <c r="AA268" s="2">
        <f t="shared" si="118"/>
        <v>0</v>
      </c>
      <c r="AB268" s="2">
        <f t="shared" si="118"/>
        <v>0</v>
      </c>
      <c r="AC268" s="2">
        <f t="shared" si="118"/>
        <v>0</v>
      </c>
      <c r="AD268" s="2">
        <f t="shared" si="118"/>
        <v>17272.600000000002</v>
      </c>
      <c r="AE268" s="2">
        <f>AE269+AE270+AE272+AE273</f>
        <v>0</v>
      </c>
      <c r="AF268" s="88"/>
      <c r="AG268" s="42"/>
      <c r="AH268" s="42"/>
      <c r="AI268" s="42"/>
    </row>
    <row r="269" spans="1:35" s="12" customFormat="1" ht="24" customHeight="1" x14ac:dyDescent="0.3">
      <c r="A269" s="3" t="s">
        <v>13</v>
      </c>
      <c r="B269" s="19">
        <f>H269+J269+L269+N269+P269+R269+T269+V269+X269+Z269+AB269+AD269</f>
        <v>62180.800000000003</v>
      </c>
      <c r="C269" s="21"/>
      <c r="D269" s="19"/>
      <c r="E269" s="21">
        <f>I269+K269+M269+O269+Q269+S269+U269+W269+Y269+AA269+AC269+AE269</f>
        <v>0</v>
      </c>
      <c r="F269" s="22">
        <f>E269/B269*100</f>
        <v>0</v>
      </c>
      <c r="G269" s="22" t="e">
        <f>E269/C269*100</f>
        <v>#DIV/0!</v>
      </c>
      <c r="H269" s="2"/>
      <c r="I269" s="2"/>
      <c r="J269" s="2"/>
      <c r="K269" s="2"/>
      <c r="L269" s="2"/>
      <c r="M269" s="2"/>
      <c r="N269" s="2">
        <v>15545.2</v>
      </c>
      <c r="O269" s="2"/>
      <c r="P269" s="2"/>
      <c r="Q269" s="2"/>
      <c r="R269" s="2"/>
      <c r="S269" s="2"/>
      <c r="T269" s="15">
        <v>15545.2</v>
      </c>
      <c r="U269" s="15"/>
      <c r="V269" s="2"/>
      <c r="W269" s="2"/>
      <c r="X269" s="2"/>
      <c r="Y269" s="2"/>
      <c r="Z269" s="2">
        <v>15545.2</v>
      </c>
      <c r="AA269" s="2"/>
      <c r="AB269" s="2"/>
      <c r="AC269" s="2"/>
      <c r="AD269" s="2">
        <v>15545.2</v>
      </c>
      <c r="AE269" s="2"/>
      <c r="AF269" s="88"/>
      <c r="AG269" s="42"/>
      <c r="AH269" s="42"/>
      <c r="AI269" s="42"/>
    </row>
    <row r="270" spans="1:35" s="12" customFormat="1" ht="38.450000000000003" customHeight="1" x14ac:dyDescent="0.3">
      <c r="A270" s="48" t="s">
        <v>41</v>
      </c>
      <c r="B270" s="19">
        <f>H270+J270+L270+N270+P270+R270+T270+V270+X270+Z270+AB270+AD270</f>
        <v>6909</v>
      </c>
      <c r="C270" s="21"/>
      <c r="D270" s="19"/>
      <c r="E270" s="21">
        <f>I270+K270+M270+O270+Q270+S270+U270+W270+Y270+AA270+AC270+AE270</f>
        <v>0</v>
      </c>
      <c r="F270" s="22">
        <f>E270/B270*100</f>
        <v>0</v>
      </c>
      <c r="G270" s="22" t="e">
        <f>E270/C270*100</f>
        <v>#DIV/0!</v>
      </c>
      <c r="H270" s="2"/>
      <c r="I270" s="2"/>
      <c r="J270" s="2"/>
      <c r="K270" s="2"/>
      <c r="L270" s="2"/>
      <c r="M270" s="2"/>
      <c r="N270" s="2">
        <v>1727.2</v>
      </c>
      <c r="O270" s="2"/>
      <c r="P270" s="2"/>
      <c r="Q270" s="15"/>
      <c r="R270" s="15"/>
      <c r="S270" s="15"/>
      <c r="T270" s="15">
        <v>1727.2</v>
      </c>
      <c r="U270" s="15"/>
      <c r="V270" s="15"/>
      <c r="W270" s="15"/>
      <c r="X270" s="15"/>
      <c r="Y270" s="15"/>
      <c r="Z270" s="15">
        <v>1727.2</v>
      </c>
      <c r="AA270" s="15"/>
      <c r="AB270" s="15"/>
      <c r="AC270" s="15"/>
      <c r="AD270" s="15">
        <v>1727.4</v>
      </c>
      <c r="AE270" s="2"/>
      <c r="AF270" s="88"/>
      <c r="AG270" s="42"/>
      <c r="AH270" s="42"/>
      <c r="AI270" s="42"/>
    </row>
    <row r="271" spans="1:35" s="12" customFormat="1" ht="26.25" customHeight="1" x14ac:dyDescent="0.3">
      <c r="A271" s="3" t="s">
        <v>15</v>
      </c>
      <c r="B271" s="20"/>
      <c r="C271" s="20"/>
      <c r="D271" s="20"/>
      <c r="E271" s="20"/>
      <c r="F271" s="20"/>
      <c r="G271" s="20"/>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37"/>
      <c r="AG271" s="42"/>
      <c r="AH271" s="42"/>
      <c r="AI271" s="42"/>
    </row>
    <row r="272" spans="1:35" s="12" customFormat="1" ht="22.5" customHeight="1" x14ac:dyDescent="0.3">
      <c r="A272" s="3" t="s">
        <v>16</v>
      </c>
      <c r="B272" s="19">
        <f>H272+J272+L272+N272+P272+R272+T272+V272+X272+Z272+AB272+AD272</f>
        <v>6360.9</v>
      </c>
      <c r="C272" s="21"/>
      <c r="D272" s="19"/>
      <c r="E272" s="21"/>
      <c r="F272" s="22"/>
      <c r="G272" s="22"/>
      <c r="H272" s="2"/>
      <c r="I272" s="2"/>
      <c r="J272" s="2"/>
      <c r="K272" s="2"/>
      <c r="L272" s="2"/>
      <c r="M272" s="2"/>
      <c r="N272" s="2">
        <v>6360.9</v>
      </c>
      <c r="O272" s="2"/>
      <c r="P272" s="2"/>
      <c r="Q272" s="2"/>
      <c r="R272" s="2"/>
      <c r="S272" s="2"/>
      <c r="T272" s="2"/>
      <c r="U272" s="2"/>
      <c r="V272" s="2"/>
      <c r="W272" s="2"/>
      <c r="X272" s="2"/>
      <c r="Y272" s="2"/>
      <c r="Z272" s="2"/>
      <c r="AA272" s="2"/>
      <c r="AB272" s="2"/>
      <c r="AC272" s="2"/>
      <c r="AD272" s="2"/>
      <c r="AE272" s="2"/>
      <c r="AF272" s="37"/>
      <c r="AG272" s="42"/>
      <c r="AH272" s="42"/>
      <c r="AI272" s="42"/>
    </row>
    <row r="273" spans="1:35" s="12" customFormat="1" ht="84" customHeight="1" x14ac:dyDescent="0.3">
      <c r="A273" s="3" t="s">
        <v>85</v>
      </c>
      <c r="B273" s="23"/>
      <c r="C273" s="23"/>
      <c r="D273" s="23"/>
      <c r="E273" s="23"/>
      <c r="F273" s="23"/>
      <c r="G273" s="23"/>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89"/>
      <c r="AG273" s="42"/>
      <c r="AH273" s="42"/>
      <c r="AI273" s="42"/>
    </row>
    <row r="274" spans="1:35" s="12" customFormat="1" ht="18.75" customHeight="1" x14ac:dyDescent="0.3">
      <c r="A274" s="4" t="s">
        <v>17</v>
      </c>
      <c r="B274" s="2">
        <f>B275+B276+B278</f>
        <v>0</v>
      </c>
      <c r="C274" s="2">
        <f t="shared" ref="C274:G274" si="119">C275+C276+C278</f>
        <v>0</v>
      </c>
      <c r="D274" s="2">
        <f t="shared" si="119"/>
        <v>0</v>
      </c>
      <c r="E274" s="2">
        <f t="shared" si="119"/>
        <v>0</v>
      </c>
      <c r="F274" s="2">
        <f t="shared" si="119"/>
        <v>0</v>
      </c>
      <c r="G274" s="2">
        <f t="shared" si="119"/>
        <v>0</v>
      </c>
      <c r="H274" s="2"/>
      <c r="I274" s="2"/>
      <c r="J274" s="2">
        <f>J275+J276+J277+J278</f>
        <v>0</v>
      </c>
      <c r="K274" s="2">
        <f t="shared" ref="K274:AE274" si="120">K275+K276+K277+K278</f>
        <v>0</v>
      </c>
      <c r="L274" s="2">
        <f t="shared" si="120"/>
        <v>0</v>
      </c>
      <c r="M274" s="2">
        <f t="shared" si="120"/>
        <v>0</v>
      </c>
      <c r="N274" s="2">
        <f t="shared" si="120"/>
        <v>0</v>
      </c>
      <c r="O274" s="2">
        <f t="shared" si="120"/>
        <v>0</v>
      </c>
      <c r="P274" s="2">
        <f t="shared" si="120"/>
        <v>0</v>
      </c>
      <c r="Q274" s="2">
        <f t="shared" si="120"/>
        <v>0</v>
      </c>
      <c r="R274" s="2">
        <f t="shared" si="120"/>
        <v>0</v>
      </c>
      <c r="S274" s="2">
        <f t="shared" si="120"/>
        <v>0</v>
      </c>
      <c r="T274" s="2">
        <f t="shared" si="120"/>
        <v>0</v>
      </c>
      <c r="U274" s="2">
        <f t="shared" si="120"/>
        <v>0</v>
      </c>
      <c r="V274" s="2">
        <f t="shared" si="120"/>
        <v>0</v>
      </c>
      <c r="W274" s="2">
        <f t="shared" si="120"/>
        <v>0</v>
      </c>
      <c r="X274" s="2">
        <f t="shared" si="120"/>
        <v>0</v>
      </c>
      <c r="Y274" s="2">
        <f t="shared" si="120"/>
        <v>0</v>
      </c>
      <c r="Z274" s="2">
        <f t="shared" si="120"/>
        <v>0</v>
      </c>
      <c r="AA274" s="2">
        <f t="shared" si="120"/>
        <v>0</v>
      </c>
      <c r="AB274" s="2">
        <f t="shared" si="120"/>
        <v>0</v>
      </c>
      <c r="AC274" s="2">
        <f t="shared" si="120"/>
        <v>0</v>
      </c>
      <c r="AD274" s="2">
        <f t="shared" si="120"/>
        <v>0</v>
      </c>
      <c r="AE274" s="2">
        <f t="shared" si="120"/>
        <v>0</v>
      </c>
      <c r="AF274" s="88"/>
      <c r="AG274" s="42"/>
      <c r="AH274" s="42"/>
      <c r="AI274" s="42"/>
    </row>
    <row r="275" spans="1:35" s="12" customFormat="1" ht="18.75" x14ac:dyDescent="0.3">
      <c r="A275" s="3" t="s">
        <v>13</v>
      </c>
      <c r="B275" s="19">
        <f>H275+J275+L275+N275+P275+R275+T275+V275+X275+Z275+AB275+AD275</f>
        <v>0</v>
      </c>
      <c r="C275" s="21">
        <f>H275+J275</f>
        <v>0</v>
      </c>
      <c r="D275" s="19"/>
      <c r="E275" s="21">
        <f>I275+K275+M275+O275+Q275+S275+U275+W275+Y275+AA275+AC275+AE275</f>
        <v>0</v>
      </c>
      <c r="F275" s="22"/>
      <c r="G275" s="22"/>
      <c r="H275" s="2"/>
      <c r="I275" s="2"/>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88"/>
      <c r="AG275" s="42"/>
      <c r="AH275" s="42"/>
      <c r="AI275" s="42"/>
    </row>
    <row r="276" spans="1:35" s="12" customFormat="1" ht="18.75" x14ac:dyDescent="0.3">
      <c r="A276" s="3" t="s">
        <v>14</v>
      </c>
      <c r="B276" s="19"/>
      <c r="C276" s="21"/>
      <c r="D276" s="19"/>
      <c r="E276" s="21"/>
      <c r="F276" s="22"/>
      <c r="G276" s="22"/>
      <c r="H276" s="2"/>
      <c r="I276" s="2"/>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88"/>
      <c r="AG276" s="42"/>
      <c r="AH276" s="42"/>
      <c r="AI276" s="42"/>
    </row>
    <row r="277" spans="1:35" s="12" customFormat="1" ht="18.75" x14ac:dyDescent="0.3">
      <c r="A277" s="3" t="s">
        <v>15</v>
      </c>
      <c r="B277" s="19">
        <f>H277+J277+L277+N277+P277+R277+T277+V277+X277+Z277+AB277+AD277</f>
        <v>0</v>
      </c>
      <c r="C277" s="21">
        <f>H277+J277</f>
        <v>0</v>
      </c>
      <c r="D277" s="19"/>
      <c r="E277" s="21">
        <f>I277+K277+M277+O277+Q277+S277+U277+W277+Y277+AA277+AC277+AE277</f>
        <v>0</v>
      </c>
      <c r="F277" s="22"/>
      <c r="G277" s="2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88"/>
      <c r="AG277" s="42"/>
      <c r="AH277" s="42"/>
      <c r="AI277" s="42"/>
    </row>
    <row r="278" spans="1:35" s="12" customFormat="1" ht="19.5" customHeight="1" x14ac:dyDescent="0.3">
      <c r="A278" s="3" t="s">
        <v>16</v>
      </c>
      <c r="B278" s="20"/>
      <c r="C278" s="20"/>
      <c r="D278" s="20"/>
      <c r="E278" s="20"/>
      <c r="F278" s="20"/>
      <c r="G278" s="20"/>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90"/>
      <c r="AG278" s="42"/>
      <c r="AH278" s="42"/>
      <c r="AI278" s="42"/>
    </row>
    <row r="279" spans="1:35" s="12" customFormat="1" ht="44.45" customHeight="1" x14ac:dyDescent="0.2">
      <c r="A279" s="66" t="s">
        <v>81</v>
      </c>
      <c r="B279" s="63"/>
      <c r="C279" s="64"/>
      <c r="D279" s="64"/>
      <c r="E279" s="63"/>
      <c r="F279" s="63"/>
      <c r="G279" s="63"/>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2"/>
      <c r="AF279" s="28"/>
      <c r="AG279" s="42"/>
      <c r="AH279" s="42"/>
      <c r="AI279" s="42"/>
    </row>
    <row r="280" spans="1:35" s="12" customFormat="1" ht="18.75" x14ac:dyDescent="0.3">
      <c r="A280" s="57" t="s">
        <v>17</v>
      </c>
      <c r="B280" s="58">
        <f>H280+J280+L280+N280+P280+R280+T280+V280+X280+Z280+AB280+AD280</f>
        <v>287914.3</v>
      </c>
      <c r="C280" s="59">
        <f t="shared" ref="C280:E280" si="121">C281+C282+C283+C284</f>
        <v>32032</v>
      </c>
      <c r="D280" s="59">
        <f t="shared" si="121"/>
        <v>26586.6</v>
      </c>
      <c r="E280" s="59">
        <f t="shared" si="121"/>
        <v>26586.6</v>
      </c>
      <c r="F280" s="60">
        <f>E280/B280*100</f>
        <v>9.2342061509275499</v>
      </c>
      <c r="G280" s="60">
        <f>E280/C280*100</f>
        <v>83.000124875124868</v>
      </c>
      <c r="H280" s="59">
        <f>H281+H282+H283+H284</f>
        <v>17211.599999999999</v>
      </c>
      <c r="I280" s="59">
        <f t="shared" ref="I280:AE280" si="122">I281+I282+I283+I284</f>
        <v>4288.9000000000005</v>
      </c>
      <c r="J280" s="59">
        <f t="shared" si="122"/>
        <v>17172.099999999999</v>
      </c>
      <c r="K280" s="59">
        <f t="shared" si="122"/>
        <v>19315.8</v>
      </c>
      <c r="L280" s="59">
        <f t="shared" si="122"/>
        <v>15949.7</v>
      </c>
      <c r="M280" s="59">
        <f t="shared" si="122"/>
        <v>0</v>
      </c>
      <c r="N280" s="59">
        <f t="shared" si="122"/>
        <v>39882.9</v>
      </c>
      <c r="O280" s="59">
        <f t="shared" si="122"/>
        <v>0</v>
      </c>
      <c r="P280" s="59">
        <f t="shared" si="122"/>
        <v>18284.8</v>
      </c>
      <c r="Q280" s="59">
        <f t="shared" si="122"/>
        <v>0</v>
      </c>
      <c r="R280" s="59">
        <f t="shared" si="122"/>
        <v>13029</v>
      </c>
      <c r="S280" s="59">
        <f t="shared" si="122"/>
        <v>0</v>
      </c>
      <c r="T280" s="59">
        <f t="shared" si="122"/>
        <v>23248.400000000001</v>
      </c>
      <c r="U280" s="59">
        <f t="shared" si="122"/>
        <v>0</v>
      </c>
      <c r="V280" s="59">
        <f t="shared" si="122"/>
        <v>46275.5</v>
      </c>
      <c r="W280" s="59">
        <f t="shared" si="122"/>
        <v>0</v>
      </c>
      <c r="X280" s="59">
        <f t="shared" si="122"/>
        <v>11925.8</v>
      </c>
      <c r="Y280" s="59">
        <f t="shared" si="122"/>
        <v>0</v>
      </c>
      <c r="Z280" s="59">
        <f t="shared" si="122"/>
        <v>34243.5</v>
      </c>
      <c r="AA280" s="59">
        <f t="shared" si="122"/>
        <v>0</v>
      </c>
      <c r="AB280" s="59">
        <f t="shared" si="122"/>
        <v>14704.3</v>
      </c>
      <c r="AC280" s="59">
        <f t="shared" si="122"/>
        <v>0</v>
      </c>
      <c r="AD280" s="59">
        <f t="shared" si="122"/>
        <v>35986.700000000004</v>
      </c>
      <c r="AE280" s="2">
        <f t="shared" si="122"/>
        <v>0</v>
      </c>
      <c r="AF280" s="28"/>
      <c r="AG280" s="42"/>
      <c r="AH280" s="42"/>
      <c r="AI280" s="42"/>
    </row>
    <row r="281" spans="1:35" s="12" customFormat="1" ht="18.75" x14ac:dyDescent="0.3">
      <c r="A281" s="61" t="s">
        <v>13</v>
      </c>
      <c r="B281" s="80">
        <f t="shared" ref="B281" si="123">H281+J281+L281+N281+P281+R281+T281+V281+X281+Z281+AB281+AD281</f>
        <v>115834.2</v>
      </c>
      <c r="C281" s="62">
        <f t="shared" ref="C281:E281" si="124">C263+C245+C221</f>
        <v>9974</v>
      </c>
      <c r="D281" s="62">
        <f t="shared" si="124"/>
        <v>9974</v>
      </c>
      <c r="E281" s="62">
        <f t="shared" si="124"/>
        <v>9974</v>
      </c>
      <c r="F281" s="63"/>
      <c r="G281" s="63"/>
      <c r="H281" s="62">
        <f>H263+H245+H221</f>
        <v>3948</v>
      </c>
      <c r="I281" s="62">
        <f>I287+I301+I307</f>
        <v>0</v>
      </c>
      <c r="J281" s="62">
        <f t="shared" ref="J281:AD281" si="125">J263+J245+J221</f>
        <v>6026</v>
      </c>
      <c r="K281" s="62">
        <f t="shared" si="125"/>
        <v>9023.6</v>
      </c>
      <c r="L281" s="62">
        <f t="shared" si="125"/>
        <v>6032</v>
      </c>
      <c r="M281" s="62">
        <f t="shared" si="125"/>
        <v>0</v>
      </c>
      <c r="N281" s="62">
        <f t="shared" si="125"/>
        <v>21792</v>
      </c>
      <c r="O281" s="62">
        <f t="shared" si="125"/>
        <v>0</v>
      </c>
      <c r="P281" s="62">
        <f t="shared" si="125"/>
        <v>6068</v>
      </c>
      <c r="Q281" s="62">
        <f t="shared" si="125"/>
        <v>0</v>
      </c>
      <c r="R281" s="62">
        <f t="shared" si="125"/>
        <v>3148</v>
      </c>
      <c r="S281" s="62">
        <f t="shared" si="125"/>
        <v>0</v>
      </c>
      <c r="T281" s="62">
        <f t="shared" si="125"/>
        <v>15545.2</v>
      </c>
      <c r="U281" s="62">
        <f t="shared" si="125"/>
        <v>0</v>
      </c>
      <c r="V281" s="62">
        <f t="shared" si="125"/>
        <v>0</v>
      </c>
      <c r="W281" s="62">
        <f t="shared" si="125"/>
        <v>0</v>
      </c>
      <c r="X281" s="62">
        <f t="shared" si="125"/>
        <v>4408</v>
      </c>
      <c r="Y281" s="62">
        <f t="shared" si="125"/>
        <v>0</v>
      </c>
      <c r="Z281" s="62">
        <f t="shared" si="125"/>
        <v>21871.200000000001</v>
      </c>
      <c r="AA281" s="62">
        <f t="shared" si="125"/>
        <v>0</v>
      </c>
      <c r="AB281" s="62">
        <f t="shared" si="125"/>
        <v>5889</v>
      </c>
      <c r="AC281" s="62">
        <f t="shared" si="125"/>
        <v>0</v>
      </c>
      <c r="AD281" s="62">
        <f t="shared" si="125"/>
        <v>21106.800000000003</v>
      </c>
      <c r="AE281" s="15">
        <f>AE287+AE301+AE307</f>
        <v>0</v>
      </c>
      <c r="AF281" s="28"/>
      <c r="AG281" s="42"/>
      <c r="AH281" s="42"/>
      <c r="AI281" s="42"/>
    </row>
    <row r="282" spans="1:35" s="12" customFormat="1" ht="18.75" x14ac:dyDescent="0.3">
      <c r="A282" s="61" t="s">
        <v>14</v>
      </c>
      <c r="B282" s="80">
        <f>H282+J282+L282+N282+P282+R282+T282+V282+X282+Z282+AB282+AD282</f>
        <v>165719.19999999998</v>
      </c>
      <c r="C282" s="62">
        <f t="shared" ref="C282:E282" si="126">C264+C246+C222</f>
        <v>22058</v>
      </c>
      <c r="D282" s="62">
        <f t="shared" si="126"/>
        <v>16612.599999999999</v>
      </c>
      <c r="E282" s="62">
        <f t="shared" si="126"/>
        <v>16612.599999999999</v>
      </c>
      <c r="F282" s="65">
        <f>E282/B282*100</f>
        <v>10.024547547900303</v>
      </c>
      <c r="G282" s="65">
        <f>E282/C282*100</f>
        <v>75.313265028561062</v>
      </c>
      <c r="H282" s="62">
        <f>H264+H246+H222</f>
        <v>13263.6</v>
      </c>
      <c r="I282" s="62">
        <f>I288+I302+I308</f>
        <v>4288.9000000000005</v>
      </c>
      <c r="J282" s="62">
        <f t="shared" ref="J282:AD282" si="127">J264+J246+J222</f>
        <v>11146.099999999999</v>
      </c>
      <c r="K282" s="62">
        <f t="shared" si="127"/>
        <v>10292.199999999999</v>
      </c>
      <c r="L282" s="62">
        <f t="shared" si="127"/>
        <v>9917.7000000000007</v>
      </c>
      <c r="M282" s="62">
        <f t="shared" si="127"/>
        <v>0</v>
      </c>
      <c r="N282" s="62">
        <f t="shared" si="127"/>
        <v>11730</v>
      </c>
      <c r="O282" s="62">
        <f t="shared" si="127"/>
        <v>0</v>
      </c>
      <c r="P282" s="62">
        <f t="shared" si="127"/>
        <v>12216.8</v>
      </c>
      <c r="Q282" s="62">
        <f t="shared" si="127"/>
        <v>0</v>
      </c>
      <c r="R282" s="62">
        <f t="shared" si="127"/>
        <v>9881</v>
      </c>
      <c r="S282" s="62">
        <f t="shared" si="127"/>
        <v>0</v>
      </c>
      <c r="T282" s="62">
        <f t="shared" si="127"/>
        <v>7703.2</v>
      </c>
      <c r="U282" s="62">
        <f t="shared" si="127"/>
        <v>0</v>
      </c>
      <c r="V282" s="62">
        <f t="shared" si="127"/>
        <v>46275.5</v>
      </c>
      <c r="W282" s="62">
        <f t="shared" si="127"/>
        <v>0</v>
      </c>
      <c r="X282" s="62">
        <f t="shared" si="127"/>
        <v>7517.7999999999993</v>
      </c>
      <c r="Y282" s="62">
        <f t="shared" si="127"/>
        <v>0</v>
      </c>
      <c r="Z282" s="62">
        <f t="shared" si="127"/>
        <v>12372.300000000001</v>
      </c>
      <c r="AA282" s="62">
        <f t="shared" si="127"/>
        <v>0</v>
      </c>
      <c r="AB282" s="62">
        <f t="shared" si="127"/>
        <v>8815.2999999999993</v>
      </c>
      <c r="AC282" s="62">
        <f t="shared" si="127"/>
        <v>0</v>
      </c>
      <c r="AD282" s="62">
        <f t="shared" si="127"/>
        <v>14879.9</v>
      </c>
      <c r="AE282" s="15">
        <f>AE288+AE302+AE308</f>
        <v>0</v>
      </c>
      <c r="AF282" s="28"/>
      <c r="AG282" s="42"/>
      <c r="AH282" s="42"/>
      <c r="AI282" s="42"/>
    </row>
    <row r="283" spans="1:35" s="12" customFormat="1" ht="18.75" x14ac:dyDescent="0.3">
      <c r="A283" s="61" t="s">
        <v>15</v>
      </c>
      <c r="B283" s="58">
        <f t="shared" ref="B283:B284" si="128">H283+J283+L283+N283+P283+R283+T283+V283+X283+Z283+AB283+AD283</f>
        <v>0</v>
      </c>
      <c r="C283" s="62"/>
      <c r="D283" s="62"/>
      <c r="E283" s="62"/>
      <c r="F283" s="63"/>
      <c r="G283" s="63"/>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15">
        <f>AE289+AE303+AE309</f>
        <v>0</v>
      </c>
      <c r="AF283" s="28"/>
      <c r="AG283" s="42"/>
      <c r="AH283" s="42"/>
      <c r="AI283" s="42"/>
    </row>
    <row r="284" spans="1:35" s="12" customFormat="1" ht="18.75" x14ac:dyDescent="0.3">
      <c r="A284" s="61" t="s">
        <v>16</v>
      </c>
      <c r="B284" s="58">
        <f t="shared" si="128"/>
        <v>6360.9</v>
      </c>
      <c r="C284" s="62">
        <f t="shared" ref="C284:E284" si="129">C266+C248+C224</f>
        <v>0</v>
      </c>
      <c r="D284" s="62">
        <f t="shared" si="129"/>
        <v>0</v>
      </c>
      <c r="E284" s="62">
        <f t="shared" si="129"/>
        <v>0</v>
      </c>
      <c r="F284" s="65">
        <f>E284/B284*100</f>
        <v>0</v>
      </c>
      <c r="G284" s="65" t="e">
        <f>E284/C284*100</f>
        <v>#DIV/0!</v>
      </c>
      <c r="H284" s="62">
        <f t="shared" ref="H284:AE284" si="130">H266+H248+H224</f>
        <v>0</v>
      </c>
      <c r="I284" s="62">
        <f t="shared" si="130"/>
        <v>0</v>
      </c>
      <c r="J284" s="62">
        <f t="shared" si="130"/>
        <v>0</v>
      </c>
      <c r="K284" s="62">
        <f t="shared" si="130"/>
        <v>0</v>
      </c>
      <c r="L284" s="62">
        <f t="shared" si="130"/>
        <v>0</v>
      </c>
      <c r="M284" s="62">
        <f t="shared" si="130"/>
        <v>0</v>
      </c>
      <c r="N284" s="62">
        <f t="shared" si="130"/>
        <v>6360.9</v>
      </c>
      <c r="O284" s="62">
        <f t="shared" si="130"/>
        <v>0</v>
      </c>
      <c r="P284" s="62">
        <f t="shared" si="130"/>
        <v>0</v>
      </c>
      <c r="Q284" s="62">
        <f t="shared" si="130"/>
        <v>0</v>
      </c>
      <c r="R284" s="62">
        <f t="shared" si="130"/>
        <v>0</v>
      </c>
      <c r="S284" s="62">
        <f t="shared" si="130"/>
        <v>0</v>
      </c>
      <c r="T284" s="62">
        <f t="shared" si="130"/>
        <v>0</v>
      </c>
      <c r="U284" s="62">
        <f t="shared" si="130"/>
        <v>0</v>
      </c>
      <c r="V284" s="62">
        <f t="shared" si="130"/>
        <v>0</v>
      </c>
      <c r="W284" s="62">
        <f t="shared" si="130"/>
        <v>0</v>
      </c>
      <c r="X284" s="62">
        <f t="shared" si="130"/>
        <v>0</v>
      </c>
      <c r="Y284" s="62">
        <f t="shared" si="130"/>
        <v>0</v>
      </c>
      <c r="Z284" s="62">
        <f t="shared" si="130"/>
        <v>0</v>
      </c>
      <c r="AA284" s="62">
        <f t="shared" si="130"/>
        <v>0</v>
      </c>
      <c r="AB284" s="62">
        <f t="shared" si="130"/>
        <v>0</v>
      </c>
      <c r="AC284" s="62">
        <f t="shared" si="130"/>
        <v>0</v>
      </c>
      <c r="AD284" s="62">
        <f t="shared" si="130"/>
        <v>0</v>
      </c>
      <c r="AE284" s="62">
        <f t="shared" si="130"/>
        <v>0</v>
      </c>
      <c r="AF284" s="28"/>
      <c r="AG284" s="42"/>
      <c r="AH284" s="42"/>
      <c r="AI284" s="42"/>
    </row>
    <row r="285" spans="1:35" s="12" customFormat="1" ht="22.5" customHeight="1" x14ac:dyDescent="0.3">
      <c r="A285" s="53" t="s">
        <v>71</v>
      </c>
      <c r="B285" s="19"/>
      <c r="C285" s="21"/>
      <c r="D285" s="19"/>
      <c r="E285" s="21"/>
      <c r="F285" s="22"/>
      <c r="G285" s="2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82"/>
      <c r="AG285" s="42"/>
      <c r="AH285" s="42"/>
      <c r="AI285" s="42"/>
    </row>
    <row r="286" spans="1:35" s="12" customFormat="1" ht="21.6" customHeight="1" x14ac:dyDescent="0.3">
      <c r="A286" s="53" t="s">
        <v>70</v>
      </c>
      <c r="B286" s="19"/>
      <c r="C286" s="19"/>
      <c r="D286" s="19"/>
      <c r="E286" s="19"/>
      <c r="F286" s="19"/>
      <c r="G286" s="19"/>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89"/>
      <c r="AG286" s="42"/>
      <c r="AH286" s="42"/>
      <c r="AI286" s="42"/>
    </row>
    <row r="287" spans="1:35" s="12" customFormat="1" ht="21" customHeight="1" x14ac:dyDescent="0.3">
      <c r="A287" s="4" t="s">
        <v>17</v>
      </c>
      <c r="B287" s="2">
        <f>B288+B289+B291</f>
        <v>69089.8</v>
      </c>
      <c r="C287" s="2">
        <f>C288+C289+C291+C312</f>
        <v>0</v>
      </c>
      <c r="D287" s="2">
        <f>D288+D289+D291+D312</f>
        <v>0</v>
      </c>
      <c r="E287" s="2">
        <f>E288+E289+E291+E312</f>
        <v>0</v>
      </c>
      <c r="F287" s="32">
        <f>E287/B287*100</f>
        <v>0</v>
      </c>
      <c r="G287" s="32" t="e">
        <f>E287/C287*100</f>
        <v>#DIV/0!</v>
      </c>
      <c r="H287" s="2">
        <f t="shared" ref="H287:AD287" si="131">H288+H289+H291</f>
        <v>0</v>
      </c>
      <c r="I287" s="2">
        <f t="shared" si="131"/>
        <v>0</v>
      </c>
      <c r="J287" s="2">
        <f t="shared" si="131"/>
        <v>0</v>
      </c>
      <c r="K287" s="2">
        <f t="shared" si="131"/>
        <v>0</v>
      </c>
      <c r="L287" s="2">
        <f t="shared" si="131"/>
        <v>0</v>
      </c>
      <c r="M287" s="2">
        <f t="shared" si="131"/>
        <v>0</v>
      </c>
      <c r="N287" s="2">
        <f t="shared" si="131"/>
        <v>17272.400000000001</v>
      </c>
      <c r="O287" s="2">
        <f t="shared" si="131"/>
        <v>0</v>
      </c>
      <c r="P287" s="2">
        <f t="shared" si="131"/>
        <v>0</v>
      </c>
      <c r="Q287" s="2">
        <f t="shared" si="131"/>
        <v>0</v>
      </c>
      <c r="R287" s="2">
        <f t="shared" si="131"/>
        <v>0</v>
      </c>
      <c r="S287" s="2">
        <f t="shared" si="131"/>
        <v>0</v>
      </c>
      <c r="T287" s="2">
        <f t="shared" si="131"/>
        <v>17272.400000000001</v>
      </c>
      <c r="U287" s="2">
        <f t="shared" si="131"/>
        <v>0</v>
      </c>
      <c r="V287" s="2">
        <f t="shared" si="131"/>
        <v>0</v>
      </c>
      <c r="W287" s="2">
        <f t="shared" si="131"/>
        <v>0</v>
      </c>
      <c r="X287" s="2">
        <f t="shared" si="131"/>
        <v>0</v>
      </c>
      <c r="Y287" s="2">
        <f t="shared" si="131"/>
        <v>0</v>
      </c>
      <c r="Z287" s="2">
        <f t="shared" si="131"/>
        <v>17272.400000000001</v>
      </c>
      <c r="AA287" s="2">
        <f t="shared" si="131"/>
        <v>0</v>
      </c>
      <c r="AB287" s="2">
        <f t="shared" si="131"/>
        <v>0</v>
      </c>
      <c r="AC287" s="2">
        <f t="shared" si="131"/>
        <v>0</v>
      </c>
      <c r="AD287" s="2">
        <f t="shared" si="131"/>
        <v>17272.600000000002</v>
      </c>
      <c r="AE287" s="2">
        <f t="shared" ref="AE287" si="132">AE288+AE289+AE291+AE312</f>
        <v>0</v>
      </c>
      <c r="AF287" s="88"/>
      <c r="AG287" s="42"/>
      <c r="AH287" s="42"/>
      <c r="AI287" s="42"/>
    </row>
    <row r="288" spans="1:35" s="12" customFormat="1" ht="24.75" customHeight="1" x14ac:dyDescent="0.3">
      <c r="A288" s="3" t="s">
        <v>13</v>
      </c>
      <c r="B288" s="19">
        <f>H288+J288+L288+N288+P288+R288+T288+V288+X288+Z288+AB288+AD288</f>
        <v>62180.800000000003</v>
      </c>
      <c r="C288" s="21"/>
      <c r="D288" s="19"/>
      <c r="E288" s="21">
        <f>I288+K288+M288+O288+Q288+S288+U288+W288+Y288+AA288+AC288+AE288</f>
        <v>0</v>
      </c>
      <c r="F288" s="22">
        <f>E288/B288*100</f>
        <v>0</v>
      </c>
      <c r="G288" s="22" t="e">
        <f>E288/C288*100</f>
        <v>#DIV/0!</v>
      </c>
      <c r="H288" s="2"/>
      <c r="I288" s="2"/>
      <c r="J288" s="2"/>
      <c r="K288" s="2"/>
      <c r="L288" s="2"/>
      <c r="M288" s="2"/>
      <c r="N288" s="2">
        <v>15545.2</v>
      </c>
      <c r="O288" s="2"/>
      <c r="P288" s="2"/>
      <c r="Q288" s="2"/>
      <c r="R288" s="2"/>
      <c r="S288" s="2"/>
      <c r="T288" s="15">
        <v>15545.2</v>
      </c>
      <c r="U288" s="15"/>
      <c r="V288" s="2"/>
      <c r="W288" s="2"/>
      <c r="X288" s="2"/>
      <c r="Y288" s="2"/>
      <c r="Z288" s="2">
        <v>15545.2</v>
      </c>
      <c r="AA288" s="2"/>
      <c r="AB288" s="2"/>
      <c r="AC288" s="2"/>
      <c r="AD288" s="2">
        <v>15545.2</v>
      </c>
      <c r="AE288" s="2"/>
      <c r="AF288" s="88"/>
      <c r="AG288" s="42"/>
      <c r="AH288" s="42"/>
      <c r="AI288" s="42"/>
    </row>
    <row r="289" spans="1:35" s="12" customFormat="1" ht="22.5" customHeight="1" x14ac:dyDescent="0.3">
      <c r="A289" s="3" t="s">
        <v>14</v>
      </c>
      <c r="B289" s="19">
        <f>H289+J289+L289+N289+P289+R289+T289+V289+X289+Z289+AB289+AD289</f>
        <v>6909</v>
      </c>
      <c r="C289" s="21"/>
      <c r="D289" s="19"/>
      <c r="E289" s="21">
        <f>I289+K289+M289+O289+Q289+S289+U289+W289+Y289+AA289+AC289+AE289</f>
        <v>0</v>
      </c>
      <c r="F289" s="22">
        <f>E289/B289*100</f>
        <v>0</v>
      </c>
      <c r="G289" s="22" t="e">
        <f>E289/C289*100</f>
        <v>#DIV/0!</v>
      </c>
      <c r="H289" s="2"/>
      <c r="I289" s="2"/>
      <c r="J289" s="2"/>
      <c r="K289" s="2"/>
      <c r="L289" s="2"/>
      <c r="M289" s="2"/>
      <c r="N289" s="2">
        <v>1727.2</v>
      </c>
      <c r="O289" s="2"/>
      <c r="P289" s="2"/>
      <c r="Q289" s="15"/>
      <c r="R289" s="15"/>
      <c r="S289" s="15"/>
      <c r="T289" s="15">
        <v>1727.2</v>
      </c>
      <c r="U289" s="15"/>
      <c r="V289" s="15"/>
      <c r="W289" s="15"/>
      <c r="X289" s="15"/>
      <c r="Y289" s="15"/>
      <c r="Z289" s="15">
        <v>1727.2</v>
      </c>
      <c r="AA289" s="15"/>
      <c r="AB289" s="15"/>
      <c r="AC289" s="15"/>
      <c r="AD289" s="15">
        <v>1727.4</v>
      </c>
      <c r="AE289" s="2"/>
      <c r="AF289" s="88"/>
      <c r="AG289" s="42"/>
      <c r="AH289" s="42"/>
      <c r="AI289" s="42"/>
    </row>
    <row r="290" spans="1:35" s="12" customFormat="1" ht="26.25" customHeight="1" x14ac:dyDescent="0.3">
      <c r="A290" s="3" t="s">
        <v>15</v>
      </c>
      <c r="B290" s="20"/>
      <c r="C290" s="20"/>
      <c r="D290" s="20"/>
      <c r="E290" s="20"/>
      <c r="F290" s="20"/>
      <c r="G290" s="20"/>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37"/>
      <c r="AG290" s="42"/>
      <c r="AH290" s="42"/>
      <c r="AI290" s="42"/>
    </row>
    <row r="291" spans="1:35" s="12" customFormat="1" ht="22.5" customHeight="1" x14ac:dyDescent="0.3">
      <c r="A291" s="3" t="s">
        <v>16</v>
      </c>
      <c r="B291" s="19"/>
      <c r="C291" s="21"/>
      <c r="D291" s="19"/>
      <c r="E291" s="21"/>
      <c r="F291" s="22"/>
      <c r="G291" s="2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37"/>
      <c r="AG291" s="42"/>
      <c r="AH291" s="42"/>
      <c r="AI291" s="42"/>
    </row>
    <row r="292" spans="1:35" s="12" customFormat="1" ht="19.5" customHeight="1" x14ac:dyDescent="0.3">
      <c r="A292" s="3"/>
      <c r="B292" s="20"/>
      <c r="C292" s="20"/>
      <c r="D292" s="20"/>
      <c r="E292" s="20"/>
      <c r="F292" s="20"/>
      <c r="G292" s="20"/>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83"/>
      <c r="AG292" s="42"/>
      <c r="AH292" s="42"/>
      <c r="AI292" s="42"/>
    </row>
    <row r="293" spans="1:35" ht="32.25" customHeight="1" x14ac:dyDescent="0.3">
      <c r="A293" s="79" t="s">
        <v>18</v>
      </c>
      <c r="B293" s="72">
        <f>H293+J293+L293+N293+P293+R293+T293+V293+X293+Z293+AB293+AD293</f>
        <v>2428682</v>
      </c>
      <c r="C293" s="73">
        <f>C217+C154+C140+C7</f>
        <v>349693.89999999997</v>
      </c>
      <c r="D293" s="73">
        <f>D217+D154+D140+D7</f>
        <v>308893.8</v>
      </c>
      <c r="E293" s="73">
        <f>E217+E154+E140+E7</f>
        <v>308176.39999999997</v>
      </c>
      <c r="F293" s="74">
        <f>E293/B293*100</f>
        <v>12.689038746118264</v>
      </c>
      <c r="G293" s="74">
        <f>E293/C293*100</f>
        <v>88.127473770631966</v>
      </c>
      <c r="H293" s="73">
        <f t="shared" ref="H293:AE293" si="133">H217+H154+H140+H7</f>
        <v>153293.19999999998</v>
      </c>
      <c r="I293" s="73">
        <f t="shared" si="133"/>
        <v>71842.900000000009</v>
      </c>
      <c r="J293" s="73">
        <f t="shared" si="133"/>
        <v>198752.40000000002</v>
      </c>
      <c r="K293" s="73">
        <f t="shared" si="133"/>
        <v>237978.1</v>
      </c>
      <c r="L293" s="73">
        <f t="shared" si="133"/>
        <v>205825.4</v>
      </c>
      <c r="M293" s="73">
        <f t="shared" si="133"/>
        <v>0</v>
      </c>
      <c r="N293" s="73">
        <f t="shared" si="133"/>
        <v>226514.00000000003</v>
      </c>
      <c r="O293" s="73">
        <f t="shared" si="133"/>
        <v>0</v>
      </c>
      <c r="P293" s="73">
        <f t="shared" si="133"/>
        <v>360816.8</v>
      </c>
      <c r="Q293" s="73">
        <f t="shared" si="133"/>
        <v>0</v>
      </c>
      <c r="R293" s="73">
        <f t="shared" si="133"/>
        <v>201493.90000000005</v>
      </c>
      <c r="S293" s="73">
        <f t="shared" si="133"/>
        <v>0</v>
      </c>
      <c r="T293" s="73">
        <f t="shared" si="133"/>
        <v>144959.9</v>
      </c>
      <c r="U293" s="73">
        <f t="shared" si="133"/>
        <v>0</v>
      </c>
      <c r="V293" s="73">
        <f t="shared" si="133"/>
        <v>139751.20000000001</v>
      </c>
      <c r="W293" s="73">
        <f t="shared" si="133"/>
        <v>0</v>
      </c>
      <c r="X293" s="73">
        <f t="shared" si="133"/>
        <v>152469.50000000003</v>
      </c>
      <c r="Y293" s="73">
        <f t="shared" si="133"/>
        <v>0</v>
      </c>
      <c r="Z293" s="73">
        <f t="shared" si="133"/>
        <v>189488.90000000002</v>
      </c>
      <c r="AA293" s="73">
        <f t="shared" si="133"/>
        <v>0</v>
      </c>
      <c r="AB293" s="73">
        <f t="shared" si="133"/>
        <v>157437.30000000002</v>
      </c>
      <c r="AC293" s="73">
        <f t="shared" si="133"/>
        <v>0</v>
      </c>
      <c r="AD293" s="75">
        <f t="shared" si="133"/>
        <v>297879.5</v>
      </c>
      <c r="AE293" s="2">
        <f t="shared" si="133"/>
        <v>0</v>
      </c>
      <c r="AF293" s="37"/>
      <c r="AG293" s="42"/>
      <c r="AH293" s="42"/>
      <c r="AI293" s="42"/>
    </row>
    <row r="294" spans="1:35" s="12" customFormat="1" ht="18.75" x14ac:dyDescent="0.3">
      <c r="A294" s="71" t="s">
        <v>13</v>
      </c>
      <c r="B294" s="72">
        <f>H294+J294+L294+N294+P294+R294+T294+V294+X294+Z294+AB294+AD294</f>
        <v>1752532.4000000001</v>
      </c>
      <c r="C294" s="73">
        <f>C263+C245+C221+C194+C176+C158+C144+C89+C65+C35+C11</f>
        <v>228973.6</v>
      </c>
      <c r="D294" s="73">
        <f>D263+D245+D221+D194+D176+D158+D144+D89+D65+D35+D11</f>
        <v>228973.6</v>
      </c>
      <c r="E294" s="73">
        <f>E263+E245+E221+E194+E176+E158+E144+E89+E65+E35+E11</f>
        <v>228256.2</v>
      </c>
      <c r="F294" s="74">
        <f>E294/B294*100</f>
        <v>13.024364057406299</v>
      </c>
      <c r="G294" s="74">
        <f>E294/C294*100</f>
        <v>99.686688771107228</v>
      </c>
      <c r="H294" s="73">
        <f t="shared" ref="H294:AE294" si="134">H263+H245+H221+H194+H176+H158+H144+H89+H65+H35+H11</f>
        <v>93151</v>
      </c>
      <c r="I294" s="73">
        <f t="shared" si="134"/>
        <v>39990.9</v>
      </c>
      <c r="J294" s="73">
        <f t="shared" si="134"/>
        <v>135822.6</v>
      </c>
      <c r="K294" s="73">
        <f t="shared" si="134"/>
        <v>188265.30000000002</v>
      </c>
      <c r="L294" s="73">
        <f t="shared" si="134"/>
        <v>153273.29999999999</v>
      </c>
      <c r="M294" s="73">
        <f t="shared" si="134"/>
        <v>0</v>
      </c>
      <c r="N294" s="73">
        <f t="shared" si="134"/>
        <v>155702</v>
      </c>
      <c r="O294" s="73">
        <f t="shared" si="134"/>
        <v>0</v>
      </c>
      <c r="P294" s="73">
        <f t="shared" si="134"/>
        <v>291804.5</v>
      </c>
      <c r="Q294" s="73">
        <f t="shared" si="134"/>
        <v>0</v>
      </c>
      <c r="R294" s="73">
        <f t="shared" si="134"/>
        <v>156054.20000000001</v>
      </c>
      <c r="S294" s="73">
        <f t="shared" si="134"/>
        <v>0</v>
      </c>
      <c r="T294" s="73">
        <f t="shared" si="134"/>
        <v>102432.6</v>
      </c>
      <c r="U294" s="73">
        <f t="shared" si="134"/>
        <v>0</v>
      </c>
      <c r="V294" s="73">
        <f t="shared" si="134"/>
        <v>68110.900000000009</v>
      </c>
      <c r="W294" s="73">
        <f t="shared" si="134"/>
        <v>0</v>
      </c>
      <c r="X294" s="73">
        <f t="shared" si="134"/>
        <v>107363.40000000001</v>
      </c>
      <c r="Y294" s="73">
        <f t="shared" si="134"/>
        <v>0</v>
      </c>
      <c r="Z294" s="73">
        <f t="shared" si="134"/>
        <v>139190.5</v>
      </c>
      <c r="AA294" s="73">
        <f t="shared" si="134"/>
        <v>0</v>
      </c>
      <c r="AB294" s="73">
        <f t="shared" si="134"/>
        <v>116283.1</v>
      </c>
      <c r="AC294" s="73">
        <f t="shared" si="134"/>
        <v>0</v>
      </c>
      <c r="AD294" s="73">
        <f t="shared" si="134"/>
        <v>233344.3</v>
      </c>
      <c r="AE294" s="2">
        <f t="shared" si="134"/>
        <v>0</v>
      </c>
      <c r="AF294" s="37"/>
      <c r="AG294" s="42"/>
      <c r="AH294" s="42"/>
      <c r="AI294" s="42"/>
    </row>
    <row r="295" spans="1:35" s="12" customFormat="1" ht="18.75" x14ac:dyDescent="0.3">
      <c r="A295" s="71" t="s">
        <v>14</v>
      </c>
      <c r="B295" s="72">
        <f>H295+J295+L295+N295+P295+R295+T295+V295+X295+Z295+AB295+AD295</f>
        <v>663788.6</v>
      </c>
      <c r="C295" s="73">
        <f>C12+C36+C66+C90+C145+C159+C177+C195+C222+C246+C264</f>
        <v>120311.40000000001</v>
      </c>
      <c r="D295" s="73">
        <f>D12+D36+D66+D90+D145+D159+D177+D195+D222+D246+D264</f>
        <v>79920.200000000012</v>
      </c>
      <c r="E295" s="73">
        <f>E12+E36+E66+E90+E145+E159+E177+E195+E222+E246+E264</f>
        <v>79920.200000000012</v>
      </c>
      <c r="F295" s="74">
        <f>E295/B295*100</f>
        <v>12.040007918183592</v>
      </c>
      <c r="G295" s="74">
        <f>E295/C295*100</f>
        <v>66.427786560542074</v>
      </c>
      <c r="H295" s="73">
        <f t="shared" ref="H295:AE295" si="135">H12+H36+H66+H90+H145+H159+H177+H195+H222+H246+H264</f>
        <v>60142.200000000004</v>
      </c>
      <c r="I295" s="73">
        <f t="shared" si="135"/>
        <v>31852</v>
      </c>
      <c r="J295" s="73">
        <f t="shared" si="135"/>
        <v>62520.9</v>
      </c>
      <c r="K295" s="73">
        <f t="shared" si="135"/>
        <v>49712.799999999996</v>
      </c>
      <c r="L295" s="73">
        <f t="shared" si="135"/>
        <v>52002.100000000006</v>
      </c>
      <c r="M295" s="73">
        <f t="shared" si="135"/>
        <v>0</v>
      </c>
      <c r="N295" s="73">
        <f t="shared" si="135"/>
        <v>64326.100000000006</v>
      </c>
      <c r="O295" s="73">
        <f t="shared" si="135"/>
        <v>0</v>
      </c>
      <c r="P295" s="73">
        <f t="shared" si="135"/>
        <v>66512.3</v>
      </c>
      <c r="Q295" s="73">
        <f t="shared" si="135"/>
        <v>0</v>
      </c>
      <c r="R295" s="73">
        <f t="shared" si="135"/>
        <v>45439.700000000004</v>
      </c>
      <c r="S295" s="73">
        <f t="shared" si="135"/>
        <v>0</v>
      </c>
      <c r="T295" s="73">
        <f t="shared" si="135"/>
        <v>42527.3</v>
      </c>
      <c r="U295" s="73">
        <f t="shared" si="135"/>
        <v>0</v>
      </c>
      <c r="V295" s="73">
        <f t="shared" si="135"/>
        <v>70558</v>
      </c>
      <c r="W295" s="73">
        <f t="shared" si="135"/>
        <v>0</v>
      </c>
      <c r="X295" s="73">
        <f t="shared" si="135"/>
        <v>45106.1</v>
      </c>
      <c r="Y295" s="73">
        <f t="shared" si="135"/>
        <v>0</v>
      </c>
      <c r="Z295" s="73">
        <f t="shared" si="135"/>
        <v>50298.400000000001</v>
      </c>
      <c r="AA295" s="73">
        <f t="shared" si="135"/>
        <v>0</v>
      </c>
      <c r="AB295" s="73">
        <f t="shared" si="135"/>
        <v>39854.200000000004</v>
      </c>
      <c r="AC295" s="73">
        <f t="shared" si="135"/>
        <v>0</v>
      </c>
      <c r="AD295" s="73">
        <f t="shared" si="135"/>
        <v>64501.299999999996</v>
      </c>
      <c r="AE295" s="2">
        <f t="shared" si="135"/>
        <v>0</v>
      </c>
      <c r="AF295" s="37"/>
      <c r="AG295" s="42"/>
      <c r="AH295" s="42"/>
      <c r="AI295" s="42"/>
    </row>
    <row r="296" spans="1:35" s="12" customFormat="1" ht="37.5" x14ac:dyDescent="0.3">
      <c r="A296" s="69" t="s">
        <v>41</v>
      </c>
      <c r="B296" s="72">
        <f>H296+J296+L296+N296+P296+R296+T296+V296+X296+Z296+AB296+AD296</f>
        <v>10653.8</v>
      </c>
      <c r="C296" s="73">
        <f>C270+C91+C78</f>
        <v>0</v>
      </c>
      <c r="D296" s="73">
        <f>D270+D91+D78</f>
        <v>0</v>
      </c>
      <c r="E296" s="73">
        <f>E270+E91+E78</f>
        <v>0</v>
      </c>
      <c r="F296" s="74">
        <f>E296/B296*100</f>
        <v>0</v>
      </c>
      <c r="G296" s="74" t="e">
        <f>E296/C296*100</f>
        <v>#DIV/0!</v>
      </c>
      <c r="H296" s="73">
        <f t="shared" ref="H296:AE296" si="136">H270+H91+H78</f>
        <v>0</v>
      </c>
      <c r="I296" s="73">
        <f t="shared" si="136"/>
        <v>0</v>
      </c>
      <c r="J296" s="73">
        <f t="shared" si="136"/>
        <v>0</v>
      </c>
      <c r="K296" s="73">
        <f t="shared" si="136"/>
        <v>0</v>
      </c>
      <c r="L296" s="73">
        <f t="shared" si="136"/>
        <v>0</v>
      </c>
      <c r="M296" s="73">
        <f t="shared" si="136"/>
        <v>0</v>
      </c>
      <c r="N296" s="73">
        <f t="shared" si="136"/>
        <v>1964.2</v>
      </c>
      <c r="O296" s="73">
        <f t="shared" si="136"/>
        <v>0</v>
      </c>
      <c r="P296" s="73">
        <f t="shared" si="136"/>
        <v>0</v>
      </c>
      <c r="Q296" s="73">
        <f t="shared" si="136"/>
        <v>0</v>
      </c>
      <c r="R296" s="73">
        <f t="shared" si="136"/>
        <v>1222.8</v>
      </c>
      <c r="S296" s="73">
        <f t="shared" si="136"/>
        <v>0</v>
      </c>
      <c r="T296" s="73">
        <f t="shared" si="136"/>
        <v>2605.8000000000002</v>
      </c>
      <c r="U296" s="73">
        <f t="shared" si="136"/>
        <v>0</v>
      </c>
      <c r="V296" s="73">
        <f t="shared" si="136"/>
        <v>752.5</v>
      </c>
      <c r="W296" s="73">
        <f t="shared" si="136"/>
        <v>0</v>
      </c>
      <c r="X296" s="73">
        <f t="shared" si="136"/>
        <v>0</v>
      </c>
      <c r="Y296" s="73">
        <f t="shared" si="136"/>
        <v>0</v>
      </c>
      <c r="Z296" s="73">
        <f t="shared" si="136"/>
        <v>1727.2</v>
      </c>
      <c r="AA296" s="73">
        <f t="shared" si="136"/>
        <v>0</v>
      </c>
      <c r="AB296" s="73">
        <f t="shared" si="136"/>
        <v>250.5</v>
      </c>
      <c r="AC296" s="73">
        <f t="shared" si="136"/>
        <v>0</v>
      </c>
      <c r="AD296" s="73">
        <f t="shared" si="136"/>
        <v>2130.8000000000002</v>
      </c>
      <c r="AE296" s="2">
        <f t="shared" si="136"/>
        <v>0</v>
      </c>
      <c r="AF296" s="37"/>
      <c r="AG296" s="42"/>
      <c r="AH296" s="42"/>
      <c r="AI296" s="42"/>
    </row>
    <row r="297" spans="1:35" s="12" customFormat="1" ht="18.75" x14ac:dyDescent="0.3">
      <c r="A297" s="71" t="s">
        <v>15</v>
      </c>
      <c r="B297" s="76"/>
      <c r="C297" s="73"/>
      <c r="D297" s="73"/>
      <c r="E297" s="73"/>
      <c r="F297" s="76"/>
      <c r="G297" s="76"/>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2"/>
      <c r="AF297" s="37"/>
      <c r="AG297" s="42"/>
      <c r="AH297" s="42"/>
      <c r="AI297" s="42"/>
    </row>
    <row r="298" spans="1:35" s="12" customFormat="1" ht="18.75" x14ac:dyDescent="0.3">
      <c r="A298" s="71" t="s">
        <v>16</v>
      </c>
      <c r="B298" s="77">
        <f>B272+B32+B20+B248+B74</f>
        <v>12361</v>
      </c>
      <c r="C298" s="77">
        <f>C272+C32+C20+C248+C74</f>
        <v>408.90000000000003</v>
      </c>
      <c r="D298" s="77">
        <f>D272+D32+D20+D248+D74</f>
        <v>0</v>
      </c>
      <c r="E298" s="77">
        <f>E272+E32+E20+E248+E74</f>
        <v>0</v>
      </c>
      <c r="F298" s="74">
        <f>E298/B298*100</f>
        <v>0</v>
      </c>
      <c r="G298" s="74">
        <f>E298/C298*100</f>
        <v>0</v>
      </c>
      <c r="H298" s="77">
        <f t="shared" ref="H298:AE298" si="137">H272+H32+H20+H248+H74</f>
        <v>0</v>
      </c>
      <c r="I298" s="77">
        <f t="shared" si="137"/>
        <v>0</v>
      </c>
      <c r="J298" s="77">
        <f t="shared" si="137"/>
        <v>408.90000000000003</v>
      </c>
      <c r="K298" s="77">
        <f t="shared" si="137"/>
        <v>0</v>
      </c>
      <c r="L298" s="77">
        <f t="shared" si="137"/>
        <v>550</v>
      </c>
      <c r="M298" s="77">
        <f t="shared" si="137"/>
        <v>0</v>
      </c>
      <c r="N298" s="77">
        <f t="shared" si="137"/>
        <v>6485.9</v>
      </c>
      <c r="O298" s="77">
        <f t="shared" si="137"/>
        <v>0</v>
      </c>
      <c r="P298" s="77">
        <f t="shared" si="137"/>
        <v>2500</v>
      </c>
      <c r="Q298" s="77">
        <f t="shared" si="137"/>
        <v>0</v>
      </c>
      <c r="R298" s="77">
        <f t="shared" si="137"/>
        <v>0</v>
      </c>
      <c r="S298" s="77">
        <f t="shared" si="137"/>
        <v>0</v>
      </c>
      <c r="T298" s="77">
        <f t="shared" si="137"/>
        <v>0</v>
      </c>
      <c r="U298" s="77">
        <f t="shared" si="137"/>
        <v>0</v>
      </c>
      <c r="V298" s="77">
        <f t="shared" si="137"/>
        <v>1082.3</v>
      </c>
      <c r="W298" s="77">
        <f t="shared" si="137"/>
        <v>0</v>
      </c>
      <c r="X298" s="77">
        <f t="shared" si="137"/>
        <v>0</v>
      </c>
      <c r="Y298" s="77">
        <f t="shared" si="137"/>
        <v>0</v>
      </c>
      <c r="Z298" s="77">
        <f t="shared" si="137"/>
        <v>0</v>
      </c>
      <c r="AA298" s="77">
        <f t="shared" si="137"/>
        <v>0</v>
      </c>
      <c r="AB298" s="77">
        <f t="shared" si="137"/>
        <v>1300</v>
      </c>
      <c r="AC298" s="77">
        <f t="shared" si="137"/>
        <v>0</v>
      </c>
      <c r="AD298" s="77">
        <f t="shared" si="137"/>
        <v>33.9</v>
      </c>
      <c r="AE298" s="49">
        <f t="shared" si="137"/>
        <v>0</v>
      </c>
      <c r="AF298" s="37"/>
      <c r="AG298" s="42"/>
      <c r="AH298" s="42"/>
      <c r="AI298" s="42"/>
    </row>
    <row r="299" spans="1:35" s="12" customFormat="1" ht="30" customHeight="1" x14ac:dyDescent="0.3">
      <c r="A299" s="70" t="s">
        <v>75</v>
      </c>
      <c r="B299" s="72"/>
      <c r="C299" s="78"/>
      <c r="D299" s="72"/>
      <c r="E299" s="78"/>
      <c r="F299" s="74"/>
      <c r="G299" s="74"/>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2"/>
      <c r="AF299" s="82"/>
      <c r="AG299" s="42"/>
      <c r="AH299" s="42"/>
      <c r="AI299" s="42"/>
    </row>
    <row r="300" spans="1:35" s="12" customFormat="1" ht="21" customHeight="1" x14ac:dyDescent="0.3">
      <c r="A300" s="71" t="s">
        <v>17</v>
      </c>
      <c r="B300" s="73">
        <f>B301+B302+B304</f>
        <v>141312</v>
      </c>
      <c r="C300" s="73">
        <f t="shared" ref="C300:D300" si="138">C301+C302+C304</f>
        <v>11680.5</v>
      </c>
      <c r="D300" s="73">
        <f t="shared" si="138"/>
        <v>9750.1</v>
      </c>
      <c r="E300" s="73">
        <f>E301+E302+E304+E306</f>
        <v>46532.6</v>
      </c>
      <c r="F300" s="74">
        <f>E300/B300*100</f>
        <v>32.928979846014492</v>
      </c>
      <c r="G300" s="74">
        <f>E300/C300*100</f>
        <v>398.37849407131546</v>
      </c>
      <c r="H300" s="73">
        <f t="shared" ref="H300" si="139">H301+H302+H304</f>
        <v>5988.4000000000005</v>
      </c>
      <c r="I300" s="73">
        <f t="shared" ref="I300" si="140">I301+I302+I304</f>
        <v>4288.9000000000005</v>
      </c>
      <c r="J300" s="73">
        <f t="shared" ref="J300" si="141">J301+J302+J304</f>
        <v>6126.2</v>
      </c>
      <c r="K300" s="73">
        <f t="shared" ref="K300" si="142">K301+K302+K304</f>
        <v>42243.7</v>
      </c>
      <c r="L300" s="73">
        <f t="shared" ref="L300" si="143">L301+L302+L304</f>
        <v>6068.5000000000009</v>
      </c>
      <c r="M300" s="73">
        <f t="shared" ref="M300" si="144">M301+M302+M304</f>
        <v>0</v>
      </c>
      <c r="N300" s="73">
        <f t="shared" ref="N300" si="145">N301+N302+N304</f>
        <v>23259.1</v>
      </c>
      <c r="O300" s="73">
        <f t="shared" ref="O300" si="146">O301+O302+O304</f>
        <v>0</v>
      </c>
      <c r="P300" s="73">
        <f t="shared" ref="P300" si="147">P301+P302+P304</f>
        <v>7108.6</v>
      </c>
      <c r="Q300" s="73">
        <f t="shared" ref="Q300" si="148">Q301+Q302+Q304</f>
        <v>0</v>
      </c>
      <c r="R300" s="73">
        <f t="shared" ref="R300" si="149">R301+R302+R304</f>
        <v>396.9</v>
      </c>
      <c r="S300" s="73">
        <f t="shared" ref="S300" si="150">S301+S302+S304</f>
        <v>0</v>
      </c>
      <c r="T300" s="73">
        <f t="shared" ref="T300" si="151">T301+T302+T304</f>
        <v>17583.5</v>
      </c>
      <c r="U300" s="73">
        <f t="shared" ref="U300" si="152">U301+U302+U304</f>
        <v>0</v>
      </c>
      <c r="V300" s="73">
        <f t="shared" ref="V300" si="153">V301+V302+V304</f>
        <v>414.5</v>
      </c>
      <c r="W300" s="73">
        <f t="shared" ref="W300" si="154">W301+W302+W304</f>
        <v>0</v>
      </c>
      <c r="X300" s="73">
        <f t="shared" ref="X300" si="155">X301+X302+X304</f>
        <v>6215.8</v>
      </c>
      <c r="Y300" s="73">
        <f t="shared" ref="Y300" si="156">Y301+Y302+Y304</f>
        <v>0</v>
      </c>
      <c r="Z300" s="73">
        <f t="shared" ref="Z300" si="157">Z301+Z302+Z304</f>
        <v>23273.599999999999</v>
      </c>
      <c r="AA300" s="73">
        <f t="shared" ref="AA300" si="158">AA301+AA302+AA304</f>
        <v>0</v>
      </c>
      <c r="AB300" s="73">
        <f t="shared" ref="AB300" si="159">AB301+AB302+AB304</f>
        <v>6021.4</v>
      </c>
      <c r="AC300" s="73">
        <f t="shared" ref="AC300" si="160">AC301+AC302+AC304</f>
        <v>0</v>
      </c>
      <c r="AD300" s="73">
        <f t="shared" ref="AD300" si="161">AD301+AD302+AD304</f>
        <v>38855.5</v>
      </c>
      <c r="AE300" s="2">
        <f>AE301+AE302+AE304+AE306</f>
        <v>0</v>
      </c>
      <c r="AF300" s="88"/>
      <c r="AG300" s="42"/>
      <c r="AH300" s="42"/>
      <c r="AI300" s="42"/>
    </row>
    <row r="301" spans="1:35" s="12" customFormat="1" ht="23.45" customHeight="1" x14ac:dyDescent="0.3">
      <c r="A301" s="71" t="s">
        <v>13</v>
      </c>
      <c r="B301" s="72">
        <f>B288+B213+B136+B129+B123</f>
        <v>77481.100000000006</v>
      </c>
      <c r="C301" s="72">
        <f t="shared" ref="C301:D301" si="162">C288+C213+C136+C129+C123</f>
        <v>0</v>
      </c>
      <c r="D301" s="72">
        <f t="shared" si="162"/>
        <v>0</v>
      </c>
      <c r="E301" s="78">
        <f>I301+K301+M301+O301+Q301+S301+U301+W301+Y301+AA301+AC301+AE301</f>
        <v>0</v>
      </c>
      <c r="F301" s="74">
        <f>E301/B301*100</f>
        <v>0</v>
      </c>
      <c r="G301" s="74"/>
      <c r="H301" s="72">
        <f t="shared" ref="H301:AD301" si="163">H288+H213+H136+H129+H123</f>
        <v>0</v>
      </c>
      <c r="I301" s="72">
        <f t="shared" si="163"/>
        <v>0</v>
      </c>
      <c r="J301" s="72">
        <f t="shared" si="163"/>
        <v>0</v>
      </c>
      <c r="K301" s="72">
        <f t="shared" si="163"/>
        <v>0</v>
      </c>
      <c r="L301" s="72">
        <f t="shared" si="163"/>
        <v>0</v>
      </c>
      <c r="M301" s="72">
        <f t="shared" si="163"/>
        <v>0</v>
      </c>
      <c r="N301" s="72">
        <f t="shared" si="163"/>
        <v>15545.2</v>
      </c>
      <c r="O301" s="72">
        <f t="shared" si="163"/>
        <v>0</v>
      </c>
      <c r="P301" s="72">
        <f t="shared" si="163"/>
        <v>0</v>
      </c>
      <c r="Q301" s="72">
        <f t="shared" si="163"/>
        <v>0</v>
      </c>
      <c r="R301" s="72">
        <f t="shared" si="163"/>
        <v>0</v>
      </c>
      <c r="S301" s="72">
        <f t="shared" si="163"/>
        <v>0</v>
      </c>
      <c r="T301" s="72">
        <f t="shared" si="163"/>
        <v>15545.2</v>
      </c>
      <c r="U301" s="72">
        <f t="shared" si="163"/>
        <v>0</v>
      </c>
      <c r="V301" s="72">
        <f t="shared" si="163"/>
        <v>0</v>
      </c>
      <c r="W301" s="72">
        <f t="shared" si="163"/>
        <v>0</v>
      </c>
      <c r="X301" s="72">
        <f t="shared" si="163"/>
        <v>0</v>
      </c>
      <c r="Y301" s="72">
        <f t="shared" si="163"/>
        <v>0</v>
      </c>
      <c r="Z301" s="72">
        <f t="shared" si="163"/>
        <v>15545.2</v>
      </c>
      <c r="AA301" s="72">
        <f t="shared" si="163"/>
        <v>0</v>
      </c>
      <c r="AB301" s="72">
        <f t="shared" si="163"/>
        <v>0</v>
      </c>
      <c r="AC301" s="72">
        <f t="shared" si="163"/>
        <v>0</v>
      </c>
      <c r="AD301" s="72">
        <f t="shared" si="163"/>
        <v>30845.5</v>
      </c>
      <c r="AE301" s="2"/>
      <c r="AF301" s="88"/>
      <c r="AG301" s="42"/>
      <c r="AH301" s="42"/>
      <c r="AI301" s="42"/>
    </row>
    <row r="302" spans="1:35" s="12" customFormat="1" ht="22.15" customHeight="1" x14ac:dyDescent="0.3">
      <c r="A302" s="71" t="s">
        <v>14</v>
      </c>
      <c r="B302" s="72">
        <f>B289+B214+B137+B130+B124</f>
        <v>63830.899999999994</v>
      </c>
      <c r="C302" s="72">
        <f t="shared" ref="C302:D302" si="164">C289+C214+C137+C130+C124</f>
        <v>11680.5</v>
      </c>
      <c r="D302" s="72">
        <f t="shared" si="164"/>
        <v>9750.1</v>
      </c>
      <c r="E302" s="78">
        <f>I302+K302+M302+O302+Q302+S302+U302+W302+Y302+AA302+AC302+AE302</f>
        <v>46532.6</v>
      </c>
      <c r="F302" s="74">
        <f>E302/B302*100</f>
        <v>72.899802446777358</v>
      </c>
      <c r="G302" s="74">
        <f>E302/C302*100</f>
        <v>398.37849407131546</v>
      </c>
      <c r="H302" s="72">
        <f t="shared" ref="H302:AD302" si="165">H289+H214+H137+H130+H124</f>
        <v>5988.4000000000005</v>
      </c>
      <c r="I302" s="72">
        <f t="shared" si="165"/>
        <v>4288.9000000000005</v>
      </c>
      <c r="J302" s="72">
        <f t="shared" si="165"/>
        <v>6126.2</v>
      </c>
      <c r="K302" s="72">
        <f t="shared" si="165"/>
        <v>42243.7</v>
      </c>
      <c r="L302" s="72">
        <f t="shared" si="165"/>
        <v>6068.5000000000009</v>
      </c>
      <c r="M302" s="72">
        <f t="shared" si="165"/>
        <v>0</v>
      </c>
      <c r="N302" s="72">
        <f t="shared" si="165"/>
        <v>7713.9</v>
      </c>
      <c r="O302" s="72">
        <f t="shared" si="165"/>
        <v>0</v>
      </c>
      <c r="P302" s="72">
        <f t="shared" si="165"/>
        <v>7108.6</v>
      </c>
      <c r="Q302" s="72">
        <f t="shared" si="165"/>
        <v>0</v>
      </c>
      <c r="R302" s="72">
        <f t="shared" si="165"/>
        <v>396.9</v>
      </c>
      <c r="S302" s="72">
        <f t="shared" si="165"/>
        <v>0</v>
      </c>
      <c r="T302" s="72">
        <f t="shared" si="165"/>
        <v>2038.3000000000002</v>
      </c>
      <c r="U302" s="72">
        <f t="shared" si="165"/>
        <v>0</v>
      </c>
      <c r="V302" s="72">
        <f t="shared" si="165"/>
        <v>414.5</v>
      </c>
      <c r="W302" s="72">
        <f t="shared" si="165"/>
        <v>0</v>
      </c>
      <c r="X302" s="72">
        <f t="shared" si="165"/>
        <v>6215.8</v>
      </c>
      <c r="Y302" s="72">
        <f t="shared" si="165"/>
        <v>0</v>
      </c>
      <c r="Z302" s="72">
        <f t="shared" si="165"/>
        <v>7728.4</v>
      </c>
      <c r="AA302" s="72">
        <f t="shared" si="165"/>
        <v>0</v>
      </c>
      <c r="AB302" s="72">
        <f t="shared" si="165"/>
        <v>6021.4</v>
      </c>
      <c r="AC302" s="72">
        <f t="shared" si="165"/>
        <v>0</v>
      </c>
      <c r="AD302" s="72">
        <f t="shared" si="165"/>
        <v>8010.0000000000009</v>
      </c>
      <c r="AE302" s="2"/>
      <c r="AF302" s="88"/>
      <c r="AG302" s="42"/>
      <c r="AH302" s="42"/>
      <c r="AI302" s="42"/>
    </row>
    <row r="303" spans="1:35" s="12" customFormat="1" ht="24.6" customHeight="1" x14ac:dyDescent="0.3">
      <c r="A303" s="71" t="s">
        <v>15</v>
      </c>
      <c r="B303" s="76"/>
      <c r="C303" s="76"/>
      <c r="D303" s="76"/>
      <c r="E303" s="76"/>
      <c r="F303" s="76"/>
      <c r="G303" s="76"/>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2"/>
      <c r="AF303" s="37"/>
      <c r="AG303" s="42"/>
      <c r="AH303" s="42"/>
      <c r="AI303" s="42"/>
    </row>
    <row r="304" spans="1:35" s="12" customFormat="1" ht="22.5" customHeight="1" x14ac:dyDescent="0.3">
      <c r="A304" s="71" t="s">
        <v>16</v>
      </c>
      <c r="B304" s="72"/>
      <c r="C304" s="78"/>
      <c r="D304" s="72"/>
      <c r="E304" s="78"/>
      <c r="F304" s="74"/>
      <c r="G304" s="74"/>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2"/>
      <c r="AF304" s="37"/>
      <c r="AG304" s="42"/>
      <c r="AH304" s="42"/>
      <c r="AI304" s="42"/>
    </row>
    <row r="305" spans="1:35" s="12" customFormat="1" ht="33" customHeight="1" x14ac:dyDescent="0.3">
      <c r="A305" s="47"/>
      <c r="B305" s="54"/>
      <c r="C305" s="54"/>
      <c r="D305" s="54"/>
      <c r="E305" s="54"/>
      <c r="F305" s="55"/>
      <c r="G305" s="55"/>
      <c r="H305" s="54"/>
      <c r="I305" s="54"/>
      <c r="J305" s="54"/>
      <c r="K305" s="54"/>
      <c r="L305" s="54"/>
      <c r="M305" s="54"/>
      <c r="N305" s="54"/>
      <c r="O305" s="56"/>
      <c r="P305" s="56"/>
      <c r="Q305" s="56"/>
      <c r="R305" s="56"/>
      <c r="S305" s="56"/>
      <c r="T305" s="56"/>
      <c r="U305" s="56"/>
      <c r="V305" s="56"/>
      <c r="W305" s="56"/>
      <c r="X305" s="56"/>
      <c r="Y305" s="56"/>
      <c r="Z305" s="56"/>
      <c r="AA305" s="56"/>
      <c r="AB305" s="56"/>
      <c r="AC305" s="56"/>
      <c r="AD305" s="56"/>
      <c r="AE305" s="56"/>
      <c r="AF305" s="46"/>
      <c r="AG305" s="42"/>
      <c r="AH305" s="42"/>
      <c r="AI305" s="42"/>
    </row>
    <row r="306" spans="1:35" ht="39" customHeight="1" x14ac:dyDescent="0.2">
      <c r="A306" s="95" t="s">
        <v>102</v>
      </c>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F306" s="39"/>
    </row>
    <row r="307" spans="1:35" ht="19.5" customHeight="1" x14ac:dyDescent="0.2">
      <c r="B307" s="6"/>
      <c r="C307" s="6"/>
      <c r="D307" s="6"/>
      <c r="E307" s="6"/>
      <c r="F307" s="6"/>
      <c r="G307" s="6"/>
      <c r="H307" s="6"/>
      <c r="I307" s="6"/>
      <c r="J307" s="6"/>
      <c r="K307" s="6"/>
      <c r="L307" s="6"/>
      <c r="M307" s="6"/>
      <c r="N307" s="6"/>
      <c r="O307" s="6"/>
      <c r="P307" s="6"/>
      <c r="Q307" s="6"/>
      <c r="R307" s="6"/>
      <c r="S307" s="6"/>
      <c r="AF307" s="40"/>
    </row>
    <row r="308" spans="1:35" ht="24.75" customHeight="1" x14ac:dyDescent="0.2">
      <c r="A308" s="95" t="s">
        <v>69</v>
      </c>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row>
    <row r="309" spans="1:35" ht="19.5" customHeight="1" x14ac:dyDescent="0.2">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row>
    <row r="310" spans="1:35" ht="48.75" customHeight="1" x14ac:dyDescent="0.2">
      <c r="B310" s="6"/>
      <c r="C310" s="6"/>
      <c r="D310" s="6"/>
      <c r="E310" s="6"/>
      <c r="F310" s="6"/>
      <c r="G310" s="6"/>
      <c r="H310" s="6"/>
      <c r="I310" s="6"/>
      <c r="J310" s="6"/>
      <c r="K310" s="6"/>
      <c r="L310" s="6"/>
      <c r="M310" s="6"/>
      <c r="N310" s="6"/>
      <c r="O310" s="6"/>
      <c r="P310" s="6"/>
      <c r="Q310" s="6"/>
      <c r="R310" s="6"/>
      <c r="S310" s="6"/>
    </row>
    <row r="311" spans="1:35" ht="18.75" x14ac:dyDescent="0.2">
      <c r="B311" s="25"/>
      <c r="C311" s="25"/>
      <c r="D311" s="25"/>
      <c r="E311" s="25"/>
      <c r="F311" s="25"/>
      <c r="G311" s="25"/>
    </row>
  </sheetData>
  <mergeCells count="50">
    <mergeCell ref="A141:AD141"/>
    <mergeCell ref="A155:AD155"/>
    <mergeCell ref="A218:AD218"/>
    <mergeCell ref="A3:A4"/>
    <mergeCell ref="B3:B4"/>
    <mergeCell ref="C3:C4"/>
    <mergeCell ref="D3:D4"/>
    <mergeCell ref="E3:E4"/>
    <mergeCell ref="F3:G3"/>
    <mergeCell ref="H3:I3"/>
    <mergeCell ref="J3:K3"/>
    <mergeCell ref="AF94:AF100"/>
    <mergeCell ref="AF63:AF73"/>
    <mergeCell ref="X3:Y3"/>
    <mergeCell ref="A2:N2"/>
    <mergeCell ref="V3:W3"/>
    <mergeCell ref="AB3:AC3"/>
    <mergeCell ref="AD3:AE3"/>
    <mergeCell ref="Z3:AA3"/>
    <mergeCell ref="L3:M3"/>
    <mergeCell ref="N3:O3"/>
    <mergeCell ref="P3:Q3"/>
    <mergeCell ref="R3:S3"/>
    <mergeCell ref="T3:U3"/>
    <mergeCell ref="A8:AD8"/>
    <mergeCell ref="A308:AD308"/>
    <mergeCell ref="AF168:AF171"/>
    <mergeCell ref="AF180:AF185"/>
    <mergeCell ref="AF193:AF201"/>
    <mergeCell ref="AF232:AF236"/>
    <mergeCell ref="AF255:AF258"/>
    <mergeCell ref="AF267:AF270"/>
    <mergeCell ref="AF273:AF278"/>
    <mergeCell ref="A306:AD306"/>
    <mergeCell ref="A1:O1"/>
    <mergeCell ref="AF300:AF302"/>
    <mergeCell ref="AF121:AF124"/>
    <mergeCell ref="AF127:AF130"/>
    <mergeCell ref="AF134:AF137"/>
    <mergeCell ref="AF211:AF214"/>
    <mergeCell ref="AF286:AF289"/>
    <mergeCell ref="AF39:AF44"/>
    <mergeCell ref="AF45:AF50"/>
    <mergeCell ref="AF51:AF56"/>
    <mergeCell ref="AF57:AF62"/>
    <mergeCell ref="AF27:AF32"/>
    <mergeCell ref="AF3:AF4"/>
    <mergeCell ref="AF21:AF24"/>
    <mergeCell ref="AF238:AF242"/>
    <mergeCell ref="AF162:AF167"/>
  </mergeCells>
  <printOptions horizontalCentered="1"/>
  <pageMargins left="0" right="0" top="0.19685039370078741" bottom="0.19685039370078741" header="0" footer="0"/>
  <pageSetup paperSize="9" scale="41" fitToHeight="0" orientation="landscape" r:id="rId1"/>
  <headerFooter alignWithMargins="0"/>
  <rowBreaks count="3" manualBreakCount="3">
    <brk id="39" max="31" man="1"/>
    <brk id="152" max="31" man="1"/>
    <brk id="196"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 год </vt:lpstr>
      <vt:lpstr>'2019 год '!Заголовки_для_печати</vt:lpstr>
      <vt:lpstr>'2019 год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Малофеева Ольга Александровна</cp:lastModifiedBy>
  <cp:lastPrinted>2019-03-05T09:31:01Z</cp:lastPrinted>
  <dcterms:created xsi:type="dcterms:W3CDTF">1996-10-08T23:32:33Z</dcterms:created>
  <dcterms:modified xsi:type="dcterms:W3CDTF">2019-03-11T07:21:02Z</dcterms:modified>
</cp:coreProperties>
</file>