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75" windowWidth="22140" windowHeight="12840" activeTab="1"/>
  </bookViews>
  <sheets>
    <sheet name="титульный лист" sheetId="14" r:id="rId1"/>
    <sheet name="2017 год " sheetId="13" r:id="rId2"/>
  </sheets>
  <definedNames>
    <definedName name="_xlnm.Print_Titles" localSheetId="1">'2017 год '!$A:$A</definedName>
    <definedName name="_xlnm.Print_Area" localSheetId="1">'2017 год '!$A$1:$AL$213</definedName>
  </definedNames>
  <calcPr calcId="145621"/>
</workbook>
</file>

<file path=xl/calcChain.xml><?xml version="1.0" encoding="utf-8"?>
<calcChain xmlns="http://schemas.openxmlformats.org/spreadsheetml/2006/main">
  <c r="AE36" i="13" l="1"/>
  <c r="AD36" i="13"/>
  <c r="AC36" i="13"/>
  <c r="AB36" i="13"/>
  <c r="AA36" i="13"/>
  <c r="Z36" i="13"/>
  <c r="Y36" i="13"/>
  <c r="X36" i="13"/>
  <c r="W36" i="13"/>
  <c r="V36" i="13"/>
  <c r="U36" i="13"/>
  <c r="T36" i="13"/>
  <c r="S36" i="13"/>
  <c r="R36" i="13"/>
  <c r="Q36" i="13"/>
  <c r="P36" i="13"/>
  <c r="O36" i="13"/>
  <c r="N36" i="13"/>
  <c r="M36" i="13"/>
  <c r="L36" i="13"/>
  <c r="K36" i="13"/>
  <c r="J36" i="13"/>
  <c r="I36" i="13"/>
  <c r="H36" i="13"/>
  <c r="E36" i="13"/>
  <c r="C36" i="13"/>
  <c r="C50" i="13"/>
  <c r="AP9" i="13" l="1"/>
  <c r="AP15" i="13"/>
  <c r="AP21" i="13"/>
  <c r="AP23" i="13"/>
  <c r="AP25" i="13"/>
  <c r="AP26" i="13"/>
  <c r="AP27" i="13"/>
  <c r="AP29" i="13"/>
  <c r="AP30" i="13"/>
  <c r="AP31" i="13"/>
  <c r="AP33" i="13"/>
  <c r="AP38" i="13"/>
  <c r="AP39" i="13"/>
  <c r="AP40" i="13"/>
  <c r="AP47" i="13"/>
  <c r="AP49" i="13"/>
  <c r="AP51" i="13"/>
  <c r="AP52" i="13"/>
  <c r="AP53" i="13"/>
  <c r="AP55" i="13"/>
  <c r="AP57" i="13"/>
  <c r="AP58" i="13"/>
  <c r="AP59" i="13"/>
  <c r="AP61" i="13"/>
  <c r="AP63" i="13"/>
  <c r="AP64" i="13"/>
  <c r="AP65" i="13"/>
  <c r="AP69" i="13"/>
  <c r="AP70" i="13"/>
  <c r="AP71" i="13"/>
  <c r="AP75" i="13"/>
  <c r="AP76" i="13"/>
  <c r="AP78" i="13"/>
  <c r="AP82" i="13"/>
  <c r="AP83" i="13"/>
  <c r="AP84" i="13"/>
  <c r="AP88" i="13"/>
  <c r="AP89" i="13"/>
  <c r="AP90" i="13"/>
  <c r="AP94" i="13"/>
  <c r="AP95" i="13"/>
  <c r="AP97" i="13"/>
  <c r="AP99" i="13"/>
  <c r="AP101" i="13"/>
  <c r="AP102" i="13"/>
  <c r="AP103" i="13"/>
  <c r="AP105" i="13"/>
  <c r="AP107" i="13"/>
  <c r="AP108" i="13"/>
  <c r="AP109" i="13"/>
  <c r="AP111" i="13"/>
  <c r="AP113" i="13"/>
  <c r="AP114" i="13"/>
  <c r="AP115" i="13"/>
  <c r="AP117" i="13"/>
  <c r="AP119" i="13"/>
  <c r="AP120" i="13"/>
  <c r="AP121" i="13"/>
  <c r="AP123" i="13"/>
  <c r="AP125" i="13"/>
  <c r="AP126" i="13"/>
  <c r="AP127" i="13"/>
  <c r="AP128" i="13"/>
  <c r="AP129" i="13"/>
  <c r="AP130" i="13"/>
  <c r="AP131" i="13"/>
  <c r="AP132" i="13"/>
  <c r="AP133" i="13"/>
  <c r="AP135" i="13"/>
  <c r="AP137" i="13"/>
  <c r="AP138" i="13"/>
  <c r="AP139" i="13"/>
  <c r="AP141" i="13"/>
  <c r="AP143" i="13"/>
  <c r="AP144" i="13"/>
  <c r="AP146" i="13"/>
  <c r="AP148" i="13"/>
  <c r="AP150" i="13"/>
  <c r="AP151" i="13"/>
  <c r="AP152" i="13"/>
  <c r="AP154" i="13"/>
  <c r="AP156" i="13"/>
  <c r="AP157" i="13"/>
  <c r="AP158" i="13"/>
  <c r="AP160" i="13"/>
  <c r="AP162" i="13"/>
  <c r="AP163" i="13"/>
  <c r="AP164" i="13"/>
  <c r="AP171" i="13"/>
  <c r="AP173" i="13"/>
  <c r="AP175" i="13"/>
  <c r="AP177" i="13"/>
  <c r="AP182" i="13"/>
  <c r="AP183" i="13"/>
  <c r="AP184" i="13"/>
  <c r="AP188" i="13"/>
  <c r="AP190" i="13"/>
  <c r="AP192" i="13"/>
  <c r="AP194" i="13"/>
  <c r="AP196" i="13"/>
  <c r="AP199" i="13"/>
  <c r="AP201" i="13"/>
  <c r="AP206" i="13"/>
  <c r="AM9" i="13"/>
  <c r="AN9" i="13"/>
  <c r="AO9" i="13"/>
  <c r="AM15" i="13"/>
  <c r="AN15" i="13"/>
  <c r="AO15" i="13"/>
  <c r="AM17" i="13"/>
  <c r="AN17" i="13"/>
  <c r="AO17" i="13"/>
  <c r="AM18" i="13"/>
  <c r="AN18" i="13"/>
  <c r="AO18" i="13"/>
  <c r="AM19" i="13"/>
  <c r="AN19" i="13"/>
  <c r="AO19" i="13"/>
  <c r="AM20" i="13"/>
  <c r="AN20" i="13"/>
  <c r="AO20" i="13"/>
  <c r="AM21" i="13"/>
  <c r="AN21" i="13"/>
  <c r="AO21" i="13"/>
  <c r="AM23" i="13"/>
  <c r="AN23" i="13"/>
  <c r="AO23" i="13"/>
  <c r="AM24" i="13"/>
  <c r="AN24" i="13"/>
  <c r="AO24" i="13"/>
  <c r="AM25" i="13"/>
  <c r="AN25" i="13"/>
  <c r="AO25" i="13"/>
  <c r="AM26" i="13"/>
  <c r="AN26" i="13"/>
  <c r="AO26" i="13"/>
  <c r="AM27" i="13"/>
  <c r="AN27" i="13"/>
  <c r="AO27" i="13"/>
  <c r="AM29" i="13"/>
  <c r="AN29" i="13"/>
  <c r="AO29" i="13"/>
  <c r="AM30" i="13"/>
  <c r="AN30" i="13"/>
  <c r="AO30" i="13"/>
  <c r="AM31" i="13"/>
  <c r="AN31" i="13"/>
  <c r="AO31" i="13"/>
  <c r="AM32" i="13"/>
  <c r="AN32" i="13"/>
  <c r="AO32" i="13"/>
  <c r="AM33" i="13"/>
  <c r="AN33" i="13"/>
  <c r="AO33" i="13"/>
  <c r="AM38" i="13"/>
  <c r="AN38" i="13"/>
  <c r="AO38" i="13"/>
  <c r="AM39" i="13"/>
  <c r="AN39" i="13"/>
  <c r="AO39" i="13"/>
  <c r="AM40" i="13"/>
  <c r="AN40" i="13"/>
  <c r="AO40" i="13"/>
  <c r="AM42" i="13"/>
  <c r="AN42" i="13"/>
  <c r="AO42" i="13"/>
  <c r="AO43" i="13"/>
  <c r="AM44" i="13"/>
  <c r="AN44" i="13"/>
  <c r="AO44" i="13"/>
  <c r="AM45" i="13"/>
  <c r="AN45" i="13"/>
  <c r="AO45" i="13"/>
  <c r="AM46" i="13"/>
  <c r="AN46" i="13"/>
  <c r="AO46" i="13"/>
  <c r="AM47" i="13"/>
  <c r="AN47" i="13"/>
  <c r="AO47" i="13"/>
  <c r="AM49" i="13"/>
  <c r="AN49" i="13"/>
  <c r="AO49" i="13"/>
  <c r="AM50" i="13"/>
  <c r="AN50" i="13"/>
  <c r="AO50" i="13"/>
  <c r="AM51" i="13"/>
  <c r="AN51" i="13"/>
  <c r="AO51" i="13"/>
  <c r="AM52" i="13"/>
  <c r="AN52" i="13"/>
  <c r="AO52" i="13"/>
  <c r="AM53" i="13"/>
  <c r="AN53" i="13"/>
  <c r="AO53" i="13"/>
  <c r="AM55" i="13"/>
  <c r="AN55" i="13"/>
  <c r="AO55" i="13"/>
  <c r="AM56" i="13"/>
  <c r="AN56" i="13"/>
  <c r="AO56" i="13"/>
  <c r="AM57" i="13"/>
  <c r="AN57" i="13"/>
  <c r="AO57" i="13"/>
  <c r="AM58" i="13"/>
  <c r="AN58" i="13"/>
  <c r="AO58" i="13"/>
  <c r="AM59" i="13"/>
  <c r="AN59" i="13"/>
  <c r="AO59" i="13"/>
  <c r="AM61" i="13"/>
  <c r="AN61" i="13"/>
  <c r="AO61" i="13"/>
  <c r="AM62" i="13"/>
  <c r="AN62" i="13"/>
  <c r="AO62" i="13"/>
  <c r="AM63" i="13"/>
  <c r="AN63" i="13"/>
  <c r="AO63" i="13"/>
  <c r="AM64" i="13"/>
  <c r="AN64" i="13"/>
  <c r="AO64" i="13"/>
  <c r="AM65" i="13"/>
  <c r="AN65" i="13"/>
  <c r="AO65" i="13"/>
  <c r="AM69" i="13"/>
  <c r="AN69" i="13"/>
  <c r="AO69" i="13"/>
  <c r="AM70" i="13"/>
  <c r="AN70" i="13"/>
  <c r="AO70" i="13"/>
  <c r="AM71" i="13"/>
  <c r="AN71" i="13"/>
  <c r="AO71" i="13"/>
  <c r="AM73" i="13"/>
  <c r="AN73" i="13"/>
  <c r="AO73" i="13"/>
  <c r="AM74" i="13"/>
  <c r="AN74" i="13"/>
  <c r="AO74" i="13"/>
  <c r="AM75" i="13"/>
  <c r="AN75" i="13"/>
  <c r="AO75" i="13"/>
  <c r="AM76" i="13"/>
  <c r="AN76" i="13"/>
  <c r="AO76" i="13"/>
  <c r="AM78" i="13"/>
  <c r="AN78" i="13"/>
  <c r="AO78" i="13"/>
  <c r="AM82" i="13"/>
  <c r="AN82" i="13"/>
  <c r="AO82" i="13"/>
  <c r="AM83" i="13"/>
  <c r="AN83" i="13"/>
  <c r="AO83" i="13"/>
  <c r="AM84" i="13"/>
  <c r="AN84" i="13"/>
  <c r="AO84" i="13"/>
  <c r="AM86" i="13"/>
  <c r="AN86" i="13"/>
  <c r="AO86" i="13"/>
  <c r="AM87" i="13"/>
  <c r="AN87" i="13"/>
  <c r="AO87" i="13"/>
  <c r="AM88" i="13"/>
  <c r="AN88" i="13"/>
  <c r="AO88" i="13"/>
  <c r="AM89" i="13"/>
  <c r="AN89" i="13"/>
  <c r="AO89" i="13"/>
  <c r="AM90" i="13"/>
  <c r="AN90" i="13"/>
  <c r="AO90" i="13"/>
  <c r="AM92" i="13"/>
  <c r="AN92" i="13"/>
  <c r="AO92" i="13"/>
  <c r="AM93" i="13"/>
  <c r="AN93" i="13"/>
  <c r="AO93" i="13"/>
  <c r="AM94" i="13"/>
  <c r="AN94" i="13"/>
  <c r="AO94" i="13"/>
  <c r="AM95" i="13"/>
  <c r="AN95" i="13"/>
  <c r="AO95" i="13"/>
  <c r="AM97" i="13"/>
  <c r="AN97" i="13"/>
  <c r="AO97" i="13"/>
  <c r="AM99" i="13"/>
  <c r="AN99" i="13"/>
  <c r="AO99" i="13"/>
  <c r="AM101" i="13"/>
  <c r="AN101" i="13"/>
  <c r="AO101" i="13"/>
  <c r="AM102" i="13"/>
  <c r="AN102" i="13"/>
  <c r="AO102" i="13"/>
  <c r="AM103" i="13"/>
  <c r="AN103" i="13"/>
  <c r="AO103" i="13"/>
  <c r="AM105" i="13"/>
  <c r="AN105" i="13"/>
  <c r="AO105" i="13"/>
  <c r="AM106" i="13"/>
  <c r="AN106" i="13"/>
  <c r="AO106" i="13"/>
  <c r="AM107" i="13"/>
  <c r="AN107" i="13"/>
  <c r="AO107" i="13"/>
  <c r="AM108" i="13"/>
  <c r="AN108" i="13"/>
  <c r="AO108" i="13"/>
  <c r="AM109" i="13"/>
  <c r="AN109" i="13"/>
  <c r="AO109" i="13"/>
  <c r="AM111" i="13"/>
  <c r="AN111" i="13"/>
  <c r="AO111" i="13"/>
  <c r="AM112" i="13"/>
  <c r="AN112" i="13"/>
  <c r="AO112" i="13"/>
  <c r="AM113" i="13"/>
  <c r="AN113" i="13"/>
  <c r="AO113" i="13"/>
  <c r="AM114" i="13"/>
  <c r="AN114" i="13"/>
  <c r="AO114" i="13"/>
  <c r="AM115" i="13"/>
  <c r="AN115" i="13"/>
  <c r="AO115" i="13"/>
  <c r="AM117" i="13"/>
  <c r="AN117" i="13"/>
  <c r="AO117" i="13"/>
  <c r="AM119" i="13"/>
  <c r="AN119" i="13"/>
  <c r="AO119" i="13"/>
  <c r="AM120" i="13"/>
  <c r="AN120" i="13"/>
  <c r="AO120" i="13"/>
  <c r="AM121" i="13"/>
  <c r="AN121" i="13"/>
  <c r="AO121" i="13"/>
  <c r="AM123" i="13"/>
  <c r="AN123" i="13"/>
  <c r="AO123" i="13"/>
  <c r="AM124" i="13"/>
  <c r="AN124" i="13"/>
  <c r="AO124" i="13"/>
  <c r="AM125" i="13"/>
  <c r="AN125" i="13"/>
  <c r="AO125" i="13"/>
  <c r="AM126" i="13"/>
  <c r="AN126" i="13"/>
  <c r="AO126" i="13"/>
  <c r="AM127" i="13"/>
  <c r="AN127" i="13"/>
  <c r="AO127" i="13"/>
  <c r="AM128" i="13"/>
  <c r="AN128" i="13"/>
  <c r="AO128" i="13"/>
  <c r="AM129" i="13"/>
  <c r="AN129" i="13"/>
  <c r="AO129" i="13"/>
  <c r="AM130" i="13"/>
  <c r="AN130" i="13"/>
  <c r="AO130" i="13"/>
  <c r="AM131" i="13"/>
  <c r="AN131" i="13"/>
  <c r="AO131" i="13"/>
  <c r="AM132" i="13"/>
  <c r="AN132" i="13"/>
  <c r="AO132" i="13"/>
  <c r="AM133" i="13"/>
  <c r="AN133" i="13"/>
  <c r="AO133" i="13"/>
  <c r="AM135" i="13"/>
  <c r="AN135" i="13"/>
  <c r="AO135" i="13"/>
  <c r="AM137" i="13"/>
  <c r="AN137" i="13"/>
  <c r="AO137" i="13"/>
  <c r="AM138" i="13"/>
  <c r="AN138" i="13"/>
  <c r="AO138" i="13"/>
  <c r="AM139" i="13"/>
  <c r="AN139" i="13"/>
  <c r="AO139" i="13"/>
  <c r="AM141" i="13"/>
  <c r="AN141" i="13"/>
  <c r="AO141" i="13"/>
  <c r="AM142" i="13"/>
  <c r="AN142" i="13"/>
  <c r="AO142" i="13"/>
  <c r="AM143" i="13"/>
  <c r="AN143" i="13"/>
  <c r="AO143" i="13"/>
  <c r="AM144" i="13"/>
  <c r="AN144" i="13"/>
  <c r="AO144" i="13"/>
  <c r="AM146" i="13"/>
  <c r="AN146" i="13"/>
  <c r="AO146" i="13"/>
  <c r="AM148" i="13"/>
  <c r="AN148" i="13"/>
  <c r="AO148" i="13"/>
  <c r="AM150" i="13"/>
  <c r="AN150" i="13"/>
  <c r="AO150" i="13"/>
  <c r="AM151" i="13"/>
  <c r="AN151" i="13"/>
  <c r="AO151" i="13"/>
  <c r="AM152" i="13"/>
  <c r="AN152" i="13"/>
  <c r="AO152" i="13"/>
  <c r="AM154" i="13"/>
  <c r="AN154" i="13"/>
  <c r="AO154" i="13"/>
  <c r="AO155" i="13"/>
  <c r="AM156" i="13"/>
  <c r="AN156" i="13"/>
  <c r="AO156" i="13"/>
  <c r="AM157" i="13"/>
  <c r="AN157" i="13"/>
  <c r="AO157" i="13"/>
  <c r="AM158" i="13"/>
  <c r="AN158" i="13"/>
  <c r="AO158" i="13"/>
  <c r="AM160" i="13"/>
  <c r="AN160" i="13"/>
  <c r="AO160" i="13"/>
  <c r="AM161" i="13"/>
  <c r="AN161" i="13"/>
  <c r="AO161" i="13"/>
  <c r="AM162" i="13"/>
  <c r="AN162" i="13"/>
  <c r="AO162" i="13"/>
  <c r="AM163" i="13"/>
  <c r="AN163" i="13"/>
  <c r="AO163" i="13"/>
  <c r="AM164" i="13"/>
  <c r="AN164" i="13"/>
  <c r="AO164" i="13"/>
  <c r="AM169" i="13"/>
  <c r="AN169" i="13"/>
  <c r="AO169" i="13"/>
  <c r="AM171" i="13"/>
  <c r="AN171" i="13"/>
  <c r="AO171" i="13"/>
  <c r="AM173" i="13"/>
  <c r="AN173" i="13"/>
  <c r="AO173" i="13"/>
  <c r="AM174" i="13"/>
  <c r="AN174" i="13"/>
  <c r="AO174" i="13"/>
  <c r="AM175" i="13"/>
  <c r="AN175" i="13"/>
  <c r="AO175" i="13"/>
  <c r="AM176" i="13"/>
  <c r="AN176" i="13"/>
  <c r="AO176" i="13"/>
  <c r="AM177" i="13"/>
  <c r="AN177" i="13"/>
  <c r="AO177" i="13"/>
  <c r="AM179" i="13"/>
  <c r="AN179" i="13"/>
  <c r="AO179" i="13"/>
  <c r="AM180" i="13"/>
  <c r="AN180" i="13"/>
  <c r="AO180" i="13"/>
  <c r="AM181" i="13"/>
  <c r="AN181" i="13"/>
  <c r="AO181" i="13"/>
  <c r="AM182" i="13"/>
  <c r="AN182" i="13"/>
  <c r="AO182" i="13"/>
  <c r="AM183" i="13"/>
  <c r="AN183" i="13"/>
  <c r="AO183" i="13"/>
  <c r="AM184" i="13"/>
  <c r="AN184" i="13"/>
  <c r="AO184" i="13"/>
  <c r="AM190" i="13"/>
  <c r="AN190" i="13"/>
  <c r="AO190" i="13"/>
  <c r="AM192" i="13"/>
  <c r="AN192" i="13"/>
  <c r="AO192" i="13"/>
  <c r="AM193" i="13"/>
  <c r="AN193" i="13"/>
  <c r="AO193" i="13"/>
  <c r="AM194" i="13"/>
  <c r="AN194" i="13"/>
  <c r="AO194" i="13"/>
  <c r="AM195" i="13"/>
  <c r="AN195" i="13"/>
  <c r="AO195" i="13"/>
  <c r="AM196" i="13"/>
  <c r="AN196" i="13"/>
  <c r="AO196" i="13"/>
  <c r="AM198" i="13"/>
  <c r="AN198" i="13"/>
  <c r="AO198" i="13"/>
  <c r="AM199" i="13"/>
  <c r="AN199" i="13"/>
  <c r="AO199" i="13"/>
  <c r="AM200" i="13"/>
  <c r="AN200" i="13"/>
  <c r="AO200" i="13"/>
  <c r="AM201" i="13"/>
  <c r="AN201" i="13"/>
  <c r="AO201" i="13"/>
  <c r="AM206" i="13"/>
  <c r="AN206" i="13"/>
  <c r="AO206" i="13"/>
  <c r="C193" i="13"/>
  <c r="C180" i="13"/>
  <c r="C181" i="13"/>
  <c r="C179" i="13"/>
  <c r="C176" i="13"/>
  <c r="C174" i="13"/>
  <c r="C161" i="13"/>
  <c r="C142" i="13"/>
  <c r="C87" i="13"/>
  <c r="C74" i="13"/>
  <c r="C73" i="13"/>
  <c r="C62" i="13" l="1"/>
  <c r="C56" i="13"/>
  <c r="C44" i="13"/>
  <c r="C42" i="13"/>
  <c r="C35" i="13" s="1"/>
  <c r="C18" i="13"/>
  <c r="E180" i="13" l="1"/>
  <c r="AP180" i="13" s="1"/>
  <c r="E181" i="13"/>
  <c r="AP181" i="13" s="1"/>
  <c r="E193" i="13"/>
  <c r="AP193" i="13" s="1"/>
  <c r="AE191" i="13"/>
  <c r="AD191" i="13"/>
  <c r="AC191" i="13"/>
  <c r="AB191" i="13"/>
  <c r="AA191" i="13"/>
  <c r="Z191" i="13"/>
  <c r="Y191" i="13"/>
  <c r="X191" i="13"/>
  <c r="W191" i="13"/>
  <c r="V191" i="13"/>
  <c r="D36" i="13" l="1"/>
  <c r="B195" i="13"/>
  <c r="D189" i="13"/>
  <c r="D187" i="13"/>
  <c r="H166" i="13"/>
  <c r="D170" i="13"/>
  <c r="C169" i="13"/>
  <c r="D169" i="13"/>
  <c r="E169" i="13"/>
  <c r="AP169" i="13" s="1"/>
  <c r="B169" i="13"/>
  <c r="D168" i="13"/>
  <c r="D167" i="13"/>
  <c r="D166" i="13"/>
  <c r="P37" i="13"/>
  <c r="P35" i="13"/>
  <c r="T35" i="13"/>
  <c r="V37" i="13"/>
  <c r="V35" i="13"/>
  <c r="V34" i="13" s="1"/>
  <c r="X37" i="13"/>
  <c r="B189" i="13"/>
  <c r="E195" i="13"/>
  <c r="E168" i="13"/>
  <c r="E179" i="13"/>
  <c r="E176" i="13"/>
  <c r="E174" i="13"/>
  <c r="E161" i="13"/>
  <c r="AP161" i="13" s="1"/>
  <c r="E155" i="13"/>
  <c r="E142" i="13"/>
  <c r="E124" i="13"/>
  <c r="E112" i="13"/>
  <c r="E106" i="13"/>
  <c r="E92" i="13"/>
  <c r="E87" i="13"/>
  <c r="E80" i="13"/>
  <c r="E74" i="13"/>
  <c r="AP74" i="13" s="1"/>
  <c r="E73" i="13"/>
  <c r="AP73" i="13" s="1"/>
  <c r="E62" i="13"/>
  <c r="AP62" i="13" s="1"/>
  <c r="E56" i="13"/>
  <c r="AP56" i="13" s="1"/>
  <c r="E50" i="13"/>
  <c r="AP50" i="13" s="1"/>
  <c r="E44" i="13"/>
  <c r="AP44" i="13" s="1"/>
  <c r="E43" i="13"/>
  <c r="E42" i="13"/>
  <c r="AP42" i="13" s="1"/>
  <c r="E32" i="13"/>
  <c r="E24" i="13"/>
  <c r="E20" i="13"/>
  <c r="E18" i="13"/>
  <c r="AP18" i="13" s="1"/>
  <c r="C195" i="13"/>
  <c r="C189" i="13" s="1"/>
  <c r="E81" i="13" l="1"/>
  <c r="AP87" i="13"/>
  <c r="E100" i="13"/>
  <c r="E118" i="13"/>
  <c r="AP124" i="13"/>
  <c r="E167" i="13"/>
  <c r="AP174" i="13"/>
  <c r="E166" i="13"/>
  <c r="AP179" i="13"/>
  <c r="E189" i="13"/>
  <c r="AP189" i="13" s="1"/>
  <c r="AP195" i="13"/>
  <c r="E136" i="13"/>
  <c r="AP142" i="13"/>
  <c r="E170" i="13"/>
  <c r="AP176" i="13"/>
  <c r="E191" i="13"/>
  <c r="E149" i="13"/>
  <c r="E35" i="13"/>
  <c r="AP35" i="13" s="1"/>
  <c r="E187" i="13"/>
  <c r="Y178" i="13"/>
  <c r="C166" i="13"/>
  <c r="C170" i="13"/>
  <c r="C136" i="13"/>
  <c r="C118" i="13"/>
  <c r="C112" i="13"/>
  <c r="AP112" i="13" s="1"/>
  <c r="C106" i="13"/>
  <c r="C100" i="13" s="1"/>
  <c r="C92" i="13"/>
  <c r="AP92" i="13" s="1"/>
  <c r="C67" i="13"/>
  <c r="C54" i="13"/>
  <c r="B42" i="13"/>
  <c r="C32" i="13"/>
  <c r="AP32" i="13" s="1"/>
  <c r="C24" i="13"/>
  <c r="C12" i="13" s="1"/>
  <c r="C20" i="13"/>
  <c r="AP20" i="13" s="1"/>
  <c r="AP166" i="13" l="1"/>
  <c r="AP106" i="13"/>
  <c r="AP170" i="13"/>
  <c r="AP136" i="13"/>
  <c r="AP24" i="13"/>
  <c r="AP118" i="13"/>
  <c r="AP100" i="13"/>
  <c r="E34" i="13"/>
  <c r="C187" i="13"/>
  <c r="AP187" i="13" s="1"/>
  <c r="X178" i="13"/>
  <c r="C167" i="13" l="1"/>
  <c r="AP167" i="13" s="1"/>
  <c r="C168" i="13"/>
  <c r="AP168" i="13" s="1"/>
  <c r="C37" i="13" l="1"/>
  <c r="B176" i="13"/>
  <c r="B170" i="13" s="1"/>
  <c r="P43" i="13" l="1"/>
  <c r="N155" i="13"/>
  <c r="L155" i="13"/>
  <c r="R170" i="13"/>
  <c r="AN155" i="13" l="1"/>
  <c r="C155" i="13"/>
  <c r="AP155" i="13" s="1"/>
  <c r="AM155" i="13"/>
  <c r="AM43" i="13"/>
  <c r="AN43" i="13"/>
  <c r="C43" i="13"/>
  <c r="H168" i="13"/>
  <c r="I168" i="13"/>
  <c r="J168" i="13"/>
  <c r="K168" i="13"/>
  <c r="L168" i="13"/>
  <c r="M168" i="13"/>
  <c r="N168" i="13"/>
  <c r="O168" i="13"/>
  <c r="P168" i="13"/>
  <c r="Q168" i="13"/>
  <c r="R168" i="13"/>
  <c r="S168" i="13"/>
  <c r="T168" i="13"/>
  <c r="U168" i="13"/>
  <c r="V168" i="13"/>
  <c r="W168" i="13"/>
  <c r="X168" i="13"/>
  <c r="D197" i="13"/>
  <c r="AP36" i="13" l="1"/>
  <c r="AP43" i="13"/>
  <c r="C149" i="13"/>
  <c r="AP149" i="13" s="1"/>
  <c r="E48" i="13"/>
  <c r="C28" i="13"/>
  <c r="B180" i="13"/>
  <c r="B181" i="13"/>
  <c r="B168" i="13" s="1"/>
  <c r="C34" i="13" l="1"/>
  <c r="G174" i="13"/>
  <c r="E14" i="13"/>
  <c r="C172" i="13"/>
  <c r="AP34" i="13" l="1"/>
  <c r="C8" i="13"/>
  <c r="C202" i="13" s="1"/>
  <c r="C205" i="13"/>
  <c r="C81" i="13"/>
  <c r="AP81" i="13" s="1"/>
  <c r="D81" i="13"/>
  <c r="D191" i="13" l="1"/>
  <c r="D178" i="13"/>
  <c r="D172" i="13"/>
  <c r="D159" i="13"/>
  <c r="B155" i="13"/>
  <c r="B153" i="13" s="1"/>
  <c r="D153" i="13"/>
  <c r="C153" i="13"/>
  <c r="AE80" i="13"/>
  <c r="AC80" i="13"/>
  <c r="AA80" i="13"/>
  <c r="Y80" i="13"/>
  <c r="W80" i="13"/>
  <c r="U80" i="13"/>
  <c r="S80" i="13"/>
  <c r="Q80" i="13"/>
  <c r="O80" i="13"/>
  <c r="M80" i="13"/>
  <c r="K80" i="13"/>
  <c r="I80" i="13"/>
  <c r="AO80" i="13" s="1"/>
  <c r="I81" i="13"/>
  <c r="K81" i="13"/>
  <c r="M81" i="13"/>
  <c r="O81" i="13"/>
  <c r="Q81" i="13"/>
  <c r="S81" i="13"/>
  <c r="U81" i="13"/>
  <c r="W81" i="13"/>
  <c r="Y81" i="13"/>
  <c r="AA81" i="13"/>
  <c r="AC81" i="13"/>
  <c r="AE81" i="13"/>
  <c r="AE16" i="13"/>
  <c r="AC16" i="13"/>
  <c r="AA16" i="13"/>
  <c r="Y16" i="13"/>
  <c r="W16" i="13"/>
  <c r="U16" i="13"/>
  <c r="S16" i="13"/>
  <c r="Q16" i="13"/>
  <c r="O16" i="13"/>
  <c r="M16" i="13"/>
  <c r="K16" i="13"/>
  <c r="I16" i="13"/>
  <c r="AO16" i="13" s="1"/>
  <c r="E17" i="13"/>
  <c r="AP17" i="13" s="1"/>
  <c r="E19" i="13"/>
  <c r="AP19" i="13" s="1"/>
  <c r="AO81" i="13" l="1"/>
  <c r="E16" i="13"/>
  <c r="AJ80" i="13"/>
  <c r="AJ16" i="13"/>
  <c r="D205" i="13"/>
  <c r="D204" i="13"/>
  <c r="AE170" i="13"/>
  <c r="AE207" i="13" s="1"/>
  <c r="AD170" i="13"/>
  <c r="AD207" i="13" s="1"/>
  <c r="AC170" i="13"/>
  <c r="AC207" i="13" s="1"/>
  <c r="AB170" i="13"/>
  <c r="AB207" i="13" s="1"/>
  <c r="AA170" i="13"/>
  <c r="AA207" i="13" s="1"/>
  <c r="Z170" i="13"/>
  <c r="Z207" i="13" s="1"/>
  <c r="Y170" i="13"/>
  <c r="Y207" i="13" s="1"/>
  <c r="X170" i="13"/>
  <c r="X207" i="13" s="1"/>
  <c r="W170" i="13"/>
  <c r="V170" i="13"/>
  <c r="U170" i="13"/>
  <c r="U207" i="13" s="1"/>
  <c r="T170" i="13"/>
  <c r="T207" i="13" s="1"/>
  <c r="S170" i="13"/>
  <c r="S207" i="13" s="1"/>
  <c r="R207" i="13"/>
  <c r="Q170" i="13"/>
  <c r="Q207" i="13" s="1"/>
  <c r="P170" i="13"/>
  <c r="P207" i="13" s="1"/>
  <c r="O170" i="13"/>
  <c r="O207" i="13" s="1"/>
  <c r="N170" i="13"/>
  <c r="N207" i="13" s="1"/>
  <c r="M170" i="13"/>
  <c r="M207" i="13" s="1"/>
  <c r="L170" i="13"/>
  <c r="L207" i="13" s="1"/>
  <c r="K170" i="13"/>
  <c r="K207" i="13" s="1"/>
  <c r="J170" i="13"/>
  <c r="J207" i="13" s="1"/>
  <c r="I170" i="13"/>
  <c r="AO170" i="13" s="1"/>
  <c r="H170" i="13"/>
  <c r="R167" i="13"/>
  <c r="AC204" i="13"/>
  <c r="AB204" i="13"/>
  <c r="AA204" i="13"/>
  <c r="Z204" i="13"/>
  <c r="Y204" i="13"/>
  <c r="X204" i="13"/>
  <c r="W204" i="13"/>
  <c r="V204" i="13"/>
  <c r="U204" i="13"/>
  <c r="T204" i="13"/>
  <c r="S204" i="13"/>
  <c r="R204" i="13"/>
  <c r="Q204" i="13"/>
  <c r="P204" i="13"/>
  <c r="O204" i="13"/>
  <c r="N204" i="13"/>
  <c r="M204" i="13"/>
  <c r="L204" i="13"/>
  <c r="K204" i="13"/>
  <c r="J204" i="13"/>
  <c r="I204" i="13"/>
  <c r="H204" i="13"/>
  <c r="AE204" i="13"/>
  <c r="AD204" i="13"/>
  <c r="AL64" i="13"/>
  <c r="AJ64" i="13"/>
  <c r="AI64" i="13"/>
  <c r="AH64" i="13"/>
  <c r="AL63" i="13"/>
  <c r="AJ63" i="13"/>
  <c r="AI63" i="13"/>
  <c r="AH63" i="13"/>
  <c r="AJ62" i="13"/>
  <c r="AI62" i="13"/>
  <c r="AH62" i="13"/>
  <c r="G62" i="13"/>
  <c r="B62" i="13"/>
  <c r="AL61" i="13"/>
  <c r="AJ61" i="13"/>
  <c r="AI61" i="13"/>
  <c r="AH61" i="13"/>
  <c r="AE60" i="13"/>
  <c r="AD60" i="13"/>
  <c r="AC60" i="13"/>
  <c r="AB60" i="13"/>
  <c r="AA60" i="13"/>
  <c r="Z60" i="13"/>
  <c r="Y60" i="13"/>
  <c r="X60" i="13"/>
  <c r="W60" i="13"/>
  <c r="V60" i="13"/>
  <c r="U60" i="13"/>
  <c r="T60" i="13"/>
  <c r="S60" i="13"/>
  <c r="R60" i="13"/>
  <c r="Q60" i="13"/>
  <c r="P60" i="13"/>
  <c r="O60" i="13"/>
  <c r="N60" i="13"/>
  <c r="M60" i="13"/>
  <c r="L60" i="13"/>
  <c r="K60" i="13"/>
  <c r="J60" i="13"/>
  <c r="I60" i="13"/>
  <c r="AO60" i="13" s="1"/>
  <c r="H60" i="13"/>
  <c r="E60" i="13"/>
  <c r="D60" i="13"/>
  <c r="C60" i="13"/>
  <c r="AL59" i="13"/>
  <c r="AJ59" i="13"/>
  <c r="AI59" i="13"/>
  <c r="AH59" i="13"/>
  <c r="AO36" i="13"/>
  <c r="AL58" i="13"/>
  <c r="AJ58" i="13"/>
  <c r="AI58" i="13"/>
  <c r="AH58" i="13"/>
  <c r="AL57" i="13"/>
  <c r="AJ57" i="13"/>
  <c r="AI57" i="13"/>
  <c r="AH57" i="13"/>
  <c r="AJ56" i="13"/>
  <c r="AI56" i="13"/>
  <c r="AH56" i="13"/>
  <c r="B56" i="13"/>
  <c r="AL55" i="13"/>
  <c r="AJ55" i="13"/>
  <c r="AI55" i="13"/>
  <c r="AH55" i="13"/>
  <c r="AE54" i="13"/>
  <c r="AD54" i="13"/>
  <c r="AC54" i="13"/>
  <c r="AB54" i="13"/>
  <c r="AA54" i="13"/>
  <c r="Z54" i="13"/>
  <c r="Y54" i="13"/>
  <c r="X54" i="13"/>
  <c r="W54" i="13"/>
  <c r="V54" i="13"/>
  <c r="U54" i="13"/>
  <c r="T54" i="13"/>
  <c r="S54" i="13"/>
  <c r="R54" i="13"/>
  <c r="Q54" i="13"/>
  <c r="P54" i="13"/>
  <c r="O54" i="13"/>
  <c r="N54" i="13"/>
  <c r="M54" i="13"/>
  <c r="L54" i="13"/>
  <c r="K54" i="13"/>
  <c r="J54" i="13"/>
  <c r="I54" i="13"/>
  <c r="AO54" i="13" s="1"/>
  <c r="H54" i="13"/>
  <c r="D54" i="13"/>
  <c r="AL53" i="13"/>
  <c r="AJ53" i="13"/>
  <c r="AI53" i="13"/>
  <c r="AH53" i="13"/>
  <c r="J167" i="13"/>
  <c r="AN36" i="13" l="1"/>
  <c r="AM36" i="13"/>
  <c r="AP60" i="13"/>
  <c r="AO204" i="13"/>
  <c r="AM170" i="13"/>
  <c r="AN170" i="13"/>
  <c r="AM54" i="13"/>
  <c r="AN54" i="13"/>
  <c r="AM60" i="13"/>
  <c r="AN60" i="13"/>
  <c r="B36" i="13"/>
  <c r="AM204" i="13"/>
  <c r="AN204" i="13"/>
  <c r="G60" i="13"/>
  <c r="E54" i="13"/>
  <c r="G56" i="13"/>
  <c r="W207" i="13"/>
  <c r="G170" i="13"/>
  <c r="V207" i="13"/>
  <c r="F62" i="13"/>
  <c r="B60" i="13"/>
  <c r="F60" i="13" s="1"/>
  <c r="AH54" i="13"/>
  <c r="AH60" i="13"/>
  <c r="H207" i="13"/>
  <c r="B54" i="13"/>
  <c r="AJ54" i="13"/>
  <c r="AL60" i="13"/>
  <c r="AJ60" i="13"/>
  <c r="AL62" i="13"/>
  <c r="I207" i="13"/>
  <c r="AO207" i="13" s="1"/>
  <c r="AL56" i="13"/>
  <c r="B204" i="13"/>
  <c r="AI60" i="13"/>
  <c r="F56" i="13"/>
  <c r="AI54" i="13"/>
  <c r="AL54" i="13" l="1"/>
  <c r="AP54" i="13"/>
  <c r="AN207" i="13"/>
  <c r="AM207" i="13"/>
  <c r="F54" i="13"/>
  <c r="G54" i="13"/>
  <c r="F170" i="13"/>
  <c r="D207" i="13"/>
  <c r="C207" i="13"/>
  <c r="C165" i="13"/>
  <c r="B142" i="13"/>
  <c r="AI9" i="13"/>
  <c r="AI15" i="13"/>
  <c r="AI17" i="13"/>
  <c r="AI18" i="13"/>
  <c r="AI19" i="13"/>
  <c r="AI20" i="13"/>
  <c r="AI21" i="13"/>
  <c r="AI23" i="13"/>
  <c r="AI24" i="13"/>
  <c r="AI25" i="13"/>
  <c r="AI26" i="13"/>
  <c r="AI27" i="13"/>
  <c r="AI29" i="13"/>
  <c r="AI30" i="13"/>
  <c r="AI31" i="13"/>
  <c r="AI32" i="13"/>
  <c r="AI33" i="13"/>
  <c r="AI38" i="13"/>
  <c r="AI39" i="13"/>
  <c r="AI40" i="13"/>
  <c r="AI42" i="13"/>
  <c r="AI43" i="13"/>
  <c r="AI44" i="13"/>
  <c r="AI45" i="13"/>
  <c r="AI46" i="13"/>
  <c r="AI47" i="13"/>
  <c r="AI49" i="13"/>
  <c r="AI50" i="13"/>
  <c r="AI51" i="13"/>
  <c r="AI52" i="13"/>
  <c r="AI65" i="13"/>
  <c r="AI69" i="13"/>
  <c r="AI70" i="13"/>
  <c r="AI71" i="13"/>
  <c r="AI73" i="13"/>
  <c r="AI74" i="13"/>
  <c r="AI75" i="13"/>
  <c r="AI76" i="13"/>
  <c r="AI78" i="13"/>
  <c r="AI82" i="13"/>
  <c r="AI83" i="13"/>
  <c r="AI84" i="13"/>
  <c r="AI86" i="13"/>
  <c r="AI87" i="13"/>
  <c r="AI88" i="13"/>
  <c r="AI89" i="13"/>
  <c r="AI90" i="13"/>
  <c r="AI92" i="13"/>
  <c r="AI93" i="13"/>
  <c r="AI94" i="13"/>
  <c r="AI95" i="13"/>
  <c r="AI97" i="13"/>
  <c r="AI99" i="13"/>
  <c r="AI101" i="13"/>
  <c r="AI102" i="13"/>
  <c r="AI103" i="13"/>
  <c r="AI105" i="13"/>
  <c r="AI106" i="13"/>
  <c r="AI107" i="13"/>
  <c r="AI108" i="13"/>
  <c r="AI109" i="13"/>
  <c r="AI111" i="13"/>
  <c r="AI112" i="13"/>
  <c r="AI113" i="13"/>
  <c r="AI114" i="13"/>
  <c r="AI115" i="13"/>
  <c r="AI117" i="13"/>
  <c r="AI119" i="13"/>
  <c r="AI120" i="13"/>
  <c r="AI121" i="13"/>
  <c r="AI123" i="13"/>
  <c r="AI124" i="13"/>
  <c r="AI125" i="13"/>
  <c r="AI126" i="13"/>
  <c r="AI127" i="13"/>
  <c r="AI128" i="13"/>
  <c r="AI129" i="13"/>
  <c r="AI130" i="13"/>
  <c r="AI131" i="13"/>
  <c r="AI132" i="13"/>
  <c r="AI133" i="13"/>
  <c r="AI135" i="13"/>
  <c r="AI137" i="13"/>
  <c r="AI138" i="13"/>
  <c r="AI139" i="13"/>
  <c r="AI141" i="13"/>
  <c r="AI142" i="13"/>
  <c r="AI143" i="13"/>
  <c r="AI144" i="13"/>
  <c r="AI146" i="13"/>
  <c r="AI148" i="13"/>
  <c r="AI150" i="13"/>
  <c r="AI151" i="13"/>
  <c r="AI152" i="13"/>
  <c r="AI154" i="13"/>
  <c r="AI155" i="13"/>
  <c r="AI156" i="13"/>
  <c r="AI157" i="13"/>
  <c r="AI158" i="13"/>
  <c r="AI160" i="13"/>
  <c r="AI161" i="13"/>
  <c r="AI162" i="13"/>
  <c r="AI163" i="13"/>
  <c r="AI164" i="13"/>
  <c r="AI169" i="13"/>
  <c r="AI170" i="13"/>
  <c r="AI171" i="13"/>
  <c r="AI173" i="13"/>
  <c r="AI174" i="13"/>
  <c r="AI175" i="13"/>
  <c r="AI176" i="13"/>
  <c r="AI177" i="13"/>
  <c r="AI179" i="13"/>
  <c r="AI180" i="13"/>
  <c r="AI181" i="13"/>
  <c r="AI182" i="13"/>
  <c r="AI183" i="13"/>
  <c r="AI184" i="13"/>
  <c r="AI190" i="13"/>
  <c r="AI192" i="13"/>
  <c r="AI193" i="13"/>
  <c r="AI194" i="13"/>
  <c r="AI195" i="13"/>
  <c r="AI196" i="13"/>
  <c r="AI198" i="13"/>
  <c r="AI199" i="13"/>
  <c r="AI200" i="13"/>
  <c r="AI201" i="13"/>
  <c r="AI206" i="13"/>
  <c r="B18" i="13"/>
  <c r="S118" i="13"/>
  <c r="B193" i="13"/>
  <c r="B187" i="13" s="1"/>
  <c r="E172" i="13"/>
  <c r="AP172" i="13" s="1"/>
  <c r="B87" i="13"/>
  <c r="C68" i="13"/>
  <c r="O118" i="13"/>
  <c r="B106" i="13"/>
  <c r="Q191" i="13"/>
  <c r="AO191" i="13" s="1"/>
  <c r="C159" i="13"/>
  <c r="B20" i="13"/>
  <c r="AL20" i="13"/>
  <c r="B124" i="13"/>
  <c r="L72" i="13"/>
  <c r="AH9" i="13"/>
  <c r="AJ9" i="13"/>
  <c r="AH15" i="13"/>
  <c r="AJ15" i="13"/>
  <c r="AH17" i="13"/>
  <c r="AJ17" i="13"/>
  <c r="AH18" i="13"/>
  <c r="AJ18" i="13"/>
  <c r="AH19" i="13"/>
  <c r="AJ19" i="13"/>
  <c r="AH20" i="13"/>
  <c r="AJ20" i="13"/>
  <c r="AH21" i="13"/>
  <c r="AJ21" i="13"/>
  <c r="AH23" i="13"/>
  <c r="AJ23" i="13"/>
  <c r="AH24" i="13"/>
  <c r="AJ24" i="13"/>
  <c r="AH25" i="13"/>
  <c r="AJ25" i="13"/>
  <c r="AH26" i="13"/>
  <c r="AJ26" i="13"/>
  <c r="AH27" i="13"/>
  <c r="AJ27" i="13"/>
  <c r="AH29" i="13"/>
  <c r="AJ29" i="13"/>
  <c r="AH30" i="13"/>
  <c r="AJ30" i="13"/>
  <c r="AH31" i="13"/>
  <c r="AJ31" i="13"/>
  <c r="AH32" i="13"/>
  <c r="AJ32" i="13"/>
  <c r="AH33" i="13"/>
  <c r="AJ33" i="13"/>
  <c r="AH38" i="13"/>
  <c r="AJ38" i="13"/>
  <c r="AH39" i="13"/>
  <c r="AJ39" i="13"/>
  <c r="AH40" i="13"/>
  <c r="AJ40" i="13"/>
  <c r="AH42" i="13"/>
  <c r="AJ42" i="13"/>
  <c r="AH43" i="13"/>
  <c r="AJ43" i="13"/>
  <c r="AH44" i="13"/>
  <c r="AJ44" i="13"/>
  <c r="AH45" i="13"/>
  <c r="AJ45" i="13"/>
  <c r="AH46" i="13"/>
  <c r="AJ46" i="13"/>
  <c r="AH47" i="13"/>
  <c r="AJ47" i="13"/>
  <c r="AH49" i="13"/>
  <c r="AJ49" i="13"/>
  <c r="AH50" i="13"/>
  <c r="AJ50" i="13"/>
  <c r="AH51" i="13"/>
  <c r="AJ51" i="13"/>
  <c r="AH52" i="13"/>
  <c r="AJ52" i="13"/>
  <c r="AH65" i="13"/>
  <c r="AJ65" i="13"/>
  <c r="AH69" i="13"/>
  <c r="AJ69" i="13"/>
  <c r="AH70" i="13"/>
  <c r="AJ70" i="13"/>
  <c r="AH71" i="13"/>
  <c r="AJ71" i="13"/>
  <c r="AH73" i="13"/>
  <c r="AJ73" i="13"/>
  <c r="AH74" i="13"/>
  <c r="AJ74" i="13"/>
  <c r="AH75" i="13"/>
  <c r="AJ75" i="13"/>
  <c r="AH76" i="13"/>
  <c r="AJ76" i="13"/>
  <c r="AH78" i="13"/>
  <c r="AJ78" i="13"/>
  <c r="AH82" i="13"/>
  <c r="AJ82" i="13"/>
  <c r="AH83" i="13"/>
  <c r="AJ83" i="13"/>
  <c r="AH84" i="13"/>
  <c r="AJ84" i="13"/>
  <c r="AH86" i="13"/>
  <c r="AJ86" i="13"/>
  <c r="AH87" i="13"/>
  <c r="AJ87" i="13"/>
  <c r="AH88" i="13"/>
  <c r="AJ88" i="13"/>
  <c r="AH89" i="13"/>
  <c r="AJ89" i="13"/>
  <c r="AH90" i="13"/>
  <c r="AJ90" i="13"/>
  <c r="AH92" i="13"/>
  <c r="AJ92" i="13"/>
  <c r="AH93" i="13"/>
  <c r="AJ93" i="13"/>
  <c r="AH94" i="13"/>
  <c r="AJ94" i="13"/>
  <c r="AH95" i="13"/>
  <c r="AJ95" i="13"/>
  <c r="AH97" i="13"/>
  <c r="AJ97" i="13"/>
  <c r="AH99" i="13"/>
  <c r="AJ99" i="13"/>
  <c r="AH101" i="13"/>
  <c r="AJ101" i="13"/>
  <c r="AH102" i="13"/>
  <c r="AJ102" i="13"/>
  <c r="AH103" i="13"/>
  <c r="AJ103" i="13"/>
  <c r="AH105" i="13"/>
  <c r="AJ105" i="13"/>
  <c r="AH106" i="13"/>
  <c r="AJ106" i="13"/>
  <c r="AH107" i="13"/>
  <c r="AJ107" i="13"/>
  <c r="AH108" i="13"/>
  <c r="AJ108" i="13"/>
  <c r="AH109" i="13"/>
  <c r="AJ109" i="13"/>
  <c r="AH111" i="13"/>
  <c r="AJ111" i="13"/>
  <c r="AH112" i="13"/>
  <c r="AJ112" i="13"/>
  <c r="AH113" i="13"/>
  <c r="AJ113" i="13"/>
  <c r="AH114" i="13"/>
  <c r="AJ114" i="13"/>
  <c r="AH115" i="13"/>
  <c r="AJ115" i="13"/>
  <c r="AH117" i="13"/>
  <c r="AJ117" i="13"/>
  <c r="AH119" i="13"/>
  <c r="AJ119" i="13"/>
  <c r="AH120" i="13"/>
  <c r="AJ120" i="13"/>
  <c r="AH121" i="13"/>
  <c r="AJ121" i="13"/>
  <c r="AH123" i="13"/>
  <c r="AJ123" i="13"/>
  <c r="AH124" i="13"/>
  <c r="AJ124" i="13"/>
  <c r="AH125" i="13"/>
  <c r="AJ125" i="13"/>
  <c r="AH126" i="13"/>
  <c r="AJ126" i="13"/>
  <c r="AH127" i="13"/>
  <c r="AJ127" i="13"/>
  <c r="AH128" i="13"/>
  <c r="AJ128" i="13"/>
  <c r="AH129" i="13"/>
  <c r="AJ129" i="13"/>
  <c r="AH130" i="13"/>
  <c r="AJ130" i="13"/>
  <c r="AH131" i="13"/>
  <c r="AJ131" i="13"/>
  <c r="AH132" i="13"/>
  <c r="AJ132" i="13"/>
  <c r="AH133" i="13"/>
  <c r="AJ133" i="13"/>
  <c r="AH135" i="13"/>
  <c r="AJ135" i="13"/>
  <c r="AH137" i="13"/>
  <c r="AJ137" i="13"/>
  <c r="AH138" i="13"/>
  <c r="AJ138" i="13"/>
  <c r="AH139" i="13"/>
  <c r="AJ139" i="13"/>
  <c r="AH141" i="13"/>
  <c r="AJ141" i="13"/>
  <c r="AH142" i="13"/>
  <c r="AJ142" i="13"/>
  <c r="AH143" i="13"/>
  <c r="AJ143" i="13"/>
  <c r="AH144" i="13"/>
  <c r="AJ144" i="13"/>
  <c r="AH146" i="13"/>
  <c r="AJ146" i="13"/>
  <c r="AH148" i="13"/>
  <c r="AJ148" i="13"/>
  <c r="AH150" i="13"/>
  <c r="AJ150" i="13"/>
  <c r="AH151" i="13"/>
  <c r="AJ151" i="13"/>
  <c r="AH152" i="13"/>
  <c r="AJ152" i="13"/>
  <c r="AH154" i="13"/>
  <c r="AJ154" i="13"/>
  <c r="AH155" i="13"/>
  <c r="AJ155" i="13"/>
  <c r="AH156" i="13"/>
  <c r="AJ156" i="13"/>
  <c r="AH157" i="13"/>
  <c r="AJ157" i="13"/>
  <c r="AH158" i="13"/>
  <c r="AJ158" i="13"/>
  <c r="AH160" i="13"/>
  <c r="AJ160" i="13"/>
  <c r="AH161" i="13"/>
  <c r="AJ161" i="13"/>
  <c r="AH162" i="13"/>
  <c r="AJ162" i="13"/>
  <c r="AH163" i="13"/>
  <c r="AJ163" i="13"/>
  <c r="AH164" i="13"/>
  <c r="AJ164" i="13"/>
  <c r="AH169" i="13"/>
  <c r="AJ169" i="13"/>
  <c r="AH170" i="13"/>
  <c r="AJ170" i="13"/>
  <c r="AH171" i="13"/>
  <c r="AJ171" i="13"/>
  <c r="AH173" i="13"/>
  <c r="AJ173" i="13"/>
  <c r="AH174" i="13"/>
  <c r="AJ174" i="13"/>
  <c r="AH175" i="13"/>
  <c r="AJ175" i="13"/>
  <c r="AH176" i="13"/>
  <c r="AJ176" i="13"/>
  <c r="AH177" i="13"/>
  <c r="AJ177" i="13"/>
  <c r="AH179" i="13"/>
  <c r="AJ179" i="13"/>
  <c r="AH180" i="13"/>
  <c r="AJ180" i="13"/>
  <c r="AH181" i="13"/>
  <c r="AJ181" i="13"/>
  <c r="AH182" i="13"/>
  <c r="AJ182" i="13"/>
  <c r="AH183" i="13"/>
  <c r="AJ183" i="13"/>
  <c r="AH184" i="13"/>
  <c r="AJ184" i="13"/>
  <c r="AH190" i="13"/>
  <c r="AJ190" i="13"/>
  <c r="AJ191" i="13"/>
  <c r="AH192" i="13"/>
  <c r="AJ192" i="13"/>
  <c r="AH193" i="13"/>
  <c r="AJ193" i="13"/>
  <c r="AH194" i="13"/>
  <c r="AJ194" i="13"/>
  <c r="AH195" i="13"/>
  <c r="AJ195" i="13"/>
  <c r="AH196" i="13"/>
  <c r="AJ196" i="13"/>
  <c r="AH198" i="13"/>
  <c r="AJ198" i="13"/>
  <c r="AH199" i="13"/>
  <c r="AJ199" i="13"/>
  <c r="AH200" i="13"/>
  <c r="AJ200" i="13"/>
  <c r="AH201" i="13"/>
  <c r="AJ201" i="13"/>
  <c r="AH206" i="13"/>
  <c r="AJ206" i="13"/>
  <c r="AE22" i="13"/>
  <c r="AD22" i="13"/>
  <c r="AC22" i="13"/>
  <c r="AB22" i="13"/>
  <c r="AA22" i="13"/>
  <c r="Z22" i="13"/>
  <c r="Y22" i="13"/>
  <c r="X22" i="13"/>
  <c r="W22" i="13"/>
  <c r="V22" i="13"/>
  <c r="U22" i="13"/>
  <c r="T22" i="13"/>
  <c r="S22" i="13"/>
  <c r="R22" i="13"/>
  <c r="Q22" i="13"/>
  <c r="P22" i="13"/>
  <c r="O22" i="13"/>
  <c r="N22" i="13"/>
  <c r="M22" i="13"/>
  <c r="L22" i="13"/>
  <c r="K22" i="13"/>
  <c r="J22" i="13"/>
  <c r="I22" i="13"/>
  <c r="AO22" i="13" s="1"/>
  <c r="H22" i="13"/>
  <c r="H11" i="13"/>
  <c r="H12" i="13"/>
  <c r="AE14" i="13"/>
  <c r="AD14" i="13"/>
  <c r="AC14" i="13"/>
  <c r="AB14" i="13"/>
  <c r="AA14" i="13"/>
  <c r="Z14" i="13"/>
  <c r="Y14" i="13"/>
  <c r="X14" i="13"/>
  <c r="W14" i="13"/>
  <c r="V14" i="13"/>
  <c r="U14" i="13"/>
  <c r="T14" i="13"/>
  <c r="S14" i="13"/>
  <c r="AE13" i="13"/>
  <c r="AD13" i="13"/>
  <c r="AC13" i="13"/>
  <c r="AB13" i="13"/>
  <c r="AA13" i="13"/>
  <c r="Z13" i="13"/>
  <c r="Y13" i="13"/>
  <c r="X13" i="13"/>
  <c r="W13" i="13"/>
  <c r="V13" i="13"/>
  <c r="U13" i="13"/>
  <c r="T13" i="13"/>
  <c r="S13" i="13"/>
  <c r="AE12" i="13"/>
  <c r="AD12" i="13"/>
  <c r="AC12" i="13"/>
  <c r="AB12" i="13"/>
  <c r="AA12" i="13"/>
  <c r="Z12" i="13"/>
  <c r="Y12" i="13"/>
  <c r="X12" i="13"/>
  <c r="W12" i="13"/>
  <c r="V12" i="13"/>
  <c r="U12" i="13"/>
  <c r="T12" i="13"/>
  <c r="S12" i="13"/>
  <c r="AE11" i="13"/>
  <c r="AD11" i="13"/>
  <c r="AC11" i="13"/>
  <c r="AB11" i="13"/>
  <c r="AA11" i="13"/>
  <c r="Z11" i="13"/>
  <c r="Y11" i="13"/>
  <c r="X11" i="13"/>
  <c r="W11" i="13"/>
  <c r="V11" i="13"/>
  <c r="U11" i="13"/>
  <c r="T11" i="13"/>
  <c r="S11" i="13"/>
  <c r="R14" i="13"/>
  <c r="Q14" i="13"/>
  <c r="P14" i="13"/>
  <c r="O14" i="13"/>
  <c r="N14" i="13"/>
  <c r="M14" i="13"/>
  <c r="L14" i="13"/>
  <c r="K14" i="13"/>
  <c r="J14" i="13"/>
  <c r="I14" i="13"/>
  <c r="AO14" i="13" s="1"/>
  <c r="H14" i="13"/>
  <c r="R13" i="13"/>
  <c r="Q13" i="13"/>
  <c r="P13" i="13"/>
  <c r="O13" i="13"/>
  <c r="N13" i="13"/>
  <c r="M13" i="13"/>
  <c r="L13" i="13"/>
  <c r="K13" i="13"/>
  <c r="J13" i="13"/>
  <c r="I13" i="13"/>
  <c r="AO13" i="13" s="1"/>
  <c r="H13" i="13"/>
  <c r="R12" i="13"/>
  <c r="Q12" i="13"/>
  <c r="P12" i="13"/>
  <c r="O12" i="13"/>
  <c r="N12" i="13"/>
  <c r="M12" i="13"/>
  <c r="L12" i="13"/>
  <c r="K12" i="13"/>
  <c r="J12" i="13"/>
  <c r="I12" i="13"/>
  <c r="AO12" i="13" s="1"/>
  <c r="R11" i="13"/>
  <c r="Q11" i="13"/>
  <c r="P11" i="13"/>
  <c r="O11" i="13"/>
  <c r="N11" i="13"/>
  <c r="M11" i="13"/>
  <c r="L11" i="13"/>
  <c r="K11" i="13"/>
  <c r="J11" i="13"/>
  <c r="I11" i="13"/>
  <c r="AO11" i="13" s="1"/>
  <c r="D14" i="13"/>
  <c r="C14" i="13"/>
  <c r="AP14" i="13" s="1"/>
  <c r="E13" i="13"/>
  <c r="D13" i="13"/>
  <c r="C13" i="13"/>
  <c r="D12" i="13"/>
  <c r="E11" i="13"/>
  <c r="D11" i="13"/>
  <c r="C11" i="13"/>
  <c r="B13" i="13"/>
  <c r="B11" i="13"/>
  <c r="AJ207" i="13"/>
  <c r="AH207" i="13"/>
  <c r="B32" i="13"/>
  <c r="AL31" i="13"/>
  <c r="AL30" i="13"/>
  <c r="AL29" i="13"/>
  <c r="AE28" i="13"/>
  <c r="AD28" i="13"/>
  <c r="AC28" i="13"/>
  <c r="AB28" i="13"/>
  <c r="AA28" i="13"/>
  <c r="Z28" i="13"/>
  <c r="Y28" i="13"/>
  <c r="X28" i="13"/>
  <c r="W28" i="13"/>
  <c r="V28" i="13"/>
  <c r="U28" i="13"/>
  <c r="T28" i="13"/>
  <c r="S28" i="13"/>
  <c r="R28" i="13"/>
  <c r="Q28" i="13"/>
  <c r="P28" i="13"/>
  <c r="O28" i="13"/>
  <c r="N28" i="13"/>
  <c r="M28" i="13"/>
  <c r="AO28" i="13" s="1"/>
  <c r="L28" i="13"/>
  <c r="J28" i="13"/>
  <c r="H28" i="13"/>
  <c r="D28" i="13"/>
  <c r="AL27" i="13"/>
  <c r="X110" i="13"/>
  <c r="W110" i="13"/>
  <c r="V110" i="13"/>
  <c r="U110" i="13"/>
  <c r="T110" i="13"/>
  <c r="S110" i="13"/>
  <c r="R110" i="13"/>
  <c r="Q110" i="13"/>
  <c r="P110" i="13"/>
  <c r="O110" i="13"/>
  <c r="N110" i="13"/>
  <c r="M110" i="13"/>
  <c r="L110" i="13"/>
  <c r="K110" i="13"/>
  <c r="AO110" i="13" s="1"/>
  <c r="E110" i="13"/>
  <c r="D80" i="13"/>
  <c r="P80" i="13"/>
  <c r="AE91" i="13"/>
  <c r="AD91" i="13"/>
  <c r="AC91" i="13"/>
  <c r="AB91" i="13"/>
  <c r="AA91" i="13"/>
  <c r="Z91" i="13"/>
  <c r="Y91" i="13"/>
  <c r="X91" i="13"/>
  <c r="W91" i="13"/>
  <c r="V91" i="13"/>
  <c r="U91" i="13"/>
  <c r="T91" i="13"/>
  <c r="S91" i="13"/>
  <c r="R91" i="13"/>
  <c r="Q91" i="13"/>
  <c r="P91" i="13"/>
  <c r="O91" i="13"/>
  <c r="N91" i="13"/>
  <c r="M91" i="13"/>
  <c r="L91" i="13"/>
  <c r="K91" i="13"/>
  <c r="J91" i="13"/>
  <c r="I91" i="13"/>
  <c r="AO91" i="13" s="1"/>
  <c r="H91" i="13"/>
  <c r="B92" i="13"/>
  <c r="B80" i="13" s="1"/>
  <c r="E93" i="13"/>
  <c r="AP93" i="13" s="1"/>
  <c r="C93" i="13"/>
  <c r="B93" i="13"/>
  <c r="D91" i="13"/>
  <c r="D22" i="13"/>
  <c r="AL15" i="13"/>
  <c r="AL17" i="13"/>
  <c r="AL19" i="13"/>
  <c r="AL21" i="13"/>
  <c r="AL23" i="13"/>
  <c r="AL25" i="13"/>
  <c r="AL26" i="13"/>
  <c r="AL33" i="13"/>
  <c r="AL38" i="13"/>
  <c r="AL39" i="13"/>
  <c r="AL40" i="13"/>
  <c r="AL47" i="13"/>
  <c r="AL49" i="13"/>
  <c r="AL51" i="13"/>
  <c r="AL52" i="13"/>
  <c r="AL65" i="13"/>
  <c r="AL69" i="13"/>
  <c r="AL70" i="13"/>
  <c r="AL71" i="13"/>
  <c r="AL75" i="13"/>
  <c r="AL76" i="13"/>
  <c r="AL78" i="13"/>
  <c r="AL82" i="13"/>
  <c r="AL83" i="13"/>
  <c r="AL84" i="13"/>
  <c r="AL88" i="13"/>
  <c r="AL89" i="13"/>
  <c r="AL90" i="13"/>
  <c r="AL94" i="13"/>
  <c r="AL95" i="13"/>
  <c r="AL97" i="13"/>
  <c r="AL99" i="13"/>
  <c r="AL101" i="13"/>
  <c r="AL102" i="13"/>
  <c r="AL103" i="13"/>
  <c r="AL105" i="13"/>
  <c r="AL107" i="13"/>
  <c r="AL108" i="13"/>
  <c r="AL109" i="13"/>
  <c r="AL111" i="13"/>
  <c r="AL113" i="13"/>
  <c r="AL114" i="13"/>
  <c r="AL115" i="13"/>
  <c r="AL117" i="13"/>
  <c r="AL119" i="13"/>
  <c r="AL120" i="13"/>
  <c r="AL121" i="13"/>
  <c r="AL123" i="13"/>
  <c r="AL125" i="13"/>
  <c r="AL126" i="13"/>
  <c r="AL127" i="13"/>
  <c r="AL128" i="13"/>
  <c r="AL129" i="13"/>
  <c r="AL130" i="13"/>
  <c r="AL131" i="13"/>
  <c r="AL132" i="13"/>
  <c r="AL133" i="13"/>
  <c r="AL135" i="13"/>
  <c r="AL137" i="13"/>
  <c r="AL138" i="13"/>
  <c r="AL139" i="13"/>
  <c r="AL141" i="13"/>
  <c r="AL143" i="13"/>
  <c r="AL144" i="13"/>
  <c r="AL146" i="13"/>
  <c r="AL148" i="13"/>
  <c r="AL150" i="13"/>
  <c r="AL151" i="13"/>
  <c r="AL152" i="13"/>
  <c r="AL154" i="13"/>
  <c r="AL156" i="13"/>
  <c r="AL157" i="13"/>
  <c r="AL158" i="13"/>
  <c r="AL160" i="13"/>
  <c r="AL162" i="13"/>
  <c r="AL163" i="13"/>
  <c r="AL164" i="13"/>
  <c r="AL169" i="13"/>
  <c r="AL170" i="13"/>
  <c r="AL171" i="13"/>
  <c r="AL173" i="13"/>
  <c r="AL175" i="13"/>
  <c r="AL177" i="13"/>
  <c r="AL182" i="13"/>
  <c r="AL183" i="13"/>
  <c r="AL184" i="13"/>
  <c r="AL188" i="13"/>
  <c r="AL190" i="13"/>
  <c r="AL192" i="13"/>
  <c r="AL194" i="13"/>
  <c r="AL196" i="13"/>
  <c r="AL201" i="13"/>
  <c r="AL206" i="13"/>
  <c r="J16" i="13"/>
  <c r="D186" i="13"/>
  <c r="AE189" i="13"/>
  <c r="AD189" i="13"/>
  <c r="AC189" i="13"/>
  <c r="AB189" i="13"/>
  <c r="AA189" i="13"/>
  <c r="Z189" i="13"/>
  <c r="Y189" i="13"/>
  <c r="X189" i="13"/>
  <c r="W189" i="13"/>
  <c r="V189" i="13"/>
  <c r="U189" i="13"/>
  <c r="T189" i="13"/>
  <c r="S189" i="13"/>
  <c r="R189" i="13"/>
  <c r="Q189" i="13"/>
  <c r="P189" i="13"/>
  <c r="O189" i="13"/>
  <c r="N189" i="13"/>
  <c r="M189" i="13"/>
  <c r="L189" i="13"/>
  <c r="K189" i="13"/>
  <c r="J189" i="13"/>
  <c r="I189" i="13"/>
  <c r="AO189" i="13" s="1"/>
  <c r="AE188" i="13"/>
  <c r="AD188" i="13"/>
  <c r="AC188" i="13"/>
  <c r="AB188" i="13"/>
  <c r="AA188" i="13"/>
  <c r="Z188" i="13"/>
  <c r="Y188" i="13"/>
  <c r="X188" i="13"/>
  <c r="W188" i="13"/>
  <c r="V188" i="13"/>
  <c r="U188" i="13"/>
  <c r="T188" i="13"/>
  <c r="S188" i="13"/>
  <c r="R188" i="13"/>
  <c r="Q188" i="13"/>
  <c r="P188" i="13"/>
  <c r="O188" i="13"/>
  <c r="N188" i="13"/>
  <c r="M188" i="13"/>
  <c r="L188" i="13"/>
  <c r="K188" i="13"/>
  <c r="J188" i="13"/>
  <c r="I188" i="13"/>
  <c r="AO188" i="13" s="1"/>
  <c r="AE187" i="13"/>
  <c r="AD187" i="13"/>
  <c r="AC187" i="13"/>
  <c r="AB187" i="13"/>
  <c r="AA187" i="13"/>
  <c r="Z187" i="13"/>
  <c r="Y187" i="13"/>
  <c r="X187" i="13"/>
  <c r="W187" i="13"/>
  <c r="V187" i="13"/>
  <c r="U187" i="13"/>
  <c r="T187" i="13"/>
  <c r="S187" i="13"/>
  <c r="R187" i="13"/>
  <c r="Q187" i="13"/>
  <c r="P187" i="13"/>
  <c r="O187" i="13"/>
  <c r="N187" i="13"/>
  <c r="M187" i="13"/>
  <c r="L187" i="13"/>
  <c r="K187" i="13"/>
  <c r="J187" i="13"/>
  <c r="I187" i="13"/>
  <c r="AO187" i="13" s="1"/>
  <c r="AE186" i="13"/>
  <c r="AE203" i="13" s="1"/>
  <c r="AD186" i="13"/>
  <c r="AD203" i="13" s="1"/>
  <c r="AC186" i="13"/>
  <c r="AC203" i="13" s="1"/>
  <c r="AB186" i="13"/>
  <c r="AB203" i="13" s="1"/>
  <c r="AA186" i="13"/>
  <c r="AA203" i="13" s="1"/>
  <c r="Z186" i="13"/>
  <c r="Z203" i="13" s="1"/>
  <c r="Y186" i="13"/>
  <c r="Y203" i="13" s="1"/>
  <c r="X186" i="13"/>
  <c r="X203" i="13" s="1"/>
  <c r="W186" i="13"/>
  <c r="W203" i="13" s="1"/>
  <c r="V186" i="13"/>
  <c r="V203" i="13" s="1"/>
  <c r="U186" i="13"/>
  <c r="U203" i="13" s="1"/>
  <c r="T186" i="13"/>
  <c r="T203" i="13" s="1"/>
  <c r="S186" i="13"/>
  <c r="S203" i="13" s="1"/>
  <c r="R186" i="13"/>
  <c r="R203" i="13" s="1"/>
  <c r="Q186" i="13"/>
  <c r="Q203" i="13" s="1"/>
  <c r="P186" i="13"/>
  <c r="P203" i="13" s="1"/>
  <c r="O186" i="13"/>
  <c r="O203" i="13" s="1"/>
  <c r="N186" i="13"/>
  <c r="N203" i="13" s="1"/>
  <c r="M186" i="13"/>
  <c r="M203" i="13" s="1"/>
  <c r="L186" i="13"/>
  <c r="L203" i="13" s="1"/>
  <c r="K186" i="13"/>
  <c r="K203" i="13" s="1"/>
  <c r="J186" i="13"/>
  <c r="J203" i="13" s="1"/>
  <c r="I186" i="13"/>
  <c r="AO186" i="13" s="1"/>
  <c r="I185" i="13"/>
  <c r="H189" i="13"/>
  <c r="H188" i="13"/>
  <c r="H187" i="13"/>
  <c r="H186" i="13"/>
  <c r="AE197" i="13"/>
  <c r="AE185" i="13" s="1"/>
  <c r="AD197" i="13"/>
  <c r="AC197" i="13"/>
  <c r="AC185" i="13" s="1"/>
  <c r="AB197" i="13"/>
  <c r="AA197" i="13"/>
  <c r="AA185" i="13" s="1"/>
  <c r="Z197" i="13"/>
  <c r="Y197" i="13"/>
  <c r="Y185" i="13" s="1"/>
  <c r="X197" i="13"/>
  <c r="W197" i="13"/>
  <c r="W185" i="13" s="1"/>
  <c r="V197" i="13"/>
  <c r="U197" i="13"/>
  <c r="U185" i="13" s="1"/>
  <c r="T197" i="13"/>
  <c r="S197" i="13"/>
  <c r="S185" i="13" s="1"/>
  <c r="R197" i="13"/>
  <c r="Q197" i="13"/>
  <c r="Q185" i="13" s="1"/>
  <c r="P197" i="13"/>
  <c r="O197" i="13"/>
  <c r="O185" i="13" s="1"/>
  <c r="N197" i="13"/>
  <c r="M197" i="13"/>
  <c r="M185" i="13" s="1"/>
  <c r="L197" i="13"/>
  <c r="K197" i="13"/>
  <c r="AO197" i="13" s="1"/>
  <c r="J197" i="13"/>
  <c r="E200" i="13"/>
  <c r="C200" i="13"/>
  <c r="B200" i="13"/>
  <c r="E198" i="13"/>
  <c r="AP198" i="13" s="1"/>
  <c r="C198" i="13"/>
  <c r="C197" i="13" s="1"/>
  <c r="B198" i="13"/>
  <c r="AE172" i="13"/>
  <c r="AD172" i="13"/>
  <c r="AC172" i="13"/>
  <c r="AB172" i="13"/>
  <c r="AA172" i="13"/>
  <c r="Z172" i="13"/>
  <c r="Y172" i="13"/>
  <c r="X172" i="13"/>
  <c r="W172" i="13"/>
  <c r="V172" i="13"/>
  <c r="U172" i="13"/>
  <c r="T172" i="13"/>
  <c r="S172" i="13"/>
  <c r="R172" i="13"/>
  <c r="Q172" i="13"/>
  <c r="P172" i="13"/>
  <c r="O172" i="13"/>
  <c r="N172" i="13"/>
  <c r="M172" i="13"/>
  <c r="L172" i="13"/>
  <c r="K172" i="13"/>
  <c r="AO172" i="13" s="1"/>
  <c r="AL174" i="13"/>
  <c r="AE159" i="13"/>
  <c r="AD159" i="13"/>
  <c r="AC159" i="13"/>
  <c r="AB159" i="13"/>
  <c r="AA159" i="13"/>
  <c r="Z159" i="13"/>
  <c r="Y159" i="13"/>
  <c r="X159" i="13"/>
  <c r="W159" i="13"/>
  <c r="V159" i="13"/>
  <c r="U159" i="13"/>
  <c r="T159" i="13"/>
  <c r="S159" i="13"/>
  <c r="R159" i="13"/>
  <c r="Q159" i="13"/>
  <c r="P159" i="13"/>
  <c r="O159" i="13"/>
  <c r="N159" i="13"/>
  <c r="M159" i="13"/>
  <c r="L159" i="13"/>
  <c r="K159" i="13"/>
  <c r="J159" i="13"/>
  <c r="I159" i="13"/>
  <c r="AO159" i="13" s="1"/>
  <c r="E159" i="13"/>
  <c r="AP159" i="13" s="1"/>
  <c r="AE118" i="13"/>
  <c r="AE116" i="13" s="1"/>
  <c r="AD118" i="13"/>
  <c r="AD116" i="13" s="1"/>
  <c r="AC118" i="13"/>
  <c r="AC116" i="13" s="1"/>
  <c r="AB118" i="13"/>
  <c r="AB116" i="13" s="1"/>
  <c r="AA118" i="13"/>
  <c r="AA116" i="13" s="1"/>
  <c r="Z118" i="13"/>
  <c r="Z116" i="13" s="1"/>
  <c r="Y118" i="13"/>
  <c r="Y116" i="13" s="1"/>
  <c r="X118" i="13"/>
  <c r="X116" i="13" s="1"/>
  <c r="W118" i="13"/>
  <c r="W116" i="13" s="1"/>
  <c r="V118" i="13"/>
  <c r="V116" i="13" s="1"/>
  <c r="U118" i="13"/>
  <c r="U116" i="13" s="1"/>
  <c r="T118" i="13"/>
  <c r="T116" i="13" s="1"/>
  <c r="S116" i="13"/>
  <c r="R118" i="13"/>
  <c r="Q118" i="13"/>
  <c r="Q116" i="13" s="1"/>
  <c r="P118" i="13"/>
  <c r="P116" i="13" s="1"/>
  <c r="O116" i="13"/>
  <c r="N118" i="13"/>
  <c r="N116" i="13" s="1"/>
  <c r="M118" i="13"/>
  <c r="M116" i="13" s="1"/>
  <c r="L118" i="13"/>
  <c r="L116" i="13" s="1"/>
  <c r="K118" i="13"/>
  <c r="K116" i="13" s="1"/>
  <c r="J118" i="13"/>
  <c r="J116" i="13" s="1"/>
  <c r="I118" i="13"/>
  <c r="AO118" i="13" s="1"/>
  <c r="D118" i="13"/>
  <c r="D116" i="13" s="1"/>
  <c r="AE122" i="13"/>
  <c r="AD122" i="13"/>
  <c r="AC122" i="13"/>
  <c r="AB122" i="13"/>
  <c r="AA122" i="13"/>
  <c r="Z122" i="13"/>
  <c r="Y122" i="13"/>
  <c r="X122" i="13"/>
  <c r="W122" i="13"/>
  <c r="V122" i="13"/>
  <c r="U122" i="13"/>
  <c r="T122" i="13"/>
  <c r="S122" i="13"/>
  <c r="R122" i="13"/>
  <c r="Q122" i="13"/>
  <c r="P122" i="13"/>
  <c r="O122" i="13"/>
  <c r="N122" i="13"/>
  <c r="M122" i="13"/>
  <c r="L122" i="13"/>
  <c r="K122" i="13"/>
  <c r="J122" i="13"/>
  <c r="I122" i="13"/>
  <c r="AO122" i="13" s="1"/>
  <c r="D122" i="13"/>
  <c r="D110" i="13"/>
  <c r="G112" i="13"/>
  <c r="AE100" i="13"/>
  <c r="AE98" i="13" s="1"/>
  <c r="AD100" i="13"/>
  <c r="AD98" i="13" s="1"/>
  <c r="AC100" i="13"/>
  <c r="AC98" i="13" s="1"/>
  <c r="AB100" i="13"/>
  <c r="AA100" i="13"/>
  <c r="AA98" i="13" s="1"/>
  <c r="Z100" i="13"/>
  <c r="Z98" i="13" s="1"/>
  <c r="Y100" i="13"/>
  <c r="Y98" i="13" s="1"/>
  <c r="X100" i="13"/>
  <c r="X98" i="13" s="1"/>
  <c r="W100" i="13"/>
  <c r="W98" i="13" s="1"/>
  <c r="V100" i="13"/>
  <c r="V98" i="13" s="1"/>
  <c r="U100" i="13"/>
  <c r="U98" i="13" s="1"/>
  <c r="T100" i="13"/>
  <c r="T98" i="13" s="1"/>
  <c r="S100" i="13"/>
  <c r="S98" i="13" s="1"/>
  <c r="R100" i="13"/>
  <c r="R98" i="13" s="1"/>
  <c r="Q100" i="13"/>
  <c r="P100" i="13"/>
  <c r="O100" i="13"/>
  <c r="O98" i="13" s="1"/>
  <c r="N100" i="13"/>
  <c r="N98" i="13" s="1"/>
  <c r="M100" i="13"/>
  <c r="M98" i="13" s="1"/>
  <c r="L100" i="13"/>
  <c r="L98" i="13" s="1"/>
  <c r="K100" i="13"/>
  <c r="K98" i="13" s="1"/>
  <c r="J100" i="13"/>
  <c r="J98" i="13" s="1"/>
  <c r="I100" i="13"/>
  <c r="AO100" i="13" s="1"/>
  <c r="P98" i="13"/>
  <c r="H100" i="13"/>
  <c r="D100" i="13"/>
  <c r="D98" i="13" s="1"/>
  <c r="AE104" i="13"/>
  <c r="AD104" i="13"/>
  <c r="AC104" i="13"/>
  <c r="AB104" i="13"/>
  <c r="AA104" i="13"/>
  <c r="Z104" i="13"/>
  <c r="Y104" i="13"/>
  <c r="X104" i="13"/>
  <c r="W104" i="13"/>
  <c r="V104" i="13"/>
  <c r="U104" i="13"/>
  <c r="T104" i="13"/>
  <c r="S104" i="13"/>
  <c r="R104" i="13"/>
  <c r="Q104" i="13"/>
  <c r="P104" i="13"/>
  <c r="O104" i="13"/>
  <c r="N104" i="13"/>
  <c r="M104" i="13"/>
  <c r="L104" i="13"/>
  <c r="K104" i="13"/>
  <c r="J104" i="13"/>
  <c r="I104" i="13"/>
  <c r="AO104" i="13" s="1"/>
  <c r="E104" i="13"/>
  <c r="D104" i="13"/>
  <c r="AE48" i="13"/>
  <c r="AD48" i="13"/>
  <c r="AC48" i="13"/>
  <c r="AB48" i="13"/>
  <c r="AA48" i="13"/>
  <c r="Z48" i="13"/>
  <c r="Y48" i="13"/>
  <c r="X48" i="13"/>
  <c r="W48" i="13"/>
  <c r="V48" i="13"/>
  <c r="U48" i="13"/>
  <c r="T48" i="13"/>
  <c r="S48" i="13"/>
  <c r="R48" i="13"/>
  <c r="Q48" i="13"/>
  <c r="P48" i="13"/>
  <c r="O48" i="13"/>
  <c r="N48" i="13"/>
  <c r="M48" i="13"/>
  <c r="L48" i="13"/>
  <c r="K48" i="13"/>
  <c r="J48" i="13"/>
  <c r="I48" i="13"/>
  <c r="AO48" i="13" s="1"/>
  <c r="G42" i="13"/>
  <c r="AE168" i="13"/>
  <c r="AD168" i="13"/>
  <c r="AC168" i="13"/>
  <c r="AB168" i="13"/>
  <c r="AA168" i="13"/>
  <c r="Z168" i="13"/>
  <c r="Y168" i="13"/>
  <c r="AO168" i="13" s="1"/>
  <c r="B179" i="13"/>
  <c r="B178" i="13" s="1"/>
  <c r="B174" i="13"/>
  <c r="B161" i="13"/>
  <c r="B159" i="13" s="1"/>
  <c r="B74" i="13"/>
  <c r="B50" i="13"/>
  <c r="F50" i="13" s="1"/>
  <c r="AE205" i="13"/>
  <c r="AC205" i="13"/>
  <c r="AA205" i="13"/>
  <c r="Y205" i="13"/>
  <c r="W205" i="13"/>
  <c r="U205" i="13"/>
  <c r="S205" i="13"/>
  <c r="Q205" i="13"/>
  <c r="O205" i="13"/>
  <c r="M205" i="13"/>
  <c r="K205" i="13"/>
  <c r="I205" i="13"/>
  <c r="AO205" i="13" s="1"/>
  <c r="AE167" i="13"/>
  <c r="AE166" i="13"/>
  <c r="AC167" i="13"/>
  <c r="AC166" i="13"/>
  <c r="AA167" i="13"/>
  <c r="AA166" i="13"/>
  <c r="Y167" i="13"/>
  <c r="Y166" i="13"/>
  <c r="W167" i="13"/>
  <c r="W166" i="13"/>
  <c r="U167" i="13"/>
  <c r="U166" i="13"/>
  <c r="S167" i="13"/>
  <c r="S166" i="13"/>
  <c r="Q167" i="13"/>
  <c r="Q166" i="13"/>
  <c r="O167" i="13"/>
  <c r="O166" i="13"/>
  <c r="M167" i="13"/>
  <c r="M166" i="13"/>
  <c r="K167" i="13"/>
  <c r="K166" i="13"/>
  <c r="I167" i="13"/>
  <c r="AO167" i="13" s="1"/>
  <c r="I166" i="13"/>
  <c r="AO166" i="13" s="1"/>
  <c r="AE178" i="13"/>
  <c r="AC178" i="13"/>
  <c r="AA178" i="13"/>
  <c r="W178" i="13"/>
  <c r="U178" i="13"/>
  <c r="S178" i="13"/>
  <c r="Q178" i="13"/>
  <c r="O178" i="13"/>
  <c r="M178" i="13"/>
  <c r="K178" i="13"/>
  <c r="I178" i="13"/>
  <c r="D149" i="13"/>
  <c r="D147" i="13" s="1"/>
  <c r="AE149" i="13"/>
  <c r="AE147" i="13" s="1"/>
  <c r="AC149" i="13"/>
  <c r="AC147" i="13" s="1"/>
  <c r="AA149" i="13"/>
  <c r="AA147" i="13" s="1"/>
  <c r="Y149" i="13"/>
  <c r="Y147" i="13" s="1"/>
  <c r="W149" i="13"/>
  <c r="W147" i="13" s="1"/>
  <c r="U149" i="13"/>
  <c r="U147" i="13" s="1"/>
  <c r="S149" i="13"/>
  <c r="S147" i="13" s="1"/>
  <c r="Q149" i="13"/>
  <c r="Q147" i="13" s="1"/>
  <c r="O149" i="13"/>
  <c r="O147" i="13" s="1"/>
  <c r="M149" i="13"/>
  <c r="M147" i="13" s="1"/>
  <c r="K149" i="13"/>
  <c r="K147" i="13" s="1"/>
  <c r="I149" i="13"/>
  <c r="AO149" i="13" s="1"/>
  <c r="H149" i="13"/>
  <c r="AE153" i="13"/>
  <c r="AC153" i="13"/>
  <c r="AA153" i="13"/>
  <c r="Y153" i="13"/>
  <c r="W153" i="13"/>
  <c r="U153" i="13"/>
  <c r="S153" i="13"/>
  <c r="Q153" i="13"/>
  <c r="O153" i="13"/>
  <c r="M153" i="13"/>
  <c r="K153" i="13"/>
  <c r="I153" i="13"/>
  <c r="AE136" i="13"/>
  <c r="AE134" i="13" s="1"/>
  <c r="AC136" i="13"/>
  <c r="AC134" i="13" s="1"/>
  <c r="AA136" i="13"/>
  <c r="AA134" i="13" s="1"/>
  <c r="Y136" i="13"/>
  <c r="Y134" i="13" s="1"/>
  <c r="W136" i="13"/>
  <c r="W134" i="13" s="1"/>
  <c r="U136" i="13"/>
  <c r="U134" i="13" s="1"/>
  <c r="S136" i="13"/>
  <c r="S134" i="13" s="1"/>
  <c r="Q136" i="13"/>
  <c r="Q134" i="13" s="1"/>
  <c r="O136" i="13"/>
  <c r="O134" i="13" s="1"/>
  <c r="M136" i="13"/>
  <c r="M134" i="13" s="1"/>
  <c r="K136" i="13"/>
  <c r="K134" i="13" s="1"/>
  <c r="I136" i="13"/>
  <c r="H136" i="13"/>
  <c r="D136" i="13"/>
  <c r="D134" i="13" s="1"/>
  <c r="AE140" i="13"/>
  <c r="AC140" i="13"/>
  <c r="AA140" i="13"/>
  <c r="Y140" i="13"/>
  <c r="W140" i="13"/>
  <c r="U140" i="13"/>
  <c r="S140" i="13"/>
  <c r="Q140" i="13"/>
  <c r="O140" i="13"/>
  <c r="M140" i="13"/>
  <c r="K140" i="13"/>
  <c r="I140" i="13"/>
  <c r="D140" i="13"/>
  <c r="D79" i="13"/>
  <c r="D77" i="13" s="1"/>
  <c r="AE79" i="13"/>
  <c r="AE77" i="13" s="1"/>
  <c r="AC79" i="13"/>
  <c r="AC77" i="13" s="1"/>
  <c r="AA79" i="13"/>
  <c r="AA77" i="13" s="1"/>
  <c r="Y79" i="13"/>
  <c r="Y77" i="13" s="1"/>
  <c r="W79" i="13"/>
  <c r="W77" i="13" s="1"/>
  <c r="U79" i="13"/>
  <c r="U77" i="13" s="1"/>
  <c r="S79" i="13"/>
  <c r="S77" i="13" s="1"/>
  <c r="M79" i="13"/>
  <c r="M77" i="13" s="1"/>
  <c r="K79" i="13"/>
  <c r="K77" i="13" s="1"/>
  <c r="H81" i="13"/>
  <c r="AE85" i="13"/>
  <c r="AC85" i="13"/>
  <c r="AA85" i="13"/>
  <c r="Y85" i="13"/>
  <c r="W85" i="13"/>
  <c r="U85" i="13"/>
  <c r="S85" i="13"/>
  <c r="Q85" i="13"/>
  <c r="O85" i="13"/>
  <c r="M85" i="13"/>
  <c r="K85" i="13"/>
  <c r="I85" i="13"/>
  <c r="D85" i="13"/>
  <c r="AE68" i="13"/>
  <c r="AE67" i="13"/>
  <c r="AC68" i="13"/>
  <c r="AC67" i="13"/>
  <c r="AA68" i="13"/>
  <c r="AA67" i="13"/>
  <c r="Y68" i="13"/>
  <c r="Y67" i="13"/>
  <c r="W68" i="13"/>
  <c r="W67" i="13"/>
  <c r="U68" i="13"/>
  <c r="U67" i="13"/>
  <c r="S68" i="13"/>
  <c r="S67" i="13"/>
  <c r="Q68" i="13"/>
  <c r="Q67" i="13"/>
  <c r="O68" i="13"/>
  <c r="O67" i="13"/>
  <c r="M68" i="13"/>
  <c r="M67" i="13"/>
  <c r="K68" i="13"/>
  <c r="K67" i="13"/>
  <c r="I68" i="13"/>
  <c r="AO68" i="13" s="1"/>
  <c r="I67" i="13"/>
  <c r="AO67" i="13" s="1"/>
  <c r="H67" i="13"/>
  <c r="AE72" i="13"/>
  <c r="AC72" i="13"/>
  <c r="AA72" i="13"/>
  <c r="Y72" i="13"/>
  <c r="W72" i="13"/>
  <c r="U72" i="13"/>
  <c r="S72" i="13"/>
  <c r="Q72" i="13"/>
  <c r="O72" i="13"/>
  <c r="M72" i="13"/>
  <c r="K72" i="13"/>
  <c r="I72" i="13"/>
  <c r="D72" i="13"/>
  <c r="D68" i="13"/>
  <c r="D67" i="13"/>
  <c r="D48" i="13"/>
  <c r="AE41" i="13"/>
  <c r="AC41" i="13"/>
  <c r="AA41" i="13"/>
  <c r="Y41" i="13"/>
  <c r="W41" i="13"/>
  <c r="S41" i="13"/>
  <c r="U41" i="13"/>
  <c r="Q41" i="13"/>
  <c r="O41" i="13"/>
  <c r="M41" i="13"/>
  <c r="K41" i="13"/>
  <c r="I41" i="13"/>
  <c r="H41" i="13"/>
  <c r="E41" i="13"/>
  <c r="D41" i="13"/>
  <c r="D37" i="13"/>
  <c r="D35" i="13"/>
  <c r="D34" i="13" s="1"/>
  <c r="AE37" i="13"/>
  <c r="AE35" i="13"/>
  <c r="AE34" i="13" s="1"/>
  <c r="AC37" i="13"/>
  <c r="AC35" i="13"/>
  <c r="AA37" i="13"/>
  <c r="AA35" i="13"/>
  <c r="AA34" i="13" s="1"/>
  <c r="Y37" i="13"/>
  <c r="Y35" i="13"/>
  <c r="W37" i="13"/>
  <c r="W35" i="13"/>
  <c r="U37" i="13"/>
  <c r="U35" i="13"/>
  <c r="S37" i="13"/>
  <c r="S35" i="13"/>
  <c r="S34" i="13" s="1"/>
  <c r="Q37" i="13"/>
  <c r="Q35" i="13"/>
  <c r="Q34" i="13" s="1"/>
  <c r="O37" i="13"/>
  <c r="O35" i="13"/>
  <c r="O34" i="13" s="1"/>
  <c r="M37" i="13"/>
  <c r="M35" i="13"/>
  <c r="K37" i="13"/>
  <c r="K35" i="13"/>
  <c r="I37" i="13"/>
  <c r="AO37" i="13" s="1"/>
  <c r="I35" i="13"/>
  <c r="AO35" i="13" s="1"/>
  <c r="D16" i="13"/>
  <c r="AL11" i="13"/>
  <c r="C122" i="13"/>
  <c r="C116" i="13"/>
  <c r="C86" i="13"/>
  <c r="AP86" i="13" s="1"/>
  <c r="C46" i="13"/>
  <c r="AP46" i="13" s="1"/>
  <c r="C45" i="13"/>
  <c r="AP45" i="13" s="1"/>
  <c r="AD205" i="13"/>
  <c r="AB205" i="13"/>
  <c r="Z205" i="13"/>
  <c r="X205" i="13"/>
  <c r="V205" i="13"/>
  <c r="T205" i="13"/>
  <c r="R205" i="13"/>
  <c r="P205" i="13"/>
  <c r="N205" i="13"/>
  <c r="L205" i="13"/>
  <c r="J205" i="13"/>
  <c r="H205" i="13"/>
  <c r="AD185" i="13"/>
  <c r="AB185" i="13"/>
  <c r="Z185" i="13"/>
  <c r="X185" i="13"/>
  <c r="V185" i="13"/>
  <c r="T191" i="13"/>
  <c r="T185" i="13" s="1"/>
  <c r="R191" i="13"/>
  <c r="R185" i="13" s="1"/>
  <c r="P191" i="13"/>
  <c r="P185" i="13" s="1"/>
  <c r="N191" i="13"/>
  <c r="N185" i="13" s="1"/>
  <c r="L191" i="13"/>
  <c r="L185" i="13" s="1"/>
  <c r="J191" i="13"/>
  <c r="J185" i="13" s="1"/>
  <c r="H191" i="13"/>
  <c r="AD16" i="13"/>
  <c r="AB16" i="13"/>
  <c r="Z16" i="13"/>
  <c r="X16" i="13"/>
  <c r="V16" i="13"/>
  <c r="T16" i="13"/>
  <c r="R16" i="13"/>
  <c r="P16" i="13"/>
  <c r="N16" i="13"/>
  <c r="L16" i="13"/>
  <c r="H16" i="13"/>
  <c r="B24" i="13"/>
  <c r="F24" i="13" s="1"/>
  <c r="AD37" i="13"/>
  <c r="AB37" i="13"/>
  <c r="Z37" i="13"/>
  <c r="T37" i="13"/>
  <c r="R37" i="13"/>
  <c r="N37" i="13"/>
  <c r="L37" i="13"/>
  <c r="J37" i="13"/>
  <c r="AD35" i="13"/>
  <c r="AD34" i="13" s="1"/>
  <c r="AB35" i="13"/>
  <c r="AB34" i="13" s="1"/>
  <c r="Z35" i="13"/>
  <c r="Z34" i="13" s="1"/>
  <c r="X35" i="13"/>
  <c r="X34" i="13" s="1"/>
  <c r="T34" i="13"/>
  <c r="R35" i="13"/>
  <c r="R34" i="13" s="1"/>
  <c r="N35" i="13"/>
  <c r="L35" i="13"/>
  <c r="L34" i="13" s="1"/>
  <c r="J35" i="13"/>
  <c r="H37" i="13"/>
  <c r="H35" i="13"/>
  <c r="AD41" i="13"/>
  <c r="AB41" i="13"/>
  <c r="Z41" i="13"/>
  <c r="X41" i="13"/>
  <c r="V41" i="13"/>
  <c r="T41" i="13"/>
  <c r="R41" i="13"/>
  <c r="P41" i="13"/>
  <c r="N41" i="13"/>
  <c r="L41" i="13"/>
  <c r="J41" i="13"/>
  <c r="B43" i="13"/>
  <c r="F43" i="13" s="1"/>
  <c r="B44" i="13"/>
  <c r="F44" i="13" s="1"/>
  <c r="F42" i="13"/>
  <c r="H48" i="13"/>
  <c r="AD68" i="13"/>
  <c r="AB68" i="13"/>
  <c r="Z68" i="13"/>
  <c r="X68" i="13"/>
  <c r="V68" i="13"/>
  <c r="T68" i="13"/>
  <c r="R68" i="13"/>
  <c r="P68" i="13"/>
  <c r="N68" i="13"/>
  <c r="L68" i="13"/>
  <c r="J68" i="13"/>
  <c r="AD67" i="13"/>
  <c r="AB67" i="13"/>
  <c r="Z67" i="13"/>
  <c r="X67" i="13"/>
  <c r="V67" i="13"/>
  <c r="T67" i="13"/>
  <c r="R67" i="13"/>
  <c r="P67" i="13"/>
  <c r="N67" i="13"/>
  <c r="L67" i="13"/>
  <c r="J67" i="13"/>
  <c r="H68" i="13"/>
  <c r="AD72" i="13"/>
  <c r="AB72" i="13"/>
  <c r="Z72" i="13"/>
  <c r="X72" i="13"/>
  <c r="V72" i="13"/>
  <c r="T72" i="13"/>
  <c r="R72" i="13"/>
  <c r="P72" i="13"/>
  <c r="N72" i="13"/>
  <c r="J72" i="13"/>
  <c r="H72" i="13"/>
  <c r="B73" i="13"/>
  <c r="AD81" i="13"/>
  <c r="AD79" i="13" s="1"/>
  <c r="AD77" i="13" s="1"/>
  <c r="AB81" i="13"/>
  <c r="AB79" i="13" s="1"/>
  <c r="AB77" i="13" s="1"/>
  <c r="Z81" i="13"/>
  <c r="Z79" i="13" s="1"/>
  <c r="Z77" i="13" s="1"/>
  <c r="X81" i="13"/>
  <c r="X79" i="13" s="1"/>
  <c r="X77" i="13" s="1"/>
  <c r="V81" i="13"/>
  <c r="V79" i="13" s="1"/>
  <c r="V77" i="13" s="1"/>
  <c r="T81" i="13"/>
  <c r="T79" i="13" s="1"/>
  <c r="T77" i="13" s="1"/>
  <c r="R81" i="13"/>
  <c r="R79" i="13" s="1"/>
  <c r="R77" i="13" s="1"/>
  <c r="P81" i="13"/>
  <c r="P79" i="13" s="1"/>
  <c r="P77" i="13" s="1"/>
  <c r="N81" i="13"/>
  <c r="N79" i="13" s="1"/>
  <c r="N77" i="13" s="1"/>
  <c r="L81" i="13"/>
  <c r="L79" i="13" s="1"/>
  <c r="L77" i="13" s="1"/>
  <c r="J81" i="13"/>
  <c r="AD85" i="13"/>
  <c r="AB85" i="13"/>
  <c r="Z85" i="13"/>
  <c r="X85" i="13"/>
  <c r="V85" i="13"/>
  <c r="T85" i="13"/>
  <c r="R85" i="13"/>
  <c r="P85" i="13"/>
  <c r="N85" i="13"/>
  <c r="L85" i="13"/>
  <c r="J85" i="13"/>
  <c r="H85" i="13"/>
  <c r="H104" i="13"/>
  <c r="F106" i="13"/>
  <c r="AD110" i="13"/>
  <c r="AB110" i="13"/>
  <c r="Z110" i="13"/>
  <c r="J110" i="13"/>
  <c r="H110" i="13"/>
  <c r="B112" i="13"/>
  <c r="F112" i="13" s="1"/>
  <c r="H118" i="13"/>
  <c r="H122" i="13"/>
  <c r="AD136" i="13"/>
  <c r="AD134" i="13" s="1"/>
  <c r="AB136" i="13"/>
  <c r="AB134" i="13" s="1"/>
  <c r="Z136" i="13"/>
  <c r="Z134" i="13" s="1"/>
  <c r="X136" i="13"/>
  <c r="X134" i="13" s="1"/>
  <c r="V136" i="13"/>
  <c r="V134" i="13" s="1"/>
  <c r="T136" i="13"/>
  <c r="T134" i="13" s="1"/>
  <c r="R136" i="13"/>
  <c r="R134" i="13" s="1"/>
  <c r="P136" i="13"/>
  <c r="N136" i="13"/>
  <c r="N134" i="13" s="1"/>
  <c r="L136" i="13"/>
  <c r="L134" i="13" s="1"/>
  <c r="J136" i="13"/>
  <c r="J134" i="13" s="1"/>
  <c r="H134" i="13"/>
  <c r="AD140" i="13"/>
  <c r="AB140" i="13"/>
  <c r="Z140" i="13"/>
  <c r="X140" i="13"/>
  <c r="V140" i="13"/>
  <c r="T140" i="13"/>
  <c r="R140" i="13"/>
  <c r="P140" i="13"/>
  <c r="N140" i="13"/>
  <c r="L140" i="13"/>
  <c r="J140" i="13"/>
  <c r="H140" i="13"/>
  <c r="AD149" i="13"/>
  <c r="AD147" i="13" s="1"/>
  <c r="AB149" i="13"/>
  <c r="AB147" i="13" s="1"/>
  <c r="Z149" i="13"/>
  <c r="Z147" i="13" s="1"/>
  <c r="X149" i="13"/>
  <c r="X147" i="13" s="1"/>
  <c r="V149" i="13"/>
  <c r="V147" i="13" s="1"/>
  <c r="T149" i="13"/>
  <c r="T147" i="13" s="1"/>
  <c r="R149" i="13"/>
  <c r="R147" i="13" s="1"/>
  <c r="P149" i="13"/>
  <c r="P147" i="13" s="1"/>
  <c r="N149" i="13"/>
  <c r="N147" i="13" s="1"/>
  <c r="L149" i="13"/>
  <c r="L147" i="13" s="1"/>
  <c r="J149" i="13"/>
  <c r="J147" i="13" s="1"/>
  <c r="AD153" i="13"/>
  <c r="AB153" i="13"/>
  <c r="Z153" i="13"/>
  <c r="X153" i="13"/>
  <c r="V153" i="13"/>
  <c r="T153" i="13"/>
  <c r="R153" i="13"/>
  <c r="P153" i="13"/>
  <c r="N153" i="13"/>
  <c r="L153" i="13"/>
  <c r="J153" i="13"/>
  <c r="H153" i="13"/>
  <c r="H159" i="13"/>
  <c r="AD167" i="13"/>
  <c r="AB167" i="13"/>
  <c r="Z167" i="13"/>
  <c r="X167" i="13"/>
  <c r="V167" i="13"/>
  <c r="T167" i="13"/>
  <c r="P167" i="13"/>
  <c r="N167" i="13"/>
  <c r="L167" i="13"/>
  <c r="H167" i="13"/>
  <c r="AD166" i="13"/>
  <c r="AB166" i="13"/>
  <c r="Z166" i="13"/>
  <c r="X166" i="13"/>
  <c r="V166" i="13"/>
  <c r="T166" i="13"/>
  <c r="R166" i="13"/>
  <c r="R165" i="13" s="1"/>
  <c r="P166" i="13"/>
  <c r="N166" i="13"/>
  <c r="L166" i="13"/>
  <c r="J166" i="13"/>
  <c r="J172" i="13"/>
  <c r="AD178" i="13"/>
  <c r="AB178" i="13"/>
  <c r="Z178" i="13"/>
  <c r="V178" i="13"/>
  <c r="T178" i="13"/>
  <c r="R178" i="13"/>
  <c r="P178" i="13"/>
  <c r="N178" i="13"/>
  <c r="L178" i="13"/>
  <c r="J178" i="13"/>
  <c r="H178" i="13"/>
  <c r="F181" i="13"/>
  <c r="B173" i="13"/>
  <c r="C48" i="13"/>
  <c r="AP48" i="13" s="1"/>
  <c r="G50" i="13"/>
  <c r="K34" i="13"/>
  <c r="Y34" i="13"/>
  <c r="F155" i="13"/>
  <c r="G179" i="13"/>
  <c r="G180" i="13"/>
  <c r="G155" i="13"/>
  <c r="F179" i="13"/>
  <c r="F180" i="13"/>
  <c r="M165" i="13"/>
  <c r="AC165" i="13"/>
  <c r="AL36" i="13"/>
  <c r="C147" i="13"/>
  <c r="C66" i="13"/>
  <c r="E37" i="13"/>
  <c r="AP37" i="13" s="1"/>
  <c r="H116" i="13"/>
  <c r="I34" i="13"/>
  <c r="I165" i="13"/>
  <c r="G35" i="13"/>
  <c r="I98" i="13"/>
  <c r="G124" i="13"/>
  <c r="H185" i="13"/>
  <c r="AL13" i="13"/>
  <c r="AL43" i="13"/>
  <c r="AL50" i="13"/>
  <c r="C104" i="13"/>
  <c r="AL104" i="13" s="1"/>
  <c r="AL112" i="13"/>
  <c r="C110" i="13"/>
  <c r="AL110" i="13" s="1"/>
  <c r="G44" i="13"/>
  <c r="G106" i="13"/>
  <c r="AL159" i="13"/>
  <c r="AL181" i="13"/>
  <c r="G181" i="13"/>
  <c r="M34" i="13"/>
  <c r="G161" i="13"/>
  <c r="AL42" i="13"/>
  <c r="AL44" i="13"/>
  <c r="C72" i="13"/>
  <c r="AH104" i="13"/>
  <c r="AH122" i="13"/>
  <c r="AH48" i="13"/>
  <c r="I79" i="13"/>
  <c r="AJ104" i="13"/>
  <c r="AL124" i="13"/>
  <c r="AJ118" i="13"/>
  <c r="AL179" i="13"/>
  <c r="AH186" i="13"/>
  <c r="F32" i="13"/>
  <c r="I203" i="13"/>
  <c r="AO203" i="13" s="1"/>
  <c r="I10" i="13"/>
  <c r="AH22" i="13"/>
  <c r="AH100" i="13"/>
  <c r="AH189" i="13"/>
  <c r="AH13" i="13"/>
  <c r="B22" i="13"/>
  <c r="F195" i="13"/>
  <c r="G193" i="13"/>
  <c r="Q165" i="13"/>
  <c r="F74" i="13"/>
  <c r="AH204" i="13"/>
  <c r="AJ122" i="13"/>
  <c r="G100" i="13"/>
  <c r="E98" i="13"/>
  <c r="AL106" i="13"/>
  <c r="E122" i="13"/>
  <c r="AP122" i="13" s="1"/>
  <c r="G118" i="13"/>
  <c r="AL180" i="13"/>
  <c r="AJ204" i="13"/>
  <c r="AL18" i="13"/>
  <c r="AM178" i="13" l="1"/>
  <c r="AN178" i="13"/>
  <c r="AN166" i="13"/>
  <c r="AM166" i="13"/>
  <c r="AN153" i="13"/>
  <c r="AM153" i="13"/>
  <c r="AM118" i="13"/>
  <c r="AN118" i="13"/>
  <c r="AM110" i="13"/>
  <c r="AN110" i="13"/>
  <c r="AM104" i="13"/>
  <c r="AN104" i="13"/>
  <c r="AM68" i="13"/>
  <c r="AN68" i="13"/>
  <c r="AM35" i="13"/>
  <c r="AN35" i="13"/>
  <c r="AN16" i="13"/>
  <c r="AM16" i="13"/>
  <c r="AM41" i="13"/>
  <c r="AN41" i="13"/>
  <c r="AM136" i="13"/>
  <c r="AN136" i="13"/>
  <c r="AM168" i="13"/>
  <c r="AN168" i="13"/>
  <c r="AM100" i="13"/>
  <c r="AN100" i="13"/>
  <c r="AP200" i="13"/>
  <c r="AN187" i="13"/>
  <c r="AM187" i="13"/>
  <c r="AN189" i="13"/>
  <c r="AM189" i="13"/>
  <c r="AN28" i="13"/>
  <c r="AM28" i="13"/>
  <c r="AP11" i="13"/>
  <c r="AP13" i="13"/>
  <c r="AN14" i="13"/>
  <c r="AM14" i="13"/>
  <c r="AM11" i="13"/>
  <c r="AN11" i="13"/>
  <c r="AN185" i="13"/>
  <c r="AM185" i="13"/>
  <c r="AM172" i="13"/>
  <c r="AN172" i="13"/>
  <c r="AN167" i="13"/>
  <c r="AM167" i="13"/>
  <c r="AN159" i="13"/>
  <c r="AM159" i="13"/>
  <c r="AM140" i="13"/>
  <c r="AN140" i="13"/>
  <c r="AM122" i="13"/>
  <c r="AN122" i="13"/>
  <c r="AN85" i="13"/>
  <c r="AM85" i="13"/>
  <c r="AM72" i="13"/>
  <c r="AN72" i="13"/>
  <c r="AN48" i="13"/>
  <c r="AM48" i="13"/>
  <c r="AM37" i="13"/>
  <c r="AN37" i="13"/>
  <c r="AN191" i="13"/>
  <c r="AM191" i="13"/>
  <c r="AN205" i="13"/>
  <c r="AM205" i="13"/>
  <c r="AO41" i="13"/>
  <c r="AO72" i="13"/>
  <c r="AN67" i="13"/>
  <c r="AM67" i="13"/>
  <c r="AO85" i="13"/>
  <c r="AN81" i="13"/>
  <c r="AM81" i="13"/>
  <c r="AO140" i="13"/>
  <c r="AO136" i="13"/>
  <c r="AO153" i="13"/>
  <c r="AN149" i="13"/>
  <c r="AM149" i="13"/>
  <c r="AO178" i="13"/>
  <c r="AP104" i="13"/>
  <c r="AN197" i="13"/>
  <c r="AM197" i="13"/>
  <c r="AM186" i="13"/>
  <c r="AN186" i="13"/>
  <c r="AM188" i="13"/>
  <c r="AN188" i="13"/>
  <c r="AN91" i="13"/>
  <c r="AM91" i="13"/>
  <c r="AM80" i="13"/>
  <c r="AN80" i="13"/>
  <c r="AP110" i="13"/>
  <c r="AM13" i="13"/>
  <c r="AN13" i="13"/>
  <c r="AN12" i="13"/>
  <c r="AM12" i="13"/>
  <c r="AN22" i="13"/>
  <c r="AM22" i="13"/>
  <c r="I77" i="13"/>
  <c r="AI172" i="13"/>
  <c r="AH159" i="13"/>
  <c r="AI122" i="13"/>
  <c r="R66" i="13"/>
  <c r="AI48" i="13"/>
  <c r="AL46" i="13"/>
  <c r="I147" i="13"/>
  <c r="AO147" i="13" s="1"/>
  <c r="H98" i="13"/>
  <c r="I116" i="13"/>
  <c r="AO116" i="13" s="1"/>
  <c r="AI189" i="13"/>
  <c r="AL37" i="13"/>
  <c r="B172" i="13"/>
  <c r="B166" i="13"/>
  <c r="J165" i="13"/>
  <c r="AI118" i="13"/>
  <c r="H34" i="13"/>
  <c r="AL45" i="13"/>
  <c r="AL86" i="13"/>
  <c r="H79" i="13"/>
  <c r="I134" i="13"/>
  <c r="AO134" i="13" s="1"/>
  <c r="F174" i="13"/>
  <c r="B167" i="13"/>
  <c r="E197" i="13"/>
  <c r="AP197" i="13" s="1"/>
  <c r="E91" i="13"/>
  <c r="AH80" i="13"/>
  <c r="AH72" i="13"/>
  <c r="V165" i="13"/>
  <c r="F172" i="13"/>
  <c r="G172" i="13"/>
  <c r="E68" i="13"/>
  <c r="AP68" i="13" s="1"/>
  <c r="B197" i="13"/>
  <c r="AH41" i="13"/>
  <c r="AH35" i="13"/>
  <c r="AH37" i="13"/>
  <c r="AJ41" i="13"/>
  <c r="I66" i="13"/>
  <c r="AJ149" i="13"/>
  <c r="AI136" i="13"/>
  <c r="AL122" i="13"/>
  <c r="AH191" i="13"/>
  <c r="AH172" i="13"/>
  <c r="AI72" i="13"/>
  <c r="G104" i="13"/>
  <c r="AH149" i="13"/>
  <c r="V10" i="13"/>
  <c r="Y10" i="13"/>
  <c r="G34" i="13"/>
  <c r="AJ188" i="13"/>
  <c r="X66" i="13"/>
  <c r="AE66" i="13"/>
  <c r="AL93" i="13"/>
  <c r="G110" i="13"/>
  <c r="AJ13" i="13"/>
  <c r="M10" i="13"/>
  <c r="AJ28" i="13"/>
  <c r="L10" i="13"/>
  <c r="W165" i="13"/>
  <c r="W145" i="13" s="1"/>
  <c r="AJ186" i="13"/>
  <c r="Z10" i="13"/>
  <c r="AJ203" i="13"/>
  <c r="E22" i="13"/>
  <c r="E12" i="13"/>
  <c r="AP12" i="13" s="1"/>
  <c r="AB165" i="13"/>
  <c r="AB145" i="13" s="1"/>
  <c r="L66" i="13"/>
  <c r="Z165" i="13"/>
  <c r="Z145" i="13" s="1"/>
  <c r="Y96" i="13"/>
  <c r="L96" i="13"/>
  <c r="AJ110" i="13"/>
  <c r="D96" i="13"/>
  <c r="X165" i="13"/>
  <c r="AI37" i="13"/>
  <c r="AI191" i="13"/>
  <c r="AJ48" i="13"/>
  <c r="AJ159" i="13"/>
  <c r="AI14" i="13"/>
  <c r="AC10" i="13"/>
  <c r="AI22" i="13"/>
  <c r="AJ134" i="13"/>
  <c r="O96" i="13"/>
  <c r="L165" i="13"/>
  <c r="L145" i="13" s="1"/>
  <c r="J66" i="13"/>
  <c r="N66" i="13"/>
  <c r="V66" i="13"/>
  <c r="O66" i="13"/>
  <c r="W66" i="13"/>
  <c r="Y66" i="13"/>
  <c r="AC66" i="13"/>
  <c r="AJ85" i="13"/>
  <c r="AA165" i="13"/>
  <c r="AA96" i="13"/>
  <c r="J145" i="13"/>
  <c r="J96" i="13"/>
  <c r="AJ178" i="13"/>
  <c r="U165" i="13"/>
  <c r="U145" i="13" s="1"/>
  <c r="T66" i="13"/>
  <c r="G36" i="13"/>
  <c r="E165" i="13"/>
  <c r="AP165" i="13" s="1"/>
  <c r="AI178" i="13"/>
  <c r="N165" i="13"/>
  <c r="N145" i="13" s="1"/>
  <c r="P165" i="13"/>
  <c r="Z66" i="13"/>
  <c r="AD66" i="13"/>
  <c r="C41" i="13"/>
  <c r="AP41" i="13" s="1"/>
  <c r="C85" i="13"/>
  <c r="K66" i="13"/>
  <c r="S66" i="13"/>
  <c r="D165" i="13"/>
  <c r="AC96" i="13"/>
  <c r="AL155" i="13"/>
  <c r="E153" i="13"/>
  <c r="AP153" i="13" s="1"/>
  <c r="E186" i="13"/>
  <c r="AL200" i="13"/>
  <c r="AI186" i="13"/>
  <c r="H203" i="13"/>
  <c r="D185" i="13"/>
  <c r="D203" i="13"/>
  <c r="B207" i="13"/>
  <c r="E207" i="13"/>
  <c r="AP207" i="13" s="1"/>
  <c r="E205" i="13"/>
  <c r="AP205" i="13" s="1"/>
  <c r="C178" i="13"/>
  <c r="AC145" i="13"/>
  <c r="E204" i="13"/>
  <c r="AH188" i="13"/>
  <c r="C191" i="13"/>
  <c r="AP191" i="13" s="1"/>
  <c r="C204" i="13"/>
  <c r="E178" i="13"/>
  <c r="AP178" i="13" s="1"/>
  <c r="B191" i="13"/>
  <c r="R145" i="13"/>
  <c r="V145" i="13"/>
  <c r="B136" i="13"/>
  <c r="F136" i="13" s="1"/>
  <c r="P66" i="13"/>
  <c r="V8" i="13"/>
  <c r="B37" i="13"/>
  <c r="F37" i="13" s="1"/>
  <c r="AH205" i="13"/>
  <c r="Q145" i="13"/>
  <c r="AJ189" i="13"/>
  <c r="AI204" i="13"/>
  <c r="O10" i="13"/>
  <c r="Q10" i="13"/>
  <c r="AJ12" i="13"/>
  <c r="AI159" i="13"/>
  <c r="P134" i="13"/>
  <c r="B134" i="13" s="1"/>
  <c r="AH178" i="13"/>
  <c r="AL168" i="13"/>
  <c r="I145" i="13"/>
  <c r="G37" i="13"/>
  <c r="T165" i="13"/>
  <c r="T145" i="13" s="1"/>
  <c r="AD165" i="13"/>
  <c r="AD145" i="13" s="1"/>
  <c r="B85" i="13"/>
  <c r="B81" i="13"/>
  <c r="B72" i="13"/>
  <c r="AB66" i="13"/>
  <c r="AI36" i="13"/>
  <c r="J34" i="13"/>
  <c r="N34" i="13"/>
  <c r="F36" i="13"/>
  <c r="P34" i="13"/>
  <c r="AJ35" i="13"/>
  <c r="Q66" i="13"/>
  <c r="AI100" i="13"/>
  <c r="AH14" i="13"/>
  <c r="AJ22" i="13"/>
  <c r="F193" i="13"/>
  <c r="B12" i="13"/>
  <c r="W34" i="13"/>
  <c r="AJ37" i="13"/>
  <c r="AC34" i="13"/>
  <c r="AL35" i="13"/>
  <c r="D66" i="13"/>
  <c r="AJ72" i="13"/>
  <c r="M66" i="13"/>
  <c r="U66" i="13"/>
  <c r="AA66" i="13"/>
  <c r="AJ153" i="13"/>
  <c r="K165" i="13"/>
  <c r="AO165" i="13" s="1"/>
  <c r="O165" i="13"/>
  <c r="O145" i="13" s="1"/>
  <c r="S165" i="13"/>
  <c r="S145" i="13" s="1"/>
  <c r="AE165" i="13"/>
  <c r="G43" i="13"/>
  <c r="S96" i="13"/>
  <c r="W96" i="13"/>
  <c r="B100" i="13"/>
  <c r="AL199" i="13"/>
  <c r="AL193" i="13"/>
  <c r="F92" i="13"/>
  <c r="D10" i="13"/>
  <c r="P10" i="13"/>
  <c r="J10" i="13"/>
  <c r="N10" i="13"/>
  <c r="S10" i="13"/>
  <c r="AD10" i="13"/>
  <c r="U10" i="13"/>
  <c r="T10" i="13"/>
  <c r="X10" i="13"/>
  <c r="AJ14" i="13"/>
  <c r="W10" i="13"/>
  <c r="AE10" i="13"/>
  <c r="F124" i="13"/>
  <c r="F176" i="13"/>
  <c r="C16" i="13"/>
  <c r="AP16" i="13" s="1"/>
  <c r="AH185" i="13"/>
  <c r="AI185" i="13"/>
  <c r="AH167" i="13"/>
  <c r="AI167" i="13"/>
  <c r="F18" i="13"/>
  <c r="G18" i="13"/>
  <c r="AI98" i="13"/>
  <c r="AL161" i="13"/>
  <c r="F161" i="13"/>
  <c r="AL198" i="13"/>
  <c r="C186" i="13"/>
  <c r="AH12" i="13"/>
  <c r="AI12" i="13"/>
  <c r="H10" i="13"/>
  <c r="AI11" i="13"/>
  <c r="AH11" i="13"/>
  <c r="G32" i="13"/>
  <c r="AL32" i="13"/>
  <c r="E28" i="13"/>
  <c r="AP28" i="13" s="1"/>
  <c r="G92" i="13"/>
  <c r="AL92" i="13"/>
  <c r="C80" i="13"/>
  <c r="AP80" i="13" s="1"/>
  <c r="C91" i="13"/>
  <c r="AL24" i="13"/>
  <c r="G24" i="13"/>
  <c r="C22" i="13"/>
  <c r="AL74" i="13"/>
  <c r="G74" i="13"/>
  <c r="C140" i="13"/>
  <c r="G136" i="13"/>
  <c r="AL142" i="13"/>
  <c r="AL176" i="13"/>
  <c r="AL172" i="13"/>
  <c r="Z96" i="13"/>
  <c r="H66" i="13"/>
  <c r="AI67" i="13"/>
  <c r="AH67" i="13"/>
  <c r="G87" i="13"/>
  <c r="F87" i="13"/>
  <c r="E85" i="13"/>
  <c r="AP85" i="13" s="1"/>
  <c r="AL87" i="13"/>
  <c r="AI166" i="13"/>
  <c r="AH166" i="13"/>
  <c r="K96" i="13"/>
  <c r="AH118" i="13"/>
  <c r="R116" i="13"/>
  <c r="R96" i="13" s="1"/>
  <c r="B118" i="13"/>
  <c r="F118" i="13" s="1"/>
  <c r="Q79" i="13"/>
  <c r="Q77" i="13" s="1"/>
  <c r="AJ67" i="13"/>
  <c r="H96" i="13"/>
  <c r="AH110" i="13"/>
  <c r="AH85" i="13"/>
  <c r="AI81" i="13"/>
  <c r="AJ168" i="13"/>
  <c r="AB98" i="13"/>
  <c r="AB96" i="13" s="1"/>
  <c r="M96" i="13"/>
  <c r="V96" i="13"/>
  <c r="AE96" i="13"/>
  <c r="AJ172" i="13"/>
  <c r="AJ187" i="13"/>
  <c r="AJ91" i="13"/>
  <c r="AJ11" i="13"/>
  <c r="AB10" i="13"/>
  <c r="B14" i="13"/>
  <c r="AH81" i="13"/>
  <c r="J79" i="13"/>
  <c r="J77" i="13" s="1"/>
  <c r="F159" i="13"/>
  <c r="G159" i="13"/>
  <c r="G48" i="13"/>
  <c r="AL48" i="13"/>
  <c r="AH153" i="13"/>
  <c r="AI153" i="13"/>
  <c r="B35" i="13"/>
  <c r="F35" i="13" s="1"/>
  <c r="AI35" i="13"/>
  <c r="AL100" i="13"/>
  <c r="C98" i="13"/>
  <c r="G98" i="13" s="1"/>
  <c r="AJ36" i="13"/>
  <c r="U34" i="13"/>
  <c r="AO34" i="13" s="1"/>
  <c r="B149" i="13"/>
  <c r="AI149" i="13"/>
  <c r="H147" i="13"/>
  <c r="Y165" i="13"/>
  <c r="Y145" i="13" s="1"/>
  <c r="AJ166" i="13"/>
  <c r="F73" i="13"/>
  <c r="G73" i="13"/>
  <c r="E72" i="13"/>
  <c r="AP72" i="13" s="1"/>
  <c r="AL73" i="13"/>
  <c r="E67" i="13"/>
  <c r="AP67" i="13" s="1"/>
  <c r="AJ100" i="13"/>
  <c r="Q98" i="13"/>
  <c r="Q96" i="13" s="1"/>
  <c r="I96" i="13"/>
  <c r="AJ116" i="13"/>
  <c r="N96" i="13"/>
  <c r="K185" i="13"/>
  <c r="AJ185" i="13" s="1"/>
  <c r="AJ197" i="13"/>
  <c r="B91" i="13"/>
  <c r="F91" i="13" s="1"/>
  <c r="AH91" i="13"/>
  <c r="AI91" i="13"/>
  <c r="AL195" i="13"/>
  <c r="AL207" i="13"/>
  <c r="G195" i="13"/>
  <c r="G153" i="13"/>
  <c r="B185" i="13"/>
  <c r="AI85" i="13"/>
  <c r="B205" i="13"/>
  <c r="AJ68" i="13"/>
  <c r="AJ140" i="13"/>
  <c r="M145" i="13"/>
  <c r="AA145" i="13"/>
  <c r="AE145" i="13"/>
  <c r="AJ205" i="13"/>
  <c r="U96" i="13"/>
  <c r="AD96" i="13"/>
  <c r="AH197" i="13"/>
  <c r="AI188" i="13"/>
  <c r="B110" i="13"/>
  <c r="F110" i="13" s="1"/>
  <c r="K10" i="13"/>
  <c r="K8" i="13" s="1"/>
  <c r="R10" i="13"/>
  <c r="R8" i="13" s="1"/>
  <c r="AA10" i="13"/>
  <c r="E116" i="13"/>
  <c r="AP116" i="13" s="1"/>
  <c r="AH68" i="13"/>
  <c r="AI68" i="13"/>
  <c r="AI16" i="13"/>
  <c r="B16" i="13"/>
  <c r="AH16" i="13"/>
  <c r="G122" i="13"/>
  <c r="E134" i="13"/>
  <c r="B140" i="13"/>
  <c r="AH140" i="13"/>
  <c r="AI140" i="13"/>
  <c r="B104" i="13"/>
  <c r="F104" i="13" s="1"/>
  <c r="AI104" i="13"/>
  <c r="AI41" i="13"/>
  <c r="B41" i="13"/>
  <c r="F41" i="13" s="1"/>
  <c r="AJ81" i="13"/>
  <c r="O79" i="13"/>
  <c r="O77" i="13" s="1"/>
  <c r="E140" i="13"/>
  <c r="AP140" i="13" s="1"/>
  <c r="G142" i="13"/>
  <c r="F142" i="13"/>
  <c r="G197" i="13"/>
  <c r="F197" i="13"/>
  <c r="AH187" i="13"/>
  <c r="AH28" i="13"/>
  <c r="AI28" i="13"/>
  <c r="B28" i="13"/>
  <c r="AL118" i="13"/>
  <c r="F167" i="13"/>
  <c r="AJ136" i="13"/>
  <c r="H165" i="13"/>
  <c r="B68" i="13"/>
  <c r="F68" i="13" s="1"/>
  <c r="B67" i="13"/>
  <c r="P145" i="13"/>
  <c r="X145" i="13"/>
  <c r="AJ167" i="13"/>
  <c r="T96" i="13"/>
  <c r="X96" i="13"/>
  <c r="F100" i="13"/>
  <c r="F22" i="13"/>
  <c r="AI207" i="13"/>
  <c r="AI13" i="13"/>
  <c r="AD8" i="13"/>
  <c r="AD202" i="13" s="1"/>
  <c r="AE8" i="13"/>
  <c r="F20" i="13"/>
  <c r="AI187" i="13"/>
  <c r="AL34" i="13"/>
  <c r="B79" i="13"/>
  <c r="AJ147" i="13"/>
  <c r="AH36" i="13"/>
  <c r="AH136" i="13"/>
  <c r="B122" i="13"/>
  <c r="F122" i="13" s="1"/>
  <c r="B48" i="13"/>
  <c r="F48" i="13" s="1"/>
  <c r="G176" i="13"/>
  <c r="AI205" i="13"/>
  <c r="AI80" i="13"/>
  <c r="G20" i="13"/>
  <c r="AI197" i="13"/>
  <c r="AI110" i="13"/>
  <c r="AP204" i="13" l="1"/>
  <c r="AN165" i="13"/>
  <c r="AM165" i="13"/>
  <c r="AO96" i="13"/>
  <c r="AN147" i="13"/>
  <c r="AM147" i="13"/>
  <c r="AM66" i="13"/>
  <c r="AN66" i="13"/>
  <c r="AP186" i="13"/>
  <c r="AP22" i="13"/>
  <c r="AN79" i="13"/>
  <c r="AM79" i="13"/>
  <c r="AM134" i="13"/>
  <c r="AM116" i="13"/>
  <c r="AO98" i="13"/>
  <c r="AO10" i="13"/>
  <c r="AN10" i="13"/>
  <c r="AM10" i="13"/>
  <c r="AN203" i="13"/>
  <c r="AM203" i="13"/>
  <c r="AO66" i="13"/>
  <c r="AP91" i="13"/>
  <c r="AN34" i="13"/>
  <c r="AM34" i="13"/>
  <c r="AM98" i="13"/>
  <c r="AN98" i="13"/>
  <c r="AO77" i="13"/>
  <c r="AO185" i="13"/>
  <c r="AN134" i="13"/>
  <c r="AN116" i="13"/>
  <c r="AO79" i="13"/>
  <c r="AP98" i="13"/>
  <c r="AL67" i="13"/>
  <c r="AL72" i="13"/>
  <c r="F178" i="13"/>
  <c r="AH203" i="13"/>
  <c r="AL153" i="13"/>
  <c r="I8" i="13"/>
  <c r="AL205" i="13"/>
  <c r="E203" i="13"/>
  <c r="E185" i="13"/>
  <c r="H77" i="13"/>
  <c r="B34" i="13"/>
  <c r="G189" i="13"/>
  <c r="F189" i="13"/>
  <c r="G68" i="13"/>
  <c r="AL68" i="13"/>
  <c r="AI79" i="13"/>
  <c r="F205" i="13"/>
  <c r="AI77" i="13"/>
  <c r="B116" i="13"/>
  <c r="AL85" i="13"/>
  <c r="AC8" i="13"/>
  <c r="V202" i="13"/>
  <c r="Z8" i="13"/>
  <c r="Y8" i="13"/>
  <c r="L8" i="13"/>
  <c r="L202" i="13" s="1"/>
  <c r="AB8" i="13"/>
  <c r="F153" i="13"/>
  <c r="F185" i="13"/>
  <c r="O8" i="13"/>
  <c r="AA8" i="13"/>
  <c r="AH77" i="13"/>
  <c r="P96" i="13"/>
  <c r="B96" i="13" s="1"/>
  <c r="T8" i="13"/>
  <c r="F191" i="13"/>
  <c r="Z202" i="13"/>
  <c r="AJ77" i="13"/>
  <c r="J8" i="13"/>
  <c r="J202" i="13" s="1"/>
  <c r="D8" i="13"/>
  <c r="R202" i="13"/>
  <c r="AI116" i="13"/>
  <c r="AJ165" i="13"/>
  <c r="AJ34" i="13"/>
  <c r="AC202" i="13"/>
  <c r="M8" i="13"/>
  <c r="M202" i="13" s="1"/>
  <c r="E96" i="13"/>
  <c r="AL189" i="13"/>
  <c r="AH116" i="13"/>
  <c r="X8" i="13"/>
  <c r="X202" i="13" s="1"/>
  <c r="S8" i="13"/>
  <c r="S202" i="13" s="1"/>
  <c r="N8" i="13"/>
  <c r="P8" i="13"/>
  <c r="P202" i="13" s="1"/>
  <c r="C203" i="13"/>
  <c r="G203" i="13" s="1"/>
  <c r="C185" i="13"/>
  <c r="G168" i="13"/>
  <c r="D145" i="13"/>
  <c r="F166" i="13"/>
  <c r="B165" i="13"/>
  <c r="F165" i="13" s="1"/>
  <c r="H8" i="13"/>
  <c r="G167" i="13"/>
  <c r="AL167" i="13"/>
  <c r="B203" i="13"/>
  <c r="AI203" i="13"/>
  <c r="G41" i="13"/>
  <c r="AL41" i="13"/>
  <c r="G205" i="13"/>
  <c r="W8" i="13"/>
  <c r="W202" i="13" s="1"/>
  <c r="F34" i="13"/>
  <c r="AB202" i="13"/>
  <c r="T202" i="13"/>
  <c r="AH134" i="13"/>
  <c r="AI134" i="13"/>
  <c r="Q8" i="13"/>
  <c r="Q202" i="13" s="1"/>
  <c r="AJ66" i="13"/>
  <c r="G140" i="13"/>
  <c r="F140" i="13"/>
  <c r="AL191" i="13"/>
  <c r="G191" i="13"/>
  <c r="AI147" i="13"/>
  <c r="AH147" i="13"/>
  <c r="B147" i="13"/>
  <c r="H145" i="13"/>
  <c r="AL81" i="13"/>
  <c r="F81" i="13"/>
  <c r="E79" i="13"/>
  <c r="G81" i="13"/>
  <c r="G178" i="13"/>
  <c r="AL178" i="13"/>
  <c r="AL136" i="13"/>
  <c r="C134" i="13"/>
  <c r="AL134" i="13" s="1"/>
  <c r="B10" i="13"/>
  <c r="AI10" i="13"/>
  <c r="AH10" i="13"/>
  <c r="Y202" i="13"/>
  <c r="AJ79" i="13"/>
  <c r="N202" i="13"/>
  <c r="U8" i="13"/>
  <c r="U202" i="13" s="1"/>
  <c r="AI165" i="13"/>
  <c r="AH165" i="13"/>
  <c r="G187" i="13"/>
  <c r="F187" i="13"/>
  <c r="AL187" i="13"/>
  <c r="F116" i="13"/>
  <c r="AL116" i="13"/>
  <c r="G116" i="13"/>
  <c r="F67" i="13"/>
  <c r="G67" i="13"/>
  <c r="E66" i="13"/>
  <c r="AP66" i="13" s="1"/>
  <c r="AI34" i="13"/>
  <c r="AH34" i="13"/>
  <c r="AH66" i="13"/>
  <c r="AI66" i="13"/>
  <c r="B66" i="13"/>
  <c r="AL186" i="13"/>
  <c r="E147" i="13"/>
  <c r="AP147" i="13" s="1"/>
  <c r="G149" i="13"/>
  <c r="AL149" i="13"/>
  <c r="F149" i="13"/>
  <c r="AL16" i="13"/>
  <c r="G16" i="13"/>
  <c r="F16" i="13"/>
  <c r="AL197" i="13"/>
  <c r="AJ96" i="13"/>
  <c r="AJ98" i="13"/>
  <c r="K145" i="13"/>
  <c r="AO145" i="13" s="1"/>
  <c r="G204" i="13"/>
  <c r="F204" i="13"/>
  <c r="F134" i="13"/>
  <c r="AH96" i="13"/>
  <c r="AL166" i="13"/>
  <c r="G166" i="13"/>
  <c r="C10" i="13"/>
  <c r="AL12" i="13"/>
  <c r="AL80" i="13"/>
  <c r="C79" i="13"/>
  <c r="AL28" i="13"/>
  <c r="G28" i="13"/>
  <c r="F28" i="13"/>
  <c r="G12" i="13"/>
  <c r="F12" i="13"/>
  <c r="E10" i="13"/>
  <c r="AA202" i="13"/>
  <c r="AL140" i="13"/>
  <c r="G72" i="13"/>
  <c r="F72" i="13"/>
  <c r="AL98" i="13"/>
  <c r="G85" i="13"/>
  <c r="F85" i="13"/>
  <c r="AL22" i="13"/>
  <c r="G22" i="13"/>
  <c r="AL91" i="13"/>
  <c r="G91" i="13"/>
  <c r="F207" i="13"/>
  <c r="G207" i="13"/>
  <c r="F14" i="13"/>
  <c r="AL14" i="13"/>
  <c r="G14" i="13"/>
  <c r="O202" i="13"/>
  <c r="AE202" i="13"/>
  <c r="AJ10" i="13"/>
  <c r="AH79" i="13"/>
  <c r="I202" i="13"/>
  <c r="AH98" i="13"/>
  <c r="AL204" i="13"/>
  <c r="B98" i="13"/>
  <c r="F98" i="13" s="1"/>
  <c r="AN145" i="13" l="1"/>
  <c r="AM145" i="13"/>
  <c r="AP185" i="13"/>
  <c r="AM96" i="13"/>
  <c r="E8" i="13"/>
  <c r="AP10" i="13"/>
  <c r="AP79" i="13"/>
  <c r="AM8" i="13"/>
  <c r="AN8" i="13"/>
  <c r="AN77" i="13"/>
  <c r="AM77" i="13"/>
  <c r="AP203" i="13"/>
  <c r="AO8" i="13"/>
  <c r="AN96" i="13"/>
  <c r="AP134" i="13"/>
  <c r="F203" i="13"/>
  <c r="B77" i="13"/>
  <c r="AL185" i="13"/>
  <c r="AI96" i="13"/>
  <c r="AH8" i="13"/>
  <c r="AL203" i="13"/>
  <c r="E145" i="13"/>
  <c r="D202" i="13"/>
  <c r="AJ8" i="13"/>
  <c r="F96" i="13"/>
  <c r="G134" i="13"/>
  <c r="B8" i="13"/>
  <c r="C96" i="13"/>
  <c r="AP96" i="13" s="1"/>
  <c r="G185" i="13"/>
  <c r="H202" i="13"/>
  <c r="B145" i="13"/>
  <c r="AI145" i="13"/>
  <c r="C145" i="13"/>
  <c r="AL79" i="13"/>
  <c r="C77" i="13"/>
  <c r="E77" i="13"/>
  <c r="AP77" i="13" s="1"/>
  <c r="F79" i="13"/>
  <c r="G79" i="13"/>
  <c r="AL10" i="13"/>
  <c r="K202" i="13"/>
  <c r="AJ202" i="13" s="1"/>
  <c r="AJ145" i="13"/>
  <c r="G66" i="13"/>
  <c r="F66" i="13"/>
  <c r="AL66" i="13"/>
  <c r="AH145" i="13"/>
  <c r="G10" i="13"/>
  <c r="F10" i="13"/>
  <c r="F147" i="13"/>
  <c r="G147" i="13"/>
  <c r="AL147" i="13"/>
  <c r="G165" i="13"/>
  <c r="AL165" i="13"/>
  <c r="AI8" i="13"/>
  <c r="AM202" i="13" l="1"/>
  <c r="AN202" i="13"/>
  <c r="AP145" i="13"/>
  <c r="E202" i="13"/>
  <c r="AP8" i="13"/>
  <c r="AO202" i="13"/>
  <c r="B202" i="13"/>
  <c r="AL96" i="13"/>
  <c r="G96" i="13"/>
  <c r="AL77" i="13"/>
  <c r="AI202" i="13"/>
  <c r="AH202" i="13"/>
  <c r="G145" i="13"/>
  <c r="F145" i="13"/>
  <c r="G77" i="13"/>
  <c r="F77" i="13"/>
  <c r="AL145" i="13"/>
  <c r="F8" i="13"/>
  <c r="G8" i="13"/>
  <c r="AP202" i="13" l="1"/>
  <c r="AL202" i="13"/>
  <c r="G202" i="13"/>
  <c r="F202" i="13"/>
  <c r="AH168" i="13"/>
  <c r="AI168" i="13"/>
  <c r="F168" i="13"/>
</calcChain>
</file>

<file path=xl/comments1.xml><?xml version="1.0" encoding="utf-8"?>
<comments xmlns="http://schemas.openxmlformats.org/spreadsheetml/2006/main">
  <authors>
    <author>Гуляева Наталья Алексеевна</author>
    <author>Гончарова Анжела Васильевна</author>
  </authors>
  <commentList>
    <comment ref="P18" authorId="0">
      <text>
        <r>
          <rPr>
            <b/>
            <sz val="14"/>
            <color indexed="81"/>
            <rFont val="Tahoma"/>
            <family val="2"/>
            <charset val="204"/>
          </rPr>
          <t>Гуляева Наталья Алексеевна:</t>
        </r>
        <r>
          <rPr>
            <sz val="14"/>
            <color indexed="81"/>
            <rFont val="Tahoma"/>
            <family val="2"/>
            <charset val="204"/>
          </rPr>
          <t xml:space="preserve">
200,0</t>
        </r>
      </text>
    </comment>
    <comment ref="C50" authorId="0">
      <text>
        <r>
          <rPr>
            <b/>
            <sz val="9"/>
            <color indexed="81"/>
            <rFont val="Tahoma"/>
            <family val="2"/>
            <charset val="204"/>
          </rPr>
          <t>Гуляева Наталья Алексеевна:</t>
        </r>
        <r>
          <rPr>
            <sz val="9"/>
            <color indexed="81"/>
            <rFont val="Tahoma"/>
            <family val="2"/>
            <charset val="204"/>
          </rPr>
          <t xml:space="preserve">
</t>
        </r>
        <r>
          <rPr>
            <sz val="18"/>
            <color indexed="81"/>
            <rFont val="Tahoma"/>
            <family val="2"/>
            <charset val="204"/>
          </rPr>
          <t>340,0</t>
        </r>
      </text>
    </comment>
    <comment ref="Y178" authorId="1">
      <text>
        <r>
          <rPr>
            <b/>
            <sz val="9"/>
            <color indexed="81"/>
            <rFont val="Tahoma"/>
            <family val="2"/>
            <charset val="204"/>
          </rPr>
          <t>Гончарова Анжела Васильевна:</t>
        </r>
        <r>
          <rPr>
            <sz val="9"/>
            <color indexed="81"/>
            <rFont val="Tahoma"/>
            <family val="2"/>
            <charset val="204"/>
          </rPr>
          <t xml:space="preserve">
касса только по округу
</t>
        </r>
      </text>
    </comment>
    <comment ref="Y180" authorId="1">
      <text>
        <r>
          <rPr>
            <b/>
            <sz val="9"/>
            <color indexed="81"/>
            <rFont val="Tahoma"/>
            <family val="2"/>
            <charset val="204"/>
          </rPr>
          <t>Гончарова Анжела Васильевна:</t>
        </r>
        <r>
          <rPr>
            <sz val="9"/>
            <color indexed="81"/>
            <rFont val="Tahoma"/>
            <family val="2"/>
            <charset val="204"/>
          </rPr>
          <t xml:space="preserve">
нет кассы
</t>
        </r>
      </text>
    </comment>
    <comment ref="W185" authorId="0">
      <text>
        <r>
          <rPr>
            <b/>
            <sz val="12"/>
            <color indexed="81"/>
            <rFont val="Tahoma"/>
            <family val="2"/>
            <charset val="204"/>
          </rPr>
          <t>Гуляева Наталья Алексеевна:</t>
        </r>
        <r>
          <rPr>
            <sz val="12"/>
            <color indexed="81"/>
            <rFont val="Tahoma"/>
            <family val="2"/>
            <charset val="204"/>
          </rPr>
          <t xml:space="preserve">
308,9</t>
        </r>
      </text>
    </comment>
  </commentList>
</comments>
</file>

<file path=xl/sharedStrings.xml><?xml version="1.0" encoding="utf-8"?>
<sst xmlns="http://schemas.openxmlformats.org/spreadsheetml/2006/main" count="289" uniqueCount="109">
  <si>
    <t>январь</t>
  </si>
  <si>
    <t>февраль</t>
  </si>
  <si>
    <t>март</t>
  </si>
  <si>
    <t>апрель</t>
  </si>
  <si>
    <t>май</t>
  </si>
  <si>
    <t>июнь</t>
  </si>
  <si>
    <t>июль</t>
  </si>
  <si>
    <t>август</t>
  </si>
  <si>
    <t>сентябрь</t>
  </si>
  <si>
    <t>октябрь</t>
  </si>
  <si>
    <t>ноябрь</t>
  </si>
  <si>
    <t>декабрь</t>
  </si>
  <si>
    <t xml:space="preserve">план </t>
  </si>
  <si>
    <t>бюджет автономного округа</t>
  </si>
  <si>
    <t>бюджет города Когалыма</t>
  </si>
  <si>
    <t>федеральный бюджет</t>
  </si>
  <si>
    <t>привлеченные средства</t>
  </si>
  <si>
    <t>Всего</t>
  </si>
  <si>
    <t>Итого по программе, в том числе</t>
  </si>
  <si>
    <t>Основные мероприятия программы</t>
  </si>
  <si>
    <t>Подпрограмма 1. Общее образование. Дополнительное образование детей.</t>
  </si>
  <si>
    <t>1.1.1. Развитие системы выявления, поддержки, сопровождения и стимулирования одаренных детей в различных сферах деятельности</t>
  </si>
  <si>
    <t xml:space="preserve">Подпрограмма 2. Система оценки качества образования и информационная прозрачность системы образования города Когалыма. </t>
  </si>
  <si>
    <t>1.2.2.Развитие системы выявления, поддержки, сопровождения и стимулирования одаренных детей в различных сферах деятельности</t>
  </si>
  <si>
    <t>2.1.2.Организация и проведение государственной итоговой аттестации</t>
  </si>
  <si>
    <t>3.1.1.Организация мероприятий по духовно-нравственному развитию и  формированию гражданско-патриотических качеств молодёжи</t>
  </si>
  <si>
    <t>3.1.2.Организация и проведение городского конкурса среди общеобразовательных организаций на лучшую подготовку граждан РФ к военной службе</t>
  </si>
  <si>
    <t>3.2.1.Организация мероприятий по социализации и поддержке талантливой и инициативной молодёжи</t>
  </si>
  <si>
    <t>3.2.2.Организация деятельности молодёжных трудовых отрядов</t>
  </si>
  <si>
    <t>3.3.1.Финансовое и организационно-методическое сопровождение по исполнению  МБУ "МКЦ "Феникс" муниципального задания на оказание муниципальных услуг, укрепление материально-технической базы учреждения</t>
  </si>
  <si>
    <t>Подпрограмма 4.   "Ресурсное обеспечение системы образования"</t>
  </si>
  <si>
    <t>4.1.1.Финансовое и организационно-методическое сопровождение по исполнению бюджетными, автономными образовательными организациями и организациями дополнительного образования муниципального задания на оказание муниципальных услуг (выполнение работ)</t>
  </si>
  <si>
    <t>4.1.2.Проведение мероприятий аппаратом управления</t>
  </si>
  <si>
    <t>4.2.1.Обеспечение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t>
  </si>
  <si>
    <t>4.3.1.Развитие инфраструктуры общего и дополнительного образования</t>
  </si>
  <si>
    <t>4.3.2Оснащение материально-технической базы образовательных организаций и учреждений в соответствии с современными требованиями</t>
  </si>
  <si>
    <t>План на 2017 год</t>
  </si>
  <si>
    <t>1.1.2. Стимулирование роста профессионального мастерства, создание условий для выявления и поддержки педагогических работников, проявляющих творческую инициативу, в том числе для специалистов некомерческих организаций</t>
  </si>
  <si>
    <t>1.2 Основное мероприятие "Развитие системы дополнительного образования детей." (показатели 11 )</t>
  </si>
  <si>
    <t>1.2.1.Развитие системы доступного дополнительного образования в соответствии с индивидуальными запросами населения, оснащение материально-технической базы образовательных организаций.</t>
  </si>
  <si>
    <t>1.3 Основное мероприятие "Обеспечение реализации основных общеобразовательных программ в образовательных организациях, расположенных на территории города Когалыма" (показатели  9, 10 )</t>
  </si>
  <si>
    <t>1.3.1.Обеспечение доступности качественного общего образования в соответствии с современными требованиями, оснащение материально-технической базы образовательных организаций.</t>
  </si>
  <si>
    <t>2.1 Основное мероприятие "Развитие системы оценки качества образования,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 (показатели 12)</t>
  </si>
  <si>
    <t>2.1.1.Финансовое и организационно-методическое сопровождение по исполнению  МАУ "Межшкольный методический центр города Когалыма" муниципального задания на оказание муниципальных услуг (выполнение работ), оснащение материально-технической базы  организации.</t>
  </si>
  <si>
    <t>Подпрограмма 3.  Молодёжь города Когалыма и допризывная подготовка молодёжи.</t>
  </si>
  <si>
    <t>3.1 Основное мероприятие "Создание условий для развития духовно-нравственных и гражданско,- военно -патриотических качеств молодежи" (показатели 13)</t>
  </si>
  <si>
    <t>3.2 Основное мероприятие "Содействие социализации, росту созидательной активности и потенциала молодежи" (показатель 14 )</t>
  </si>
  <si>
    <t>3.3 Основное мероприятие "Обеспечение  деятельности учреждения сферы работы с молодёжью и развитие его материально-технической базы" (показатели  15)</t>
  </si>
  <si>
    <t>4.1 Основное мероприятие "Финансовое обеспечение полномочий управления образования" (показатели 16)</t>
  </si>
  <si>
    <t>4.2 Основное мероприятие "Обеспечение комплексной безопасности  в образовательных организациях и учреждениях и создание условий для сохранения и укрепления здоровья детей в общеобразовательных организациях" (показатели 17,18,20 )</t>
  </si>
  <si>
    <t>4.3 Основное мероприятие "Развитие материально-технической базы образовательных организаций" (показатели 19 )</t>
  </si>
  <si>
    <t xml:space="preserve">бюджет города Когалыма </t>
  </si>
  <si>
    <t>УПРАВЛЕНИЕ ОБРАЗОВАНИЯ</t>
  </si>
  <si>
    <t>АДМИНИСТРАЦИИ ГОРОДА КОГАЛЫМА</t>
  </si>
  <si>
    <t>Сетевой график</t>
  </si>
  <si>
    <t>по реализации мероприятий муниципальной программы</t>
  </si>
  <si>
    <t>«Развитие образования в городе Когалыме»</t>
  </si>
  <si>
    <t>на</t>
  </si>
  <si>
    <t>г. Когалым</t>
  </si>
  <si>
    <t>2017 год</t>
  </si>
  <si>
    <t>Исполнение,%</t>
  </si>
  <si>
    <t>к текущему году</t>
  </si>
  <si>
    <t>на отчетную дату</t>
  </si>
  <si>
    <t>кассовый расход</t>
  </si>
  <si>
    <t>Результаты реализации и причины отклонений факта от плана</t>
  </si>
  <si>
    <t>1.1. Основное мероприятие "Развитие системы дошкольного и общего образования" (показатели 1, 2, 3, 4, 5, 6, 7, 8 )</t>
  </si>
  <si>
    <t>бюджет города Когалыма - 104 направление</t>
  </si>
  <si>
    <t xml:space="preserve">Оплата питания обучающихся согласно фактически предоставленных счетов. Карантин 31.01.-13.02.2017 г. Январь - 5 актированных дней. </t>
  </si>
  <si>
    <t>год</t>
  </si>
  <si>
    <t>план</t>
  </si>
  <si>
    <t>касса</t>
  </si>
  <si>
    <t>отклонение</t>
  </si>
  <si>
    <t xml:space="preserve">Освоение средств выделенных по распоряжению Правительства ТО.  </t>
  </si>
  <si>
    <t>128,9 Именные премии Лукойл Западная Сибирь</t>
  </si>
  <si>
    <t>1.1.3. Финансирование МАОУ "СОШ №8" в рамках проекта "Формула успеха"</t>
  </si>
  <si>
    <t>Организация и проведение годовой итоговой аттестации</t>
  </si>
  <si>
    <t>полное освоение средств</t>
  </si>
  <si>
    <t xml:space="preserve"> </t>
  </si>
  <si>
    <t>1.2.3.Субсидии немуниципальным организациям (коммерческим, некоммерческим) в целях финансового обеспечения затрат в связи с выполнением муниципальной услуги "Реализация дополнительных общеразвивающих программ"</t>
  </si>
  <si>
    <t>1.2.4.Персонифицированное финансирование дополнительного образования детей</t>
  </si>
  <si>
    <t>Постановление Администрации города Когалыма от 01.03.2017 №419 "Об утверждении списка победителей и призёров городского профессионального конкурса "Сердце отдаю детям в 2017 году"- освоено 65,0 тыс. руб.  Постановление "Об утверждении списка победителей и призёров муниципального профессионального конкурса "Педагог года - 2017" - освоено 65,0 тыс. руб  Постановление Администрации города Когалыма от 09.06.2017 №1308 "Об утверждении списка победителей конкурса на получение грантов Администрации города Когалыма в сфере образования в 2017 году"
Отклонение 12,5 тыс. руб. - экономия по проведению мероприятия "Педагогический триумф". Плановые ассигнования будут использованы в будущих периодах</t>
  </si>
  <si>
    <t>31.07.2017 г.</t>
  </si>
  <si>
    <t>4.2.2 Создание системных механизмов сохранения и укрепления здоровья детей в образовательных организациях</t>
  </si>
  <si>
    <t>Начальник управления образования  ___________________________       С.Г. Гришина</t>
  </si>
  <si>
    <t>Заключено 2 контракта на разработку ПСД: 
1. на сети водоснабжения и канализации - заключен муниципальный контракт 0187300013717000023 от 27.03.2017 на сумму 277,06 тыс. руб., срок выполнения работ по 31.07.2017. Работы выполнены, оплата будет произведена в августе.
2. на сети теплоснабжения - заключен муниципальный контракт 0187300013717000024
от 27.03.2017 на сумму 384,79 тыс. руб., срок выполнения работ по 31.07.2017. Работы выполнены и оплачены в полном объёме.
Выделено 54,90 тыс. руб на изготовление межевых планов земельных участков, средства внесены в план закупок и план-график не освоены по причине уточнения расположения земельного участка под размещение объекта.</t>
  </si>
  <si>
    <t>Выезд обучающихся МАУ "ДДТ", МАУ "ДШИ" на мероприятия : "Всероссийский конкурс "Юных пианистов", конкурс пианистов "Волшебные клавиши", "Лидер 21 века", "Конкурс-фестиваль "Российский звездопад". Участие в фестивале "Сибирская звезда", городские соревнования "Школа безопасности". Экономия 3,3 тыс. руб. согласно фактически предоставленного авансового отчёта</t>
  </si>
  <si>
    <t>Предоставление субсидии немуниципальной организации ЧОУ ДО "Лэнгвич Центр" города Когалыма на основании соглашения № 001 от 07.09.2017.  Финансовое обеспечение затрат, связанных вс выполнением муниципальной услуги "Реализация дополнительных общеразвивающих программ". Обучение детей 5-6 лет иностранному языку на базе МАДОУ " Буратино". 10 детей, 40 часов занятий.</t>
  </si>
  <si>
    <t>Отчет о ходе реализации муниципальной программы «Развитие образования в городе Когалыме» на 31.10.2017.</t>
  </si>
  <si>
    <t>План на 31.10.2017</t>
  </si>
  <si>
    <t>Профинансировано на 31.10.2017</t>
  </si>
  <si>
    <t>Кассовый расход на  31.10.2017</t>
  </si>
  <si>
    <t>Выезд учащихся и сопровождающих на окружные олимпиады. Оплата расходов согласно авансовых отчётов сопровождающих. Премия побед. и приз. науч. исслед. кон-ции  шк-ов "Шаг в будущее"- 30,0 тыс. руб.  Премия для награжд. школьников конк.""Юниор"- 7,0 тыс. руб. Участе в конкурсе "Ученик года" - 5,4 тыс. руб. Экономия 16,0 тыс. руб. в связи с проведением олимпиад по некоторым предметам дистанционно. Май учебнополевые сборы. Июнь мероприятие "Бал лучших выпускников Югры". Постановление Администрации города Когалыма от 09.06.2017 №1308 "Об утверждении списка победителей конкурса на получение грантов Администрации города Когалыма в сфере образования в 2017 году"</t>
  </si>
  <si>
    <t xml:space="preserve">Оплата командировочных расходов и курсы повышения квалификации сотрудников в рамках проекта "Формула успеха", предоплата за авиабилеты, оплата услуг по языковой стажировке учащихся, приобретение канцелярских и расходных материалов.
Отклонение 286,8 т.р. -  изменение сроков проведение on-line курсов.
</t>
  </si>
  <si>
    <t xml:space="preserve">Ежемесячное содержание МАУ "Школа искусств", МАУ "ДДТ"  2658,9 т. руб. - средства ОБ - субсидия на повышение заработной платы по указу Президента . Экономия расходов 6264,2 тыс. руб. по фактически предоставленным счетам на содержание учреждения, заработной плате (согласно фактического начисления), страховым взносам (имеются больничные листы сотрудников). </t>
  </si>
  <si>
    <t>Перечисление МАУ "ММЦ г. Когалыма", как уполномоченной организацией, средств организациям - поставщикам образовательных услуг дополнительного образования по сертификатам дополнительного оброазования. Экономия плановых ассигнований т.к. финансирование производится в соответствии с заявкой уполномоченной организации на основании счетов поставщиков образовательных услуг.</t>
  </si>
  <si>
    <t xml:space="preserve">Ежемесячное содержание Школы Детские сады - 14 учреждений. Экономия расходов 118 582,0 тыс. руб. по фактически предоставленным счетам на содержание учреждения, заработной плате (согласно фактического начисления), страховым взносам (имеются больничные листы сотрудников).
 </t>
  </si>
  <si>
    <t>Ежемесячное содержание МАУ "ММЦ г. Когалыма" Экономия расходов 576,0 тыс. руб. по фактически предоставленным счетам на содержание учреждения, заработной плате (согласно фактического начисления), страховым взносам (имеются больничные листы сотрудников).</t>
  </si>
  <si>
    <t xml:space="preserve">Приобретение оборудования и сценических костюмов для проведения мероприятий, посвященных юбилейным и другим памятным датам истории России, с участием молодёжи, сборы по парашютно-десантной подготовке. Экономия 113,3 тыс. руб. - отмена сборов по парашютно-десантной подготовке в связи с климатическими условиями. 
42,0 т. руб. - экономия по проезным билетам участие в окружной военно-спортивной игре "Орленок" . 
42,5 тыс. руб.- экономия в связи с поздним поступлением счетов на оплату.  
</t>
  </si>
  <si>
    <t>Экономия 132,36 тыс. руб. - ведется подготовка документации для проведения эл.аукциона на приобретение материалов для авиаракетомодельного клуба "Авиатор".
Ведется подготовка документации для проведения эл.аукциона на приобретение расходного материала  для орг.техники- и 3,72т.р. Заключен договор на приобретение сувенирной продукции 31,66т.р.   Оплата товара будет произведена по фактически полученному товару. Остаток 0,29т.р. 
Ведется подготовка документации для проведения эл.аукциона на приобретение канц.товаров. Остаток 1,53т.р. 
Ведется подготовка документации для проведения эл.аукциона на приобретение канц.товаров.  0,71т.р.- экономия образовалась по итогам электронного аукциона на приобретение расходного материала  для авиамоделирования. 33,83 т.р. - оплата командировыочных расходов после сдачи документов</t>
  </si>
  <si>
    <t>Ежемесячное содержание МБУ "МКЦ "Феникс"   Экономия 1017,8 тыс. руб. -оплата  льготного проезда производится по фактически предоставленным авансовым отчетам, оплата компенсации санаторно-курортного лечения, подготовка документации для проведения эл.аукциона на преобретение картриджей, канц.товаров и камер видеонаблюдения. Экономия согласно фактического начисления и предоставленных счетов.</t>
  </si>
  <si>
    <t>Экономия плановых ассигнований 908,2 тыс. руб. - Аппарат управления  согласно  фактически начисленной заработной платы и отпускные.</t>
  </si>
  <si>
    <t xml:space="preserve">Экономия 14,1 тыс. руб. будет использована при  проведении мероприятий </t>
  </si>
  <si>
    <t>Освоение средств по проведению ремонтных работ в образовательнгых организациях согласно актов выполненных работ МАОУ "СОШ № 1, 3, 5, 6, 7, 8", МАДОУ "Чебурашка, Сказка, Цветик-семицветик, Золушка, Колокольчик, Березка". Экономия 440,1 тыс. руб. будет освоена до конца года. Ведутся ремонтные работы в МАОУ СОШ № 5, 6, 7 , МАУ "Школа искусств", МАДОУ "Золушка".</t>
  </si>
  <si>
    <t>Контракт №9616/17 на выполнение ремонтных работ по объекту Ремонт здания "Школа искусств", по адресу: г. Когалым, ул. Мира, 7 заключен 23.06.2017, функции заказчика переданы МУ "УКС г. Когалыма" 23.06.2017. Работы выполнены.  
6701,8 тыс. руб.  окончательный расчёт в ноябре, после поступления средств от инвестора.                                                           Контракт №2/5 на выполнение ремонтных работ по объекту Ремонта и окраска фасадов зданий, окраске объектов благоустройства на территории МАОУ "СОШ №1" города Когалыма заключен 25.05.2017, функции заказчика переданы МУ "УКС г. Когалыма" 13.06.2017. Срок выполнения работ по контракту 31.08.2017.
Работы выполнены и оплачены в полном объёме.</t>
  </si>
  <si>
    <t xml:space="preserve">Заключен контракт №17Д0325 на выполнение ПИР, функции заказчика МУ "УКС г. Когалыма" переданы 19.05.2017, цена контракта 4 623,00 тыс. руб., срок окончания выполнения работ 15.11.2017.
</t>
  </si>
  <si>
    <t>плна</t>
  </si>
  <si>
    <t>месяц</t>
  </si>
  <si>
    <t>окл.</t>
  </si>
  <si>
    <t>Ответственный за составление сетевого графика Малофеева О.А. №телефона 9-36-48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</si>
</sst>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0.0_ ;[Red]\-#,##0.0\ "/>
    <numFmt numFmtId="166" formatCode="#,##0_ ;[Red]\-#,##0\ "/>
    <numFmt numFmtId="167" formatCode="_(* #,##0.0_);_(* \(#,##0.0\);_(* &quot;-&quot;??_);_(@_)"/>
    <numFmt numFmtId="168" formatCode="_-* #,##0.0_р_._-;\-* #,##0.0_р_._-;_-* &quot;-&quot;?_р_._-;_-@_-"/>
    <numFmt numFmtId="169" formatCode="#,##0.00\ _₽"/>
    <numFmt numFmtId="170" formatCode="#,##0.000_ ;[Red]\-#,##0.000\ "/>
  </numFmts>
  <fonts count="23" x14ac:knownFonts="1">
    <font>
      <sz val="10"/>
      <name val="Arial"/>
    </font>
    <font>
      <sz val="10"/>
      <name val="Arial"/>
      <family val="2"/>
      <charset val="204"/>
    </font>
    <font>
      <b/>
      <sz val="12"/>
      <name val="Times New Roman"/>
      <family val="1"/>
      <charset val="204"/>
    </font>
    <font>
      <sz val="12"/>
      <name val="Times New Roman"/>
      <family val="1"/>
      <charset val="204"/>
    </font>
    <font>
      <b/>
      <sz val="14"/>
      <name val="Times New Roman"/>
      <family val="1"/>
      <charset val="204"/>
    </font>
    <font>
      <sz val="14"/>
      <name val="Times New Roman"/>
      <family val="1"/>
      <charset val="204"/>
    </font>
    <font>
      <b/>
      <sz val="16"/>
      <name val="Times New Roman"/>
      <family val="1"/>
      <charset val="204"/>
    </font>
    <font>
      <i/>
      <sz val="14"/>
      <name val="Times New Roman"/>
      <family val="1"/>
      <charset val="204"/>
    </font>
    <font>
      <sz val="10"/>
      <name val="Times New Roman"/>
      <family val="1"/>
      <charset val="204"/>
    </font>
    <font>
      <sz val="18"/>
      <name val="Times New Roman"/>
      <family val="1"/>
      <charset val="204"/>
    </font>
    <font>
      <sz val="15"/>
      <name val="Times New Roman"/>
      <family val="1"/>
      <charset val="204"/>
    </font>
    <font>
      <sz val="13"/>
      <name val="Times New Roman"/>
      <family val="1"/>
      <charset val="204"/>
    </font>
    <font>
      <b/>
      <sz val="14"/>
      <color indexed="81"/>
      <name val="Tahoma"/>
      <family val="2"/>
      <charset val="204"/>
    </font>
    <font>
      <sz val="14"/>
      <color indexed="81"/>
      <name val="Tahoma"/>
      <family val="2"/>
      <charset val="204"/>
    </font>
    <font>
      <sz val="12"/>
      <color theme="1"/>
      <name val="Times New Roman"/>
      <family val="1"/>
      <charset val="204"/>
    </font>
    <font>
      <sz val="14"/>
      <color theme="1"/>
      <name val="Times New Roman"/>
      <family val="1"/>
      <charset val="204"/>
    </font>
    <font>
      <b/>
      <sz val="12"/>
      <color rgb="FFFF0000"/>
      <name val="Times New Roman"/>
      <family val="1"/>
      <charset val="204"/>
    </font>
    <font>
      <b/>
      <sz val="14"/>
      <color rgb="FFFF0000"/>
      <name val="Times New Roman"/>
      <family val="1"/>
      <charset val="204"/>
    </font>
    <font>
      <sz val="9"/>
      <color indexed="81"/>
      <name val="Tahoma"/>
      <family val="2"/>
      <charset val="204"/>
    </font>
    <font>
      <b/>
      <sz val="9"/>
      <color indexed="81"/>
      <name val="Tahoma"/>
      <family val="2"/>
      <charset val="204"/>
    </font>
    <font>
      <sz val="12"/>
      <color indexed="81"/>
      <name val="Tahoma"/>
      <family val="2"/>
      <charset val="204"/>
    </font>
    <font>
      <b/>
      <sz val="12"/>
      <color indexed="81"/>
      <name val="Tahoma"/>
      <family val="2"/>
      <charset val="204"/>
    </font>
    <font>
      <sz val="18"/>
      <color indexed="81"/>
      <name val="Tahoma"/>
      <family val="2"/>
      <charset val="204"/>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00">
    <xf numFmtId="0" fontId="0" fillId="0" borderId="0" xfId="0"/>
    <xf numFmtId="0" fontId="3" fillId="0" borderId="0" xfId="0" applyFont="1" applyFill="1" applyAlignment="1">
      <alignment vertical="center" wrapText="1"/>
    </xf>
    <xf numFmtId="165" fontId="4" fillId="0" borderId="1" xfId="0" applyNumberFormat="1" applyFont="1" applyFill="1" applyBorder="1" applyAlignment="1" applyProtection="1">
      <alignment vertical="center" wrapText="1"/>
    </xf>
    <xf numFmtId="0" fontId="5" fillId="0" borderId="1" xfId="0" applyFont="1" applyFill="1" applyBorder="1" applyAlignment="1">
      <alignment horizontal="justify" wrapText="1"/>
    </xf>
    <xf numFmtId="0" fontId="4" fillId="0" borderId="1" xfId="0" applyFont="1" applyFill="1" applyBorder="1" applyAlignment="1">
      <alignment horizontal="justify" wrapText="1"/>
    </xf>
    <xf numFmtId="0" fontId="3" fillId="0" borderId="0" xfId="0" applyFont="1" applyFill="1" applyAlignment="1">
      <alignment horizontal="justify" vertical="center" wrapText="1"/>
    </xf>
    <xf numFmtId="165" fontId="3" fillId="0" borderId="0" xfId="0" applyNumberFormat="1" applyFont="1" applyFill="1" applyAlignment="1">
      <alignment vertical="center" wrapText="1"/>
    </xf>
    <xf numFmtId="165" fontId="4" fillId="0" borderId="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165" fontId="5" fillId="0"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166" fontId="5" fillId="0" borderId="1"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49" fontId="4" fillId="0" borderId="1" xfId="0" applyNumberFormat="1" applyFont="1" applyFill="1" applyBorder="1" applyAlignment="1" applyProtection="1">
      <alignment vertical="center"/>
      <protection locked="0"/>
    </xf>
    <xf numFmtId="167" fontId="2" fillId="0" borderId="0" xfId="1" applyNumberFormat="1" applyFont="1" applyFill="1" applyBorder="1" applyAlignment="1">
      <alignment vertical="center" wrapText="1"/>
    </xf>
    <xf numFmtId="165" fontId="5" fillId="0" borderId="1" xfId="0" applyNumberFormat="1" applyFont="1" applyFill="1" applyBorder="1" applyAlignment="1" applyProtection="1">
      <alignment vertical="center" wrapText="1"/>
    </xf>
    <xf numFmtId="0" fontId="8" fillId="0" borderId="0" xfId="0" applyFont="1"/>
    <xf numFmtId="0" fontId="8" fillId="0" borderId="0" xfId="0" applyFont="1" applyFill="1"/>
    <xf numFmtId="0" fontId="5" fillId="0" borderId="0" xfId="0" applyFont="1"/>
    <xf numFmtId="166" fontId="3" fillId="0" borderId="0" xfId="0" applyNumberFormat="1" applyFont="1" applyFill="1" applyAlignment="1">
      <alignment horizontal="center" vertical="center" wrapText="1"/>
    </xf>
    <xf numFmtId="165" fontId="6" fillId="0" borderId="2" xfId="0" applyNumberFormat="1" applyFont="1" applyFill="1" applyBorder="1" applyAlignment="1">
      <alignment vertical="center" wrapText="1"/>
    </xf>
    <xf numFmtId="0" fontId="2" fillId="0" borderId="0" xfId="0" applyFont="1" applyFill="1" applyBorder="1" applyAlignment="1">
      <alignment horizontal="center" vertical="center" wrapText="1"/>
    </xf>
    <xf numFmtId="165" fontId="4" fillId="2" borderId="0" xfId="0" applyNumberFormat="1" applyFont="1" applyFill="1" applyBorder="1" applyAlignment="1">
      <alignment horizontal="center" vertical="center" wrapText="1"/>
    </xf>
    <xf numFmtId="165" fontId="4" fillId="0" borderId="1" xfId="0" applyNumberFormat="1" applyFont="1" applyFill="1" applyBorder="1" applyAlignment="1">
      <alignment vertical="center" wrapText="1"/>
    </xf>
    <xf numFmtId="165" fontId="5" fillId="0" borderId="1" xfId="0" applyNumberFormat="1" applyFont="1" applyFill="1" applyBorder="1" applyAlignment="1">
      <alignment vertical="center" wrapText="1"/>
    </xf>
    <xf numFmtId="166" fontId="5" fillId="0" borderId="1" xfId="0" applyNumberFormat="1" applyFont="1" applyFill="1" applyBorder="1" applyAlignment="1">
      <alignment vertical="center" wrapText="1"/>
    </xf>
    <xf numFmtId="0" fontId="5" fillId="0" borderId="1" xfId="0" applyFont="1" applyFill="1" applyBorder="1" applyAlignment="1">
      <alignment vertical="center" wrapText="1"/>
    </xf>
    <xf numFmtId="167" fontId="5" fillId="0" borderId="1" xfId="1" applyNumberFormat="1" applyFont="1" applyFill="1" applyBorder="1" applyAlignment="1">
      <alignment vertical="center" wrapText="1"/>
    </xf>
    <xf numFmtId="169" fontId="5" fillId="0" borderId="1" xfId="1" applyNumberFormat="1" applyFont="1" applyFill="1" applyBorder="1" applyAlignment="1" applyProtection="1">
      <alignment vertical="center" wrapText="1"/>
    </xf>
    <xf numFmtId="0" fontId="4" fillId="0" borderId="1" xfId="0" applyFont="1" applyFill="1" applyBorder="1" applyAlignment="1">
      <alignment vertical="center" wrapText="1"/>
    </xf>
    <xf numFmtId="0" fontId="5" fillId="0" borderId="1" xfId="0" applyFont="1" applyFill="1" applyBorder="1" applyAlignment="1" applyProtection="1">
      <alignment vertical="center" wrapText="1"/>
    </xf>
    <xf numFmtId="169" fontId="5" fillId="3" borderId="1" xfId="1" applyNumberFormat="1" applyFont="1" applyFill="1" applyBorder="1" applyAlignment="1" applyProtection="1">
      <alignment vertical="center" wrapText="1"/>
    </xf>
    <xf numFmtId="165" fontId="5" fillId="0" borderId="0" xfId="0" applyNumberFormat="1" applyFont="1" applyFill="1" applyAlignment="1">
      <alignment vertical="center" wrapText="1"/>
    </xf>
    <xf numFmtId="0" fontId="5" fillId="0" borderId="0" xfId="0" applyFont="1" applyFill="1" applyAlignment="1">
      <alignment vertical="center" wrapText="1"/>
    </xf>
    <xf numFmtId="165" fontId="2" fillId="0" borderId="0" xfId="0" applyNumberFormat="1" applyFont="1" applyFill="1" applyBorder="1" applyAlignment="1">
      <alignment vertical="center" wrapText="1"/>
    </xf>
    <xf numFmtId="165" fontId="4" fillId="0" borderId="0" xfId="0" applyNumberFormat="1" applyFont="1" applyFill="1" applyBorder="1" applyAlignment="1">
      <alignment horizontal="center" vertical="center" wrapText="1"/>
    </xf>
    <xf numFmtId="165" fontId="14" fillId="0" borderId="0" xfId="0" applyNumberFormat="1" applyFont="1" applyFill="1" applyAlignment="1">
      <alignment vertical="center" wrapText="1"/>
    </xf>
    <xf numFmtId="0" fontId="14" fillId="0" borderId="0" xfId="0" applyFont="1" applyFill="1" applyAlignment="1">
      <alignment vertical="center" wrapText="1"/>
    </xf>
    <xf numFmtId="166" fontId="15" fillId="0" borderId="1" xfId="0" applyNumberFormat="1" applyFont="1" applyFill="1" applyBorder="1" applyAlignment="1">
      <alignment horizontal="center" vertical="center" wrapText="1"/>
    </xf>
    <xf numFmtId="165" fontId="15" fillId="0" borderId="1" xfId="0" applyNumberFormat="1" applyFont="1" applyFill="1" applyBorder="1" applyAlignment="1" applyProtection="1">
      <alignment vertical="center" wrapText="1"/>
    </xf>
    <xf numFmtId="167" fontId="5" fillId="0" borderId="1" xfId="1" applyNumberFormat="1" applyFont="1" applyFill="1" applyBorder="1" applyAlignment="1" applyProtection="1">
      <alignment vertical="center" wrapText="1"/>
    </xf>
    <xf numFmtId="167" fontId="5" fillId="0" borderId="1" xfId="1" applyNumberFormat="1" applyFont="1" applyFill="1" applyBorder="1" applyAlignment="1">
      <alignment horizontal="justify" wrapText="1"/>
    </xf>
    <xf numFmtId="165" fontId="4" fillId="4" borderId="1" xfId="0" applyNumberFormat="1" applyFont="1" applyFill="1" applyBorder="1" applyAlignment="1">
      <alignment vertical="center" wrapText="1"/>
    </xf>
    <xf numFmtId="165" fontId="4" fillId="4" borderId="1" xfId="0" applyNumberFormat="1" applyFont="1" applyFill="1" applyBorder="1" applyAlignment="1" applyProtection="1">
      <alignment vertical="center" wrapText="1"/>
    </xf>
    <xf numFmtId="0" fontId="2" fillId="4" borderId="0" xfId="0" applyFont="1" applyFill="1" applyBorder="1" applyAlignment="1">
      <alignment horizontal="center" vertical="center" wrapText="1"/>
    </xf>
    <xf numFmtId="165" fontId="4" fillId="4" borderId="0" xfId="0" applyNumberFormat="1" applyFont="1" applyFill="1" applyBorder="1" applyAlignment="1">
      <alignment horizontal="center" vertical="center" wrapText="1"/>
    </xf>
    <xf numFmtId="0" fontId="4" fillId="4" borderId="1" xfId="0" applyFont="1" applyFill="1" applyBorder="1" applyAlignment="1">
      <alignment horizontal="justify" wrapText="1"/>
    </xf>
    <xf numFmtId="0" fontId="2" fillId="4" borderId="0" xfId="0" applyFont="1" applyFill="1" applyBorder="1" applyAlignment="1">
      <alignment vertical="center" wrapText="1"/>
    </xf>
    <xf numFmtId="165" fontId="2" fillId="4" borderId="0" xfId="0" applyNumberFormat="1" applyFont="1" applyFill="1" applyBorder="1" applyAlignment="1">
      <alignment vertical="center" wrapText="1"/>
    </xf>
    <xf numFmtId="169" fontId="4" fillId="4" borderId="1" xfId="1" applyNumberFormat="1" applyFont="1" applyFill="1" applyBorder="1" applyAlignment="1" applyProtection="1">
      <alignment vertical="center" wrapText="1"/>
    </xf>
    <xf numFmtId="0" fontId="3" fillId="4" borderId="0" xfId="0" applyFont="1" applyFill="1" applyAlignment="1">
      <alignment vertical="center" wrapText="1"/>
    </xf>
    <xf numFmtId="0" fontId="5" fillId="5" borderId="1" xfId="0" applyFont="1" applyFill="1" applyBorder="1" applyAlignment="1">
      <alignment horizontal="justify" wrapText="1"/>
    </xf>
    <xf numFmtId="49" fontId="15" fillId="0" borderId="1" xfId="0" applyNumberFormat="1" applyFont="1" applyFill="1" applyBorder="1" applyAlignment="1" applyProtection="1">
      <alignment horizontal="left" vertical="center"/>
      <protection locked="0"/>
    </xf>
    <xf numFmtId="0" fontId="16" fillId="0" borderId="0" xfId="0" applyFont="1" applyFill="1" applyAlignment="1">
      <alignment horizontal="justify" vertical="center" wrapText="1"/>
    </xf>
    <xf numFmtId="165" fontId="17" fillId="0" borderId="0" xfId="0" applyNumberFormat="1" applyFont="1" applyFill="1" applyAlignment="1">
      <alignment vertical="center" wrapText="1"/>
    </xf>
    <xf numFmtId="0" fontId="16" fillId="0" borderId="0" xfId="0" applyFont="1" applyFill="1" applyAlignment="1">
      <alignment vertical="center" wrapText="1"/>
    </xf>
    <xf numFmtId="168" fontId="4" fillId="0" borderId="1" xfId="0" applyNumberFormat="1" applyFont="1" applyFill="1" applyBorder="1" applyAlignment="1">
      <alignment vertical="center" wrapText="1"/>
    </xf>
    <xf numFmtId="169" fontId="4" fillId="0" borderId="1" xfId="1" applyNumberFormat="1" applyFont="1" applyFill="1" applyBorder="1" applyAlignment="1" applyProtection="1">
      <alignment vertical="center" wrapText="1"/>
    </xf>
    <xf numFmtId="167" fontId="4" fillId="0" borderId="1" xfId="1" applyNumberFormat="1" applyFont="1" applyFill="1" applyBorder="1" applyAlignment="1">
      <alignment vertical="center" wrapText="1"/>
    </xf>
    <xf numFmtId="169" fontId="4" fillId="3" borderId="1" xfId="1" applyNumberFormat="1" applyFont="1" applyFill="1" applyBorder="1" applyAlignment="1" applyProtection="1">
      <alignment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165" fontId="15" fillId="0" borderId="1" xfId="0" applyNumberFormat="1" applyFont="1" applyFill="1" applyBorder="1" applyAlignment="1" applyProtection="1">
      <alignment vertical="top" wrapText="1"/>
    </xf>
    <xf numFmtId="165" fontId="15" fillId="0" borderId="1" xfId="0" applyNumberFormat="1" applyFont="1" applyFill="1" applyBorder="1" applyAlignment="1" applyProtection="1">
      <alignment horizontal="left" vertical="top" wrapText="1"/>
    </xf>
    <xf numFmtId="165" fontId="15" fillId="0" borderId="1" xfId="0" applyNumberFormat="1" applyFont="1" applyFill="1" applyBorder="1" applyAlignment="1">
      <alignment horizontal="left" vertical="top" wrapText="1"/>
    </xf>
    <xf numFmtId="165" fontId="16" fillId="0" borderId="0" xfId="0" applyNumberFormat="1" applyFont="1" applyFill="1" applyAlignment="1">
      <alignment horizontal="left" vertical="top" wrapText="1"/>
    </xf>
    <xf numFmtId="165" fontId="14" fillId="0" borderId="0" xfId="0" applyNumberFormat="1" applyFont="1" applyFill="1" applyAlignment="1">
      <alignment horizontal="left" vertical="top" wrapText="1"/>
    </xf>
    <xf numFmtId="0" fontId="14" fillId="0" borderId="0" xfId="0" applyFont="1" applyFill="1" applyAlignment="1">
      <alignment horizontal="left" vertical="top" wrapText="1"/>
    </xf>
    <xf numFmtId="170" fontId="3" fillId="0" borderId="0" xfId="0" applyNumberFormat="1" applyFont="1" applyFill="1" applyAlignment="1">
      <alignment vertical="center" wrapText="1"/>
    </xf>
    <xf numFmtId="167" fontId="17" fillId="0" borderId="0" xfId="1" applyNumberFormat="1" applyFont="1" applyFill="1" applyAlignment="1">
      <alignment vertical="center" wrapText="1"/>
    </xf>
    <xf numFmtId="167" fontId="4" fillId="4" borderId="1" xfId="1" applyNumberFormat="1" applyFont="1" applyFill="1" applyBorder="1" applyAlignment="1" applyProtection="1">
      <alignment vertical="center" wrapText="1"/>
    </xf>
    <xf numFmtId="165" fontId="2" fillId="4" borderId="0" xfId="0" applyNumberFormat="1" applyFont="1" applyFill="1" applyBorder="1" applyAlignment="1">
      <alignment horizontal="center" vertical="center" wrapText="1"/>
    </xf>
    <xf numFmtId="165" fontId="2" fillId="0" borderId="0" xfId="0" applyNumberFormat="1" applyFont="1" applyFill="1" applyAlignment="1">
      <alignment horizontal="center" vertical="center" wrapText="1"/>
    </xf>
    <xf numFmtId="165" fontId="15" fillId="0" borderId="1" xfId="0" applyNumberFormat="1" applyFont="1" applyFill="1" applyBorder="1" applyAlignment="1" applyProtection="1">
      <alignment horizontal="center" vertical="center" wrapText="1"/>
    </xf>
    <xf numFmtId="165" fontId="4" fillId="0" borderId="0" xfId="0" applyNumberFormat="1" applyFont="1" applyFill="1" applyAlignment="1">
      <alignment vertical="center" wrapText="1"/>
    </xf>
    <xf numFmtId="0" fontId="4" fillId="4" borderId="1" xfId="0" applyFont="1" applyFill="1" applyBorder="1" applyAlignment="1" applyProtection="1">
      <alignment horizontal="left" vertical="center" wrapText="1"/>
    </xf>
    <xf numFmtId="0" fontId="11" fillId="0" borderId="0" xfId="0" applyFont="1" applyAlignment="1">
      <alignment horizontal="center"/>
    </xf>
    <xf numFmtId="0" fontId="7" fillId="0" borderId="0" xfId="0" applyFont="1" applyAlignment="1">
      <alignment horizontal="left"/>
    </xf>
    <xf numFmtId="0" fontId="9" fillId="0" borderId="0" xfId="0" applyFont="1" applyFill="1" applyAlignment="1">
      <alignment horizontal="center"/>
    </xf>
    <xf numFmtId="0" fontId="10" fillId="0" borderId="0" xfId="0" applyFont="1" applyAlignment="1">
      <alignment horizontal="center"/>
    </xf>
    <xf numFmtId="0" fontId="6" fillId="0" borderId="0" xfId="0" applyFont="1" applyAlignment="1">
      <alignment horizontal="center" wrapText="1"/>
    </xf>
    <xf numFmtId="165" fontId="6" fillId="0" borderId="0" xfId="0" applyNumberFormat="1" applyFont="1" applyFill="1" applyBorder="1" applyAlignment="1">
      <alignment horizontal="center" vertical="center" wrapText="1"/>
    </xf>
    <xf numFmtId="165" fontId="4" fillId="0" borderId="3" xfId="0" applyNumberFormat="1" applyFont="1" applyFill="1" applyBorder="1" applyAlignment="1">
      <alignment horizontal="center" vertical="center" wrapText="1"/>
    </xf>
    <xf numFmtId="165" fontId="4" fillId="0" borderId="5"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165" fontId="4" fillId="0" borderId="6" xfId="0" applyNumberFormat="1" applyFont="1" applyFill="1" applyBorder="1" applyAlignment="1">
      <alignment horizontal="center" vertical="center" wrapText="1"/>
    </xf>
    <xf numFmtId="165" fontId="4" fillId="0" borderId="7" xfId="0" applyNumberFormat="1" applyFont="1" applyFill="1" applyBorder="1" applyAlignment="1">
      <alignment horizontal="center" vertical="center" wrapText="1"/>
    </xf>
    <xf numFmtId="165" fontId="6" fillId="0" borderId="2" xfId="0" applyNumberFormat="1" applyFont="1" applyFill="1" applyBorder="1" applyAlignment="1">
      <alignment horizontal="center" vertical="center" wrapText="1"/>
    </xf>
    <xf numFmtId="165" fontId="15" fillId="0" borderId="3" xfId="0" applyNumberFormat="1" applyFont="1" applyFill="1" applyBorder="1" applyAlignment="1" applyProtection="1">
      <alignment horizontal="left" vertical="top" wrapText="1"/>
    </xf>
    <xf numFmtId="165" fontId="15" fillId="0" borderId="4" xfId="0" applyNumberFormat="1" applyFont="1" applyFill="1" applyBorder="1" applyAlignment="1" applyProtection="1">
      <alignment horizontal="left" vertical="top" wrapText="1"/>
    </xf>
    <xf numFmtId="165" fontId="15" fillId="0" borderId="5" xfId="0" applyNumberFormat="1" applyFont="1" applyFill="1" applyBorder="1" applyAlignment="1" applyProtection="1">
      <alignment horizontal="left" vertical="top" wrapText="1"/>
    </xf>
    <xf numFmtId="0" fontId="5" fillId="0" borderId="0" xfId="0" applyFont="1" applyFill="1" applyAlignment="1">
      <alignment horizontal="left" vertical="center" wrapText="1"/>
    </xf>
    <xf numFmtId="0" fontId="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165" fontId="5" fillId="0" borderId="3" xfId="0" applyNumberFormat="1" applyFont="1" applyFill="1" applyBorder="1" applyAlignment="1" applyProtection="1">
      <alignment horizontal="left" vertical="top" wrapText="1"/>
    </xf>
    <xf numFmtId="165" fontId="5" fillId="0" borderId="4" xfId="0" applyNumberFormat="1" applyFont="1" applyFill="1" applyBorder="1" applyAlignment="1" applyProtection="1">
      <alignment horizontal="left" vertical="top" wrapText="1"/>
    </xf>
    <xf numFmtId="165" fontId="5" fillId="0" borderId="5" xfId="0" applyNumberFormat="1" applyFont="1" applyFill="1" applyBorder="1" applyAlignment="1" applyProtection="1">
      <alignment horizontal="left" vertical="top" wrapText="1"/>
    </xf>
    <xf numFmtId="165" fontId="2" fillId="0" borderId="0" xfId="0" applyNumberFormat="1" applyFont="1" applyFill="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election activeCell="F32" sqref="F32"/>
    </sheetView>
  </sheetViews>
  <sheetFormatPr defaultColWidth="9.140625" defaultRowHeight="12.75" x14ac:dyDescent="0.2"/>
  <cols>
    <col min="1" max="16384" width="9.140625" style="17"/>
  </cols>
  <sheetData>
    <row r="1" spans="1:9" ht="18.75" x14ac:dyDescent="0.3">
      <c r="A1" s="78"/>
      <c r="B1" s="78"/>
    </row>
    <row r="10" spans="1:9" s="18" customFormat="1" ht="23.25" x14ac:dyDescent="0.35">
      <c r="A10" s="79" t="s">
        <v>52</v>
      </c>
      <c r="B10" s="79"/>
      <c r="C10" s="79"/>
      <c r="D10" s="79"/>
      <c r="E10" s="79"/>
      <c r="F10" s="79"/>
      <c r="G10" s="79"/>
      <c r="H10" s="79"/>
      <c r="I10" s="79"/>
    </row>
    <row r="11" spans="1:9" s="18" customFormat="1" ht="23.25" x14ac:dyDescent="0.35">
      <c r="A11" s="79" t="s">
        <v>53</v>
      </c>
      <c r="B11" s="79"/>
      <c r="C11" s="79"/>
      <c r="D11" s="79"/>
      <c r="E11" s="79"/>
      <c r="F11" s="79"/>
      <c r="G11" s="79"/>
      <c r="H11" s="79"/>
      <c r="I11" s="79"/>
    </row>
    <row r="13" spans="1:9" ht="27" customHeight="1" x14ac:dyDescent="0.3">
      <c r="A13" s="80" t="s">
        <v>54</v>
      </c>
      <c r="B13" s="80"/>
      <c r="C13" s="80"/>
      <c r="D13" s="80"/>
      <c r="E13" s="80"/>
      <c r="F13" s="80"/>
      <c r="G13" s="80"/>
      <c r="H13" s="80"/>
      <c r="I13" s="80"/>
    </row>
    <row r="14" spans="1:9" ht="27" customHeight="1" x14ac:dyDescent="0.3">
      <c r="A14" s="80" t="s">
        <v>55</v>
      </c>
      <c r="B14" s="80"/>
      <c r="C14" s="80"/>
      <c r="D14" s="80"/>
      <c r="E14" s="80"/>
      <c r="F14" s="80"/>
      <c r="G14" s="80"/>
      <c r="H14" s="80"/>
      <c r="I14" s="80"/>
    </row>
    <row r="15" spans="1:9" ht="36" customHeight="1" x14ac:dyDescent="0.3">
      <c r="A15" s="81" t="s">
        <v>56</v>
      </c>
      <c r="B15" s="81"/>
      <c r="C15" s="81"/>
      <c r="D15" s="81"/>
      <c r="E15" s="81"/>
      <c r="F15" s="81"/>
      <c r="G15" s="81"/>
      <c r="H15" s="81"/>
      <c r="I15" s="81"/>
    </row>
    <row r="18" spans="4:6" ht="18.75" x14ac:dyDescent="0.3">
      <c r="D18" s="19" t="s">
        <v>57</v>
      </c>
      <c r="E18" s="19" t="s">
        <v>81</v>
      </c>
      <c r="F18" s="19"/>
    </row>
    <row r="46" spans="1:9" ht="16.5" x14ac:dyDescent="0.25">
      <c r="A46" s="77" t="s">
        <v>58</v>
      </c>
      <c r="B46" s="77"/>
      <c r="C46" s="77"/>
      <c r="D46" s="77"/>
      <c r="E46" s="77"/>
      <c r="F46" s="77"/>
      <c r="G46" s="77"/>
      <c r="H46" s="77"/>
      <c r="I46" s="77"/>
    </row>
    <row r="47" spans="1:9" ht="16.5" x14ac:dyDescent="0.25">
      <c r="A47" s="77" t="s">
        <v>59</v>
      </c>
      <c r="B47" s="77"/>
      <c r="C47" s="77"/>
      <c r="D47" s="77"/>
      <c r="E47" s="77"/>
      <c r="F47" s="77"/>
      <c r="G47" s="77"/>
      <c r="H47" s="77"/>
      <c r="I47" s="77"/>
    </row>
  </sheetData>
  <mergeCells count="8">
    <mergeCell ref="A46:I46"/>
    <mergeCell ref="A47:I47"/>
    <mergeCell ref="A1:B1"/>
    <mergeCell ref="A10:I10"/>
    <mergeCell ref="A11:I11"/>
    <mergeCell ref="A13:I13"/>
    <mergeCell ref="A14:I14"/>
    <mergeCell ref="A15:I1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14"/>
  <sheetViews>
    <sheetView showGridLines="0" tabSelected="1" view="pageBreakPreview" zoomScale="58" zoomScaleNormal="70" zoomScaleSheetLayoutView="58" workbookViewId="0">
      <pane xSplit="7" ySplit="5" topLeftCell="H201" activePane="bottomRight" state="frozen"/>
      <selection pane="topRight" activeCell="H1" sqref="H1"/>
      <selection pane="bottomLeft" activeCell="A6" sqref="A6"/>
      <selection pane="bottomRight" activeCell="C205" sqref="C205"/>
    </sheetView>
  </sheetViews>
  <sheetFormatPr defaultColWidth="9.140625" defaultRowHeight="15.75" x14ac:dyDescent="0.2"/>
  <cols>
    <col min="1" max="1" width="48.5703125" style="5" customWidth="1"/>
    <col min="2" max="7" width="19.140625" style="1" customWidth="1"/>
    <col min="8" max="8" width="20.28515625" style="1" customWidth="1"/>
    <col min="9" max="9" width="19.5703125" style="1" customWidth="1"/>
    <col min="10" max="10" width="18.28515625" style="1" customWidth="1"/>
    <col min="11" max="11" width="16.140625" style="1" customWidth="1"/>
    <col min="12" max="12" width="18" style="1" customWidth="1"/>
    <col min="13" max="13" width="16.140625" style="1" customWidth="1"/>
    <col min="14" max="14" width="18.28515625" style="1" customWidth="1"/>
    <col min="15" max="15" width="16.140625" style="1" customWidth="1"/>
    <col min="16" max="16" width="19.5703125" style="1" customWidth="1"/>
    <col min="17" max="17" width="16.140625" style="1" customWidth="1"/>
    <col min="18" max="18" width="18" style="1" customWidth="1"/>
    <col min="19" max="19" width="16.140625" style="1" customWidth="1"/>
    <col min="20" max="20" width="17.7109375" style="6" customWidth="1"/>
    <col min="21" max="21" width="16.140625" style="6" customWidth="1"/>
    <col min="22" max="22" width="18.28515625" style="6" customWidth="1"/>
    <col min="23" max="23" width="16.140625" style="6" customWidth="1"/>
    <col min="24" max="24" width="17.7109375" style="6" customWidth="1"/>
    <col min="25" max="25" width="16.140625" style="6" customWidth="1"/>
    <col min="26" max="26" width="17.7109375" style="6" customWidth="1"/>
    <col min="27" max="27" width="16.140625" style="6" customWidth="1"/>
    <col min="28" max="28" width="17.7109375" style="6" customWidth="1"/>
    <col min="29" max="29" width="16.140625" style="6" customWidth="1"/>
    <col min="30" max="30" width="19.140625" style="6" customWidth="1"/>
    <col min="31" max="31" width="16.140625" style="6" customWidth="1"/>
    <col min="32" max="32" width="57.5703125" style="37" customWidth="1"/>
    <col min="33" max="33" width="0" style="1" hidden="1" customWidth="1"/>
    <col min="34" max="35" width="16.140625" style="1" hidden="1" customWidth="1"/>
    <col min="36" max="36" width="13.85546875" style="1" hidden="1" customWidth="1"/>
    <col min="37" max="37" width="0" style="1" hidden="1" customWidth="1"/>
    <col min="38" max="38" width="14.42578125" style="1" hidden="1" customWidth="1"/>
    <col min="39" max="41" width="13.7109375" style="1" bestFit="1" customWidth="1"/>
    <col min="42" max="42" width="12.42578125" style="1" bestFit="1" customWidth="1"/>
    <col min="43" max="16384" width="9.140625" style="1"/>
  </cols>
  <sheetData>
    <row r="1" spans="1:42" ht="15" customHeight="1" x14ac:dyDescent="0.2"/>
    <row r="2" spans="1:42" ht="29.25" hidden="1" customHeight="1" x14ac:dyDescent="0.2">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1"/>
      <c r="AF2" s="38"/>
    </row>
    <row r="3" spans="1:42" ht="24" customHeight="1" x14ac:dyDescent="0.2">
      <c r="A3" s="89" t="s">
        <v>87</v>
      </c>
      <c r="B3" s="89"/>
      <c r="C3" s="89"/>
      <c r="D3" s="89"/>
      <c r="E3" s="89"/>
      <c r="F3" s="89"/>
      <c r="G3" s="89"/>
      <c r="H3" s="89"/>
      <c r="I3" s="89"/>
      <c r="J3" s="89"/>
      <c r="K3" s="89"/>
      <c r="L3" s="89"/>
      <c r="M3" s="89"/>
      <c r="N3" s="21"/>
      <c r="O3" s="21"/>
      <c r="P3" s="21"/>
      <c r="Q3" s="21"/>
      <c r="R3" s="21"/>
      <c r="S3" s="21"/>
      <c r="T3" s="21"/>
      <c r="U3" s="21"/>
      <c r="V3" s="21"/>
      <c r="W3" s="21"/>
      <c r="X3" s="21"/>
      <c r="Y3" s="21"/>
      <c r="Z3" s="21"/>
      <c r="AA3" s="21"/>
      <c r="AB3" s="21"/>
      <c r="AC3" s="21"/>
      <c r="AD3" s="21"/>
      <c r="AE3" s="1"/>
      <c r="AF3" s="38"/>
    </row>
    <row r="4" spans="1:42" s="8" customFormat="1" ht="18.75" customHeight="1" x14ac:dyDescent="0.2">
      <c r="A4" s="94" t="s">
        <v>19</v>
      </c>
      <c r="B4" s="83" t="s">
        <v>36</v>
      </c>
      <c r="C4" s="83" t="s">
        <v>88</v>
      </c>
      <c r="D4" s="83" t="s">
        <v>89</v>
      </c>
      <c r="E4" s="83" t="s">
        <v>90</v>
      </c>
      <c r="F4" s="86" t="s">
        <v>60</v>
      </c>
      <c r="G4" s="86"/>
      <c r="H4" s="87" t="s">
        <v>0</v>
      </c>
      <c r="I4" s="88"/>
      <c r="J4" s="87" t="s">
        <v>1</v>
      </c>
      <c r="K4" s="88"/>
      <c r="L4" s="87" t="s">
        <v>2</v>
      </c>
      <c r="M4" s="88"/>
      <c r="N4" s="87" t="s">
        <v>3</v>
      </c>
      <c r="O4" s="88"/>
      <c r="P4" s="87" t="s">
        <v>4</v>
      </c>
      <c r="Q4" s="88"/>
      <c r="R4" s="87" t="s">
        <v>5</v>
      </c>
      <c r="S4" s="88"/>
      <c r="T4" s="87" t="s">
        <v>6</v>
      </c>
      <c r="U4" s="88"/>
      <c r="V4" s="87" t="s">
        <v>7</v>
      </c>
      <c r="W4" s="88"/>
      <c r="X4" s="87" t="s">
        <v>8</v>
      </c>
      <c r="Y4" s="88"/>
      <c r="Z4" s="87" t="s">
        <v>9</v>
      </c>
      <c r="AA4" s="88"/>
      <c r="AB4" s="87" t="s">
        <v>10</v>
      </c>
      <c r="AC4" s="88"/>
      <c r="AD4" s="87" t="s">
        <v>11</v>
      </c>
      <c r="AE4" s="88"/>
      <c r="AF4" s="95" t="s">
        <v>64</v>
      </c>
    </row>
    <row r="5" spans="1:42" s="10" customFormat="1" ht="54.75" customHeight="1" x14ac:dyDescent="0.2">
      <c r="A5" s="94"/>
      <c r="B5" s="84"/>
      <c r="C5" s="84"/>
      <c r="D5" s="85"/>
      <c r="E5" s="84"/>
      <c r="F5" s="7" t="s">
        <v>61</v>
      </c>
      <c r="G5" s="7" t="s">
        <v>62</v>
      </c>
      <c r="H5" s="9" t="s">
        <v>12</v>
      </c>
      <c r="I5" s="9" t="s">
        <v>63</v>
      </c>
      <c r="J5" s="9" t="s">
        <v>12</v>
      </c>
      <c r="K5" s="9" t="s">
        <v>63</v>
      </c>
      <c r="L5" s="9" t="s">
        <v>12</v>
      </c>
      <c r="M5" s="9" t="s">
        <v>63</v>
      </c>
      <c r="N5" s="9" t="s">
        <v>12</v>
      </c>
      <c r="O5" s="9" t="s">
        <v>63</v>
      </c>
      <c r="P5" s="9" t="s">
        <v>12</v>
      </c>
      <c r="Q5" s="9" t="s">
        <v>63</v>
      </c>
      <c r="R5" s="9" t="s">
        <v>12</v>
      </c>
      <c r="S5" s="9" t="s">
        <v>63</v>
      </c>
      <c r="T5" s="9" t="s">
        <v>12</v>
      </c>
      <c r="U5" s="9" t="s">
        <v>63</v>
      </c>
      <c r="V5" s="9" t="s">
        <v>12</v>
      </c>
      <c r="W5" s="9" t="s">
        <v>63</v>
      </c>
      <c r="X5" s="9" t="s">
        <v>12</v>
      </c>
      <c r="Y5" s="9" t="s">
        <v>63</v>
      </c>
      <c r="Z5" s="9" t="s">
        <v>12</v>
      </c>
      <c r="AA5" s="9" t="s">
        <v>63</v>
      </c>
      <c r="AB5" s="9" t="s">
        <v>12</v>
      </c>
      <c r="AC5" s="9" t="s">
        <v>63</v>
      </c>
      <c r="AD5" s="9" t="s">
        <v>12</v>
      </c>
      <c r="AE5" s="9" t="s">
        <v>63</v>
      </c>
      <c r="AF5" s="95"/>
      <c r="AM5" s="73" t="s">
        <v>105</v>
      </c>
      <c r="AN5" s="10" t="s">
        <v>106</v>
      </c>
      <c r="AO5" s="10" t="s">
        <v>70</v>
      </c>
      <c r="AP5" s="10" t="s">
        <v>107</v>
      </c>
    </row>
    <row r="6" spans="1:42" s="20" customFormat="1" ht="24.75" customHeight="1" x14ac:dyDescent="0.2">
      <c r="A6" s="11">
        <v>1</v>
      </c>
      <c r="B6" s="26">
        <v>2</v>
      </c>
      <c r="C6" s="26">
        <v>3</v>
      </c>
      <c r="D6" s="26">
        <v>4</v>
      </c>
      <c r="E6" s="26">
        <v>5</v>
      </c>
      <c r="F6" s="26">
        <v>6</v>
      </c>
      <c r="G6" s="26">
        <v>7</v>
      </c>
      <c r="H6" s="26">
        <v>8</v>
      </c>
      <c r="I6" s="26">
        <v>9</v>
      </c>
      <c r="J6" s="26">
        <v>10</v>
      </c>
      <c r="K6" s="26">
        <v>11</v>
      </c>
      <c r="L6" s="26">
        <v>12</v>
      </c>
      <c r="M6" s="26">
        <v>13</v>
      </c>
      <c r="N6" s="26">
        <v>14</v>
      </c>
      <c r="O6" s="26">
        <v>15</v>
      </c>
      <c r="P6" s="26">
        <v>16</v>
      </c>
      <c r="Q6" s="26">
        <v>17</v>
      </c>
      <c r="R6" s="26">
        <v>18</v>
      </c>
      <c r="S6" s="26">
        <v>19</v>
      </c>
      <c r="T6" s="26">
        <v>20</v>
      </c>
      <c r="U6" s="26">
        <v>21</v>
      </c>
      <c r="V6" s="26">
        <v>22</v>
      </c>
      <c r="W6" s="26">
        <v>23</v>
      </c>
      <c r="X6" s="26">
        <v>24</v>
      </c>
      <c r="Y6" s="26">
        <v>25</v>
      </c>
      <c r="Z6" s="26">
        <v>26</v>
      </c>
      <c r="AA6" s="26">
        <v>27</v>
      </c>
      <c r="AB6" s="26">
        <v>28</v>
      </c>
      <c r="AC6" s="26">
        <v>29</v>
      </c>
      <c r="AD6" s="26">
        <v>30</v>
      </c>
      <c r="AE6" s="26">
        <v>31</v>
      </c>
      <c r="AF6" s="39">
        <v>31</v>
      </c>
      <c r="AH6" s="20" t="s">
        <v>68</v>
      </c>
      <c r="AI6" s="20" t="s">
        <v>69</v>
      </c>
      <c r="AJ6" s="20" t="s">
        <v>70</v>
      </c>
    </row>
    <row r="7" spans="1:42" s="12" customFormat="1" ht="18.75" x14ac:dyDescent="0.2">
      <c r="A7" s="14"/>
      <c r="B7" s="14"/>
      <c r="C7" s="58"/>
      <c r="D7" s="58"/>
      <c r="E7" s="58"/>
      <c r="F7" s="14"/>
      <c r="G7" s="14"/>
      <c r="H7" s="14"/>
      <c r="I7" s="14"/>
      <c r="J7" s="14"/>
      <c r="K7" s="14"/>
      <c r="L7" s="14"/>
      <c r="M7" s="14"/>
      <c r="N7" s="14"/>
      <c r="O7" s="14"/>
      <c r="P7" s="14"/>
      <c r="Q7" s="14"/>
      <c r="R7" s="14"/>
      <c r="S7" s="14"/>
      <c r="T7" s="14"/>
      <c r="U7" s="14"/>
      <c r="V7" s="14"/>
      <c r="W7" s="14"/>
      <c r="X7" s="14"/>
      <c r="Y7" s="14"/>
      <c r="Z7" s="14"/>
      <c r="AA7" s="14"/>
      <c r="AB7" s="14"/>
      <c r="AC7" s="14"/>
      <c r="AD7" s="14"/>
      <c r="AE7" s="14"/>
      <c r="AF7" s="53"/>
    </row>
    <row r="8" spans="1:42" s="45" customFormat="1" ht="66.75" customHeight="1" x14ac:dyDescent="0.2">
      <c r="A8" s="76" t="s">
        <v>20</v>
      </c>
      <c r="B8" s="43">
        <f>H8+J8+L8+N8+P8+R8+T8+V8+X8+Z8+AB8+AD8</f>
        <v>1712796.7320000001</v>
      </c>
      <c r="C8" s="44">
        <f>C10+C66+C34</f>
        <v>1416893.4119999998</v>
      </c>
      <c r="D8" s="44">
        <f>D10+D66+D34</f>
        <v>1402361.9</v>
      </c>
      <c r="E8" s="44">
        <f>E10+E66+E34</f>
        <v>1290387.534</v>
      </c>
      <c r="F8" s="50">
        <f>E8/B8*100</f>
        <v>75.338042739796634</v>
      </c>
      <c r="G8" s="50">
        <f>E8/C8*100</f>
        <v>91.071602357058609</v>
      </c>
      <c r="H8" s="44">
        <f t="shared" ref="H8:AE8" si="0">H10+H66+H34</f>
        <v>94658.7</v>
      </c>
      <c r="I8" s="44">
        <f t="shared" si="0"/>
        <v>34283.300000000003</v>
      </c>
      <c r="J8" s="44">
        <f t="shared" si="0"/>
        <v>135756.1</v>
      </c>
      <c r="K8" s="44">
        <f t="shared" si="0"/>
        <v>126740.59999999999</v>
      </c>
      <c r="L8" s="44">
        <f t="shared" si="0"/>
        <v>133771.9</v>
      </c>
      <c r="M8" s="44">
        <f t="shared" si="0"/>
        <v>127424.2</v>
      </c>
      <c r="N8" s="44">
        <f t="shared" si="0"/>
        <v>143564.9</v>
      </c>
      <c r="O8" s="44">
        <f t="shared" si="0"/>
        <v>140565.6</v>
      </c>
      <c r="P8" s="44">
        <f t="shared" si="0"/>
        <v>313873.51500000001</v>
      </c>
      <c r="Q8" s="44">
        <f t="shared" si="0"/>
        <v>171549.49</v>
      </c>
      <c r="R8" s="44">
        <f t="shared" si="0"/>
        <v>181341.31699999998</v>
      </c>
      <c r="S8" s="44">
        <f t="shared" si="0"/>
        <v>268864.74400000001</v>
      </c>
      <c r="T8" s="44">
        <f t="shared" si="0"/>
        <v>101023.67999999999</v>
      </c>
      <c r="U8" s="44">
        <f t="shared" si="0"/>
        <v>127431.9</v>
      </c>
      <c r="V8" s="44">
        <f t="shared" si="0"/>
        <v>72331.5</v>
      </c>
      <c r="W8" s="44">
        <f t="shared" si="0"/>
        <v>65817.900000000009</v>
      </c>
      <c r="X8" s="44">
        <f t="shared" si="0"/>
        <v>106254.2</v>
      </c>
      <c r="Y8" s="44">
        <f t="shared" si="0"/>
        <v>90579.9</v>
      </c>
      <c r="Z8" s="44">
        <f t="shared" si="0"/>
        <v>134317.6</v>
      </c>
      <c r="AA8" s="44">
        <f t="shared" si="0"/>
        <v>137129.9</v>
      </c>
      <c r="AB8" s="44">
        <f t="shared" si="0"/>
        <v>125108.6</v>
      </c>
      <c r="AC8" s="44">
        <f t="shared" si="0"/>
        <v>0</v>
      </c>
      <c r="AD8" s="44">
        <f t="shared" si="0"/>
        <v>170794.72</v>
      </c>
      <c r="AE8" s="44">
        <f t="shared" si="0"/>
        <v>0</v>
      </c>
      <c r="AF8" s="74"/>
      <c r="AH8" s="46">
        <f>H8+J8+L8+N8+P8+R8+T8+V8+X8+Z8+AB8+AD8</f>
        <v>1712796.7320000001</v>
      </c>
      <c r="AI8" s="46">
        <f>H8+J8+L8+N8+P8+R8</f>
        <v>1002966.432</v>
      </c>
      <c r="AJ8" s="46">
        <f>I8+K8+M8+O8+Q8+S8+U8+W8+Y8+AA8+AC8+AE8</f>
        <v>1290387.5339999998</v>
      </c>
      <c r="AM8" s="72">
        <f>H8+J8+L8+N8+P8+R8+T8+V8+X8+Z8+AB8+AD8</f>
        <v>1712796.7320000001</v>
      </c>
      <c r="AN8" s="72">
        <f>H8+J8+L8+N8+P8+R8+T8+V8+X8+Z8</f>
        <v>1416893.412</v>
      </c>
      <c r="AO8" s="72">
        <f>I8+K8+M8+O8+Q8+S8+U8+W8+Y8+AA8+AC8+AE8</f>
        <v>1290387.5339999998</v>
      </c>
      <c r="AP8" s="72">
        <f>E8-C8</f>
        <v>-126505.87799999979</v>
      </c>
    </row>
    <row r="9" spans="1:42" s="13" customFormat="1" ht="81" customHeight="1" x14ac:dyDescent="0.3">
      <c r="A9" s="4" t="s">
        <v>65</v>
      </c>
      <c r="B9" s="27"/>
      <c r="C9" s="27"/>
      <c r="D9" s="27"/>
      <c r="E9" s="27"/>
      <c r="F9" s="27"/>
      <c r="G9" s="27"/>
      <c r="H9" s="2"/>
      <c r="I9" s="2"/>
      <c r="J9" s="2"/>
      <c r="K9" s="2"/>
      <c r="L9" s="2"/>
      <c r="M9" s="2"/>
      <c r="N9" s="2"/>
      <c r="O9" s="2"/>
      <c r="P9" s="2"/>
      <c r="Q9" s="2"/>
      <c r="R9" s="2"/>
      <c r="S9" s="2"/>
      <c r="T9" s="2"/>
      <c r="U9" s="2"/>
      <c r="V9" s="2"/>
      <c r="W9" s="2"/>
      <c r="X9" s="2"/>
      <c r="Y9" s="2"/>
      <c r="Z9" s="2"/>
      <c r="AA9" s="2"/>
      <c r="AB9" s="2"/>
      <c r="AC9" s="2"/>
      <c r="AD9" s="2"/>
      <c r="AE9" s="2"/>
      <c r="AF9" s="40"/>
      <c r="AH9" s="23">
        <f t="shared" ref="AH9:AH80" si="1">H9+J9+L9+N9+P9+R9+T9+V9+X9+Z9+AB9+AD9</f>
        <v>0</v>
      </c>
      <c r="AI9" s="23">
        <f t="shared" ref="AI9:AI80" si="2">H9+J9+L9+N9+P9+R9</f>
        <v>0</v>
      </c>
      <c r="AJ9" s="23">
        <f t="shared" ref="AJ9:AJ80" si="3">I9+K9+M9+O9+Q9+S9+U9+W9+Y9+AA9+AC9+AE9</f>
        <v>0</v>
      </c>
      <c r="AL9" s="13" t="s">
        <v>71</v>
      </c>
      <c r="AM9" s="72">
        <f t="shared" ref="AM9:AM72" si="4">H9+J9+L9+N9+P9+R9+T9+V9+X9+Z9+AB9+AD9</f>
        <v>0</v>
      </c>
      <c r="AN9" s="72">
        <f t="shared" ref="AN9:AN72" si="5">H9+J9+L9+N9+P9+R9+T9+V9+X9+Z9</f>
        <v>0</v>
      </c>
      <c r="AO9" s="72">
        <f t="shared" ref="AO9:AO72" si="6">I9+K9+M9+O9+Q9+S9+U9+W9+Y9+AA9+AC9+AE9</f>
        <v>0</v>
      </c>
      <c r="AP9" s="72">
        <f t="shared" ref="AP9:AP72" si="7">E9-C9</f>
        <v>0</v>
      </c>
    </row>
    <row r="10" spans="1:42" s="13" customFormat="1" ht="18.75" x14ac:dyDescent="0.3">
      <c r="A10" s="4" t="s">
        <v>17</v>
      </c>
      <c r="B10" s="59">
        <f>H10+J10+L10+N10+P10+R10+T10+V10+X10+Z10+AB10+AD10</f>
        <v>4766.0999999999995</v>
      </c>
      <c r="C10" s="2">
        <f>C11+C12+C14+C15</f>
        <v>3268.38</v>
      </c>
      <c r="D10" s="2">
        <f>D11+D12+D14+D15</f>
        <v>3239.9</v>
      </c>
      <c r="E10" s="2">
        <f>E11+E12+E14+E15</f>
        <v>2953.0650000000005</v>
      </c>
      <c r="F10" s="58">
        <f>E10/B10*100</f>
        <v>61.959778435198608</v>
      </c>
      <c r="G10" s="58">
        <f>E10/C10*100</f>
        <v>90.352559983845211</v>
      </c>
      <c r="H10" s="2">
        <f>H11+H12+H13+H14</f>
        <v>200</v>
      </c>
      <c r="I10" s="2">
        <f t="shared" ref="I10:AE10" si="8">I11+I12+I13+I14</f>
        <v>81.7</v>
      </c>
      <c r="J10" s="2">
        <f t="shared" si="8"/>
        <v>213</v>
      </c>
      <c r="K10" s="2">
        <f t="shared" si="8"/>
        <v>155.4</v>
      </c>
      <c r="L10" s="2">
        <f t="shared" si="8"/>
        <v>1102.2</v>
      </c>
      <c r="M10" s="2">
        <f t="shared" si="8"/>
        <v>84.8</v>
      </c>
      <c r="N10" s="2">
        <f t="shared" si="8"/>
        <v>54.5</v>
      </c>
      <c r="O10" s="2">
        <f t="shared" si="8"/>
        <v>660.5</v>
      </c>
      <c r="P10" s="2">
        <f t="shared" si="8"/>
        <v>341.4</v>
      </c>
      <c r="Q10" s="2">
        <f t="shared" si="8"/>
        <v>317.99</v>
      </c>
      <c r="R10" s="2">
        <f t="shared" si="8"/>
        <v>515.6</v>
      </c>
      <c r="S10" s="2">
        <f t="shared" si="8"/>
        <v>540.97500000000002</v>
      </c>
      <c r="T10" s="2">
        <f t="shared" si="8"/>
        <v>80.680000000000007</v>
      </c>
      <c r="U10" s="2">
        <f t="shared" si="8"/>
        <v>160.4</v>
      </c>
      <c r="V10" s="2">
        <f t="shared" si="8"/>
        <v>761</v>
      </c>
      <c r="W10" s="2">
        <f t="shared" si="8"/>
        <v>0.4</v>
      </c>
      <c r="X10" s="2">
        <f t="shared" si="8"/>
        <v>0</v>
      </c>
      <c r="Y10" s="2">
        <f t="shared" si="8"/>
        <v>610</v>
      </c>
      <c r="Z10" s="2">
        <f t="shared" si="8"/>
        <v>0</v>
      </c>
      <c r="AA10" s="2">
        <f t="shared" si="8"/>
        <v>340.90000000000003</v>
      </c>
      <c r="AB10" s="2">
        <f t="shared" si="8"/>
        <v>38</v>
      </c>
      <c r="AC10" s="2">
        <f t="shared" si="8"/>
        <v>0</v>
      </c>
      <c r="AD10" s="2">
        <f t="shared" si="8"/>
        <v>1459.72</v>
      </c>
      <c r="AE10" s="2">
        <f t="shared" si="8"/>
        <v>0</v>
      </c>
      <c r="AF10" s="40"/>
      <c r="AH10" s="23">
        <f t="shared" si="1"/>
        <v>4766.0999999999995</v>
      </c>
      <c r="AI10" s="23">
        <f t="shared" si="2"/>
        <v>2426.6999999999998</v>
      </c>
      <c r="AJ10" s="23">
        <f t="shared" si="3"/>
        <v>2953.0650000000005</v>
      </c>
      <c r="AL10" s="35">
        <f>C10-E10</f>
        <v>315.3149999999996</v>
      </c>
      <c r="AM10" s="72">
        <f t="shared" si="4"/>
        <v>4766.0999999999995</v>
      </c>
      <c r="AN10" s="72">
        <f t="shared" si="5"/>
        <v>3268.3799999999997</v>
      </c>
      <c r="AO10" s="72">
        <f t="shared" si="6"/>
        <v>2953.0650000000005</v>
      </c>
      <c r="AP10" s="72">
        <f t="shared" si="7"/>
        <v>-315.3149999999996</v>
      </c>
    </row>
    <row r="11" spans="1:42" s="13" customFormat="1" ht="18.75" x14ac:dyDescent="0.3">
      <c r="A11" s="3" t="s">
        <v>13</v>
      </c>
      <c r="B11" s="16">
        <f t="shared" ref="B11:E14" si="9">B17+B23+B29</f>
        <v>0</v>
      </c>
      <c r="C11" s="16">
        <f t="shared" si="9"/>
        <v>0</v>
      </c>
      <c r="D11" s="16">
        <f t="shared" si="9"/>
        <v>0</v>
      </c>
      <c r="E11" s="16">
        <f t="shared" si="9"/>
        <v>0</v>
      </c>
      <c r="F11" s="27"/>
      <c r="G11" s="27"/>
      <c r="H11" s="16">
        <f t="shared" ref="H11:AE11" si="10">H17+H23+H29</f>
        <v>0</v>
      </c>
      <c r="I11" s="16">
        <f t="shared" si="10"/>
        <v>0</v>
      </c>
      <c r="J11" s="16">
        <f t="shared" si="10"/>
        <v>0</v>
      </c>
      <c r="K11" s="16">
        <f t="shared" si="10"/>
        <v>0</v>
      </c>
      <c r="L11" s="16">
        <f t="shared" si="10"/>
        <v>0</v>
      </c>
      <c r="M11" s="16">
        <f t="shared" si="10"/>
        <v>0</v>
      </c>
      <c r="N11" s="16">
        <f t="shared" si="10"/>
        <v>0</v>
      </c>
      <c r="O11" s="16">
        <f t="shared" si="10"/>
        <v>0</v>
      </c>
      <c r="P11" s="16">
        <f t="shared" si="10"/>
        <v>0</v>
      </c>
      <c r="Q11" s="16">
        <f t="shared" si="10"/>
        <v>0</v>
      </c>
      <c r="R11" s="16">
        <f t="shared" si="10"/>
        <v>0</v>
      </c>
      <c r="S11" s="16">
        <f t="shared" si="10"/>
        <v>0</v>
      </c>
      <c r="T11" s="16">
        <f t="shared" si="10"/>
        <v>0</v>
      </c>
      <c r="U11" s="16">
        <f t="shared" si="10"/>
        <v>0</v>
      </c>
      <c r="V11" s="16">
        <f t="shared" si="10"/>
        <v>0</v>
      </c>
      <c r="W11" s="16">
        <f t="shared" si="10"/>
        <v>0</v>
      </c>
      <c r="X11" s="16">
        <f t="shared" si="10"/>
        <v>0</v>
      </c>
      <c r="Y11" s="16">
        <f t="shared" si="10"/>
        <v>0</v>
      </c>
      <c r="Z11" s="16">
        <f t="shared" si="10"/>
        <v>0</v>
      </c>
      <c r="AA11" s="16">
        <f t="shared" si="10"/>
        <v>0</v>
      </c>
      <c r="AB11" s="16">
        <f t="shared" si="10"/>
        <v>0</v>
      </c>
      <c r="AC11" s="16">
        <f t="shared" si="10"/>
        <v>0</v>
      </c>
      <c r="AD11" s="16">
        <f t="shared" si="10"/>
        <v>0</v>
      </c>
      <c r="AE11" s="16">
        <f t="shared" si="10"/>
        <v>0</v>
      </c>
      <c r="AF11" s="40"/>
      <c r="AH11" s="23">
        <f t="shared" si="1"/>
        <v>0</v>
      </c>
      <c r="AI11" s="23">
        <f t="shared" si="2"/>
        <v>0</v>
      </c>
      <c r="AJ11" s="23">
        <f t="shared" si="3"/>
        <v>0</v>
      </c>
      <c r="AL11" s="35">
        <f t="shared" ref="AL11:AL89" si="11">C11-E11</f>
        <v>0</v>
      </c>
      <c r="AM11" s="72">
        <f t="shared" si="4"/>
        <v>0</v>
      </c>
      <c r="AN11" s="72">
        <f t="shared" si="5"/>
        <v>0</v>
      </c>
      <c r="AO11" s="72">
        <f t="shared" si="6"/>
        <v>0</v>
      </c>
      <c r="AP11" s="72">
        <f t="shared" si="7"/>
        <v>0</v>
      </c>
    </row>
    <row r="12" spans="1:42" s="13" customFormat="1" ht="18.75" x14ac:dyDescent="0.3">
      <c r="A12" s="3" t="s">
        <v>14</v>
      </c>
      <c r="B12" s="16">
        <f t="shared" si="9"/>
        <v>1475</v>
      </c>
      <c r="C12" s="16">
        <f>C18+C24+C30</f>
        <v>1302.28</v>
      </c>
      <c r="D12" s="16">
        <f t="shared" si="9"/>
        <v>1273.8</v>
      </c>
      <c r="E12" s="16">
        <f t="shared" si="9"/>
        <v>1273.7650000000001</v>
      </c>
      <c r="F12" s="29">
        <f>E12/B12*100</f>
        <v>86.356949152542384</v>
      </c>
      <c r="G12" s="29">
        <f>E12/C12*100</f>
        <v>97.810378720398077</v>
      </c>
      <c r="H12" s="16">
        <f t="shared" ref="H12:AE12" si="12">H18+H24+H30</f>
        <v>200</v>
      </c>
      <c r="I12" s="16">
        <f t="shared" si="12"/>
        <v>81.7</v>
      </c>
      <c r="J12" s="16">
        <f t="shared" si="12"/>
        <v>213</v>
      </c>
      <c r="K12" s="16">
        <f t="shared" si="12"/>
        <v>155.4</v>
      </c>
      <c r="L12" s="16">
        <f t="shared" si="12"/>
        <v>26</v>
      </c>
      <c r="M12" s="16">
        <f t="shared" si="12"/>
        <v>84.8</v>
      </c>
      <c r="N12" s="16">
        <f t="shared" si="12"/>
        <v>54.5</v>
      </c>
      <c r="O12" s="16">
        <f t="shared" si="12"/>
        <v>126.1</v>
      </c>
      <c r="P12" s="16">
        <f t="shared" si="12"/>
        <v>212.5</v>
      </c>
      <c r="Q12" s="16">
        <f t="shared" si="12"/>
        <v>172.29</v>
      </c>
      <c r="R12" s="16">
        <f t="shared" si="12"/>
        <v>515.6</v>
      </c>
      <c r="S12" s="16">
        <f t="shared" si="12"/>
        <v>540.97500000000002</v>
      </c>
      <c r="T12" s="16">
        <f t="shared" si="12"/>
        <v>80.680000000000007</v>
      </c>
      <c r="U12" s="16">
        <f t="shared" si="12"/>
        <v>89.7</v>
      </c>
      <c r="V12" s="16">
        <f t="shared" si="12"/>
        <v>0</v>
      </c>
      <c r="W12" s="16">
        <f t="shared" si="12"/>
        <v>0</v>
      </c>
      <c r="X12" s="16">
        <f t="shared" si="12"/>
        <v>0</v>
      </c>
      <c r="Y12" s="16">
        <f t="shared" si="12"/>
        <v>0</v>
      </c>
      <c r="Z12" s="16">
        <f t="shared" si="12"/>
        <v>0</v>
      </c>
      <c r="AA12" s="16">
        <f t="shared" si="12"/>
        <v>22.8</v>
      </c>
      <c r="AB12" s="16">
        <f t="shared" si="12"/>
        <v>38</v>
      </c>
      <c r="AC12" s="16">
        <f t="shared" si="12"/>
        <v>0</v>
      </c>
      <c r="AD12" s="16">
        <f t="shared" si="12"/>
        <v>134.72</v>
      </c>
      <c r="AE12" s="16">
        <f t="shared" si="12"/>
        <v>0</v>
      </c>
      <c r="AF12" s="40"/>
      <c r="AH12" s="36">
        <f t="shared" si="1"/>
        <v>1475</v>
      </c>
      <c r="AI12" s="36">
        <f t="shared" si="2"/>
        <v>1221.5999999999999</v>
      </c>
      <c r="AJ12" s="36">
        <f t="shared" si="3"/>
        <v>1273.7649999999999</v>
      </c>
      <c r="AL12" s="35">
        <f t="shared" si="11"/>
        <v>28.514999999999873</v>
      </c>
      <c r="AM12" s="72">
        <f t="shared" si="4"/>
        <v>1475</v>
      </c>
      <c r="AN12" s="72">
        <f t="shared" si="5"/>
        <v>1302.28</v>
      </c>
      <c r="AO12" s="72">
        <f t="shared" si="6"/>
        <v>1273.7649999999999</v>
      </c>
      <c r="AP12" s="72">
        <f t="shared" si="7"/>
        <v>-28.514999999999873</v>
      </c>
    </row>
    <row r="13" spans="1:42" s="13" customFormat="1" ht="18.75" x14ac:dyDescent="0.3">
      <c r="A13" s="3" t="s">
        <v>15</v>
      </c>
      <c r="B13" s="16">
        <f t="shared" si="9"/>
        <v>0</v>
      </c>
      <c r="C13" s="16">
        <f t="shared" si="9"/>
        <v>0</v>
      </c>
      <c r="D13" s="16">
        <f t="shared" si="9"/>
        <v>0</v>
      </c>
      <c r="E13" s="16">
        <f t="shared" si="9"/>
        <v>0</v>
      </c>
      <c r="F13" s="27"/>
      <c r="G13" s="27"/>
      <c r="H13" s="16">
        <f t="shared" ref="H13:AE13" si="13">H19+H25+H31</f>
        <v>0</v>
      </c>
      <c r="I13" s="16">
        <f t="shared" si="13"/>
        <v>0</v>
      </c>
      <c r="J13" s="16">
        <f t="shared" si="13"/>
        <v>0</v>
      </c>
      <c r="K13" s="16">
        <f t="shared" si="13"/>
        <v>0</v>
      </c>
      <c r="L13" s="16">
        <f t="shared" si="13"/>
        <v>0</v>
      </c>
      <c r="M13" s="16">
        <f t="shared" si="13"/>
        <v>0</v>
      </c>
      <c r="N13" s="16">
        <f t="shared" si="13"/>
        <v>0</v>
      </c>
      <c r="O13" s="16">
        <f t="shared" si="13"/>
        <v>0</v>
      </c>
      <c r="P13" s="16">
        <f t="shared" si="13"/>
        <v>0</v>
      </c>
      <c r="Q13" s="16">
        <f t="shared" si="13"/>
        <v>0</v>
      </c>
      <c r="R13" s="16">
        <f t="shared" si="13"/>
        <v>0</v>
      </c>
      <c r="S13" s="16">
        <f t="shared" si="13"/>
        <v>0</v>
      </c>
      <c r="T13" s="16">
        <f t="shared" si="13"/>
        <v>0</v>
      </c>
      <c r="U13" s="16">
        <f t="shared" si="13"/>
        <v>0</v>
      </c>
      <c r="V13" s="16">
        <f t="shared" si="13"/>
        <v>0</v>
      </c>
      <c r="W13" s="16">
        <f t="shared" si="13"/>
        <v>0</v>
      </c>
      <c r="X13" s="16">
        <f t="shared" si="13"/>
        <v>0</v>
      </c>
      <c r="Y13" s="16">
        <f t="shared" si="13"/>
        <v>0</v>
      </c>
      <c r="Z13" s="16">
        <f t="shared" si="13"/>
        <v>0</v>
      </c>
      <c r="AA13" s="16">
        <f t="shared" si="13"/>
        <v>0</v>
      </c>
      <c r="AB13" s="16">
        <f t="shared" si="13"/>
        <v>0</v>
      </c>
      <c r="AC13" s="16">
        <f t="shared" si="13"/>
        <v>0</v>
      </c>
      <c r="AD13" s="16">
        <f t="shared" si="13"/>
        <v>0</v>
      </c>
      <c r="AE13" s="16">
        <f t="shared" si="13"/>
        <v>0</v>
      </c>
      <c r="AF13" s="40"/>
      <c r="AH13" s="36">
        <f t="shared" si="1"/>
        <v>0</v>
      </c>
      <c r="AI13" s="36">
        <f t="shared" si="2"/>
        <v>0</v>
      </c>
      <c r="AJ13" s="36">
        <f t="shared" si="3"/>
        <v>0</v>
      </c>
      <c r="AL13" s="35">
        <f t="shared" si="11"/>
        <v>0</v>
      </c>
      <c r="AM13" s="72">
        <f t="shared" si="4"/>
        <v>0</v>
      </c>
      <c r="AN13" s="72">
        <f t="shared" si="5"/>
        <v>0</v>
      </c>
      <c r="AO13" s="72">
        <f t="shared" si="6"/>
        <v>0</v>
      </c>
      <c r="AP13" s="72">
        <f t="shared" si="7"/>
        <v>0</v>
      </c>
    </row>
    <row r="14" spans="1:42" s="13" customFormat="1" ht="18.75" x14ac:dyDescent="0.3">
      <c r="A14" s="3" t="s">
        <v>16</v>
      </c>
      <c r="B14" s="16">
        <f t="shared" si="9"/>
        <v>3291.1</v>
      </c>
      <c r="C14" s="16">
        <f t="shared" si="9"/>
        <v>1966.1000000000001</v>
      </c>
      <c r="D14" s="16">
        <f t="shared" si="9"/>
        <v>1966.1000000000001</v>
      </c>
      <c r="E14" s="16">
        <f t="shared" si="9"/>
        <v>1679.3000000000002</v>
      </c>
      <c r="F14" s="29">
        <f>E14/B14*100</f>
        <v>51.025492996262656</v>
      </c>
      <c r="G14" s="29">
        <f>E14/C14*100</f>
        <v>85.412746045470726</v>
      </c>
      <c r="H14" s="16">
        <f t="shared" ref="H14:AE14" si="14">H20+H26+H32</f>
        <v>0</v>
      </c>
      <c r="I14" s="16">
        <f t="shared" si="14"/>
        <v>0</v>
      </c>
      <c r="J14" s="16">
        <f t="shared" si="14"/>
        <v>0</v>
      </c>
      <c r="K14" s="16">
        <f t="shared" si="14"/>
        <v>0</v>
      </c>
      <c r="L14" s="16">
        <f t="shared" si="14"/>
        <v>1076.2</v>
      </c>
      <c r="M14" s="16">
        <f t="shared" si="14"/>
        <v>0</v>
      </c>
      <c r="N14" s="16">
        <f t="shared" si="14"/>
        <v>0</v>
      </c>
      <c r="O14" s="16">
        <f t="shared" si="14"/>
        <v>534.4</v>
      </c>
      <c r="P14" s="16">
        <f t="shared" si="14"/>
        <v>128.9</v>
      </c>
      <c r="Q14" s="16">
        <f t="shared" si="14"/>
        <v>145.70000000000002</v>
      </c>
      <c r="R14" s="16">
        <f t="shared" si="14"/>
        <v>0</v>
      </c>
      <c r="S14" s="16">
        <f t="shared" si="14"/>
        <v>0</v>
      </c>
      <c r="T14" s="16">
        <f t="shared" si="14"/>
        <v>0</v>
      </c>
      <c r="U14" s="16">
        <f t="shared" si="14"/>
        <v>70.7</v>
      </c>
      <c r="V14" s="16">
        <f t="shared" si="14"/>
        <v>761</v>
      </c>
      <c r="W14" s="16">
        <f t="shared" si="14"/>
        <v>0.4</v>
      </c>
      <c r="X14" s="16">
        <f t="shared" si="14"/>
        <v>0</v>
      </c>
      <c r="Y14" s="16">
        <f t="shared" si="14"/>
        <v>610</v>
      </c>
      <c r="Z14" s="16">
        <f t="shared" si="14"/>
        <v>0</v>
      </c>
      <c r="AA14" s="16">
        <f t="shared" si="14"/>
        <v>318.10000000000002</v>
      </c>
      <c r="AB14" s="16">
        <f t="shared" si="14"/>
        <v>0</v>
      </c>
      <c r="AC14" s="16">
        <f t="shared" si="14"/>
        <v>0</v>
      </c>
      <c r="AD14" s="16">
        <f t="shared" si="14"/>
        <v>1325</v>
      </c>
      <c r="AE14" s="16">
        <f t="shared" si="14"/>
        <v>0</v>
      </c>
      <c r="AF14" s="40"/>
      <c r="AH14" s="36">
        <f t="shared" si="1"/>
        <v>3291.1000000000004</v>
      </c>
      <c r="AI14" s="36">
        <f t="shared" si="2"/>
        <v>1205.1000000000001</v>
      </c>
      <c r="AJ14" s="36">
        <f t="shared" si="3"/>
        <v>1679.3000000000002</v>
      </c>
      <c r="AL14" s="35">
        <f t="shared" si="11"/>
        <v>286.79999999999995</v>
      </c>
      <c r="AM14" s="72">
        <f t="shared" si="4"/>
        <v>3291.1000000000004</v>
      </c>
      <c r="AN14" s="72">
        <f t="shared" si="5"/>
        <v>1966.1000000000001</v>
      </c>
      <c r="AO14" s="72">
        <f t="shared" si="6"/>
        <v>1679.3000000000002</v>
      </c>
      <c r="AP14" s="72">
        <f t="shared" si="7"/>
        <v>-286.79999999999995</v>
      </c>
    </row>
    <row r="15" spans="1:42" s="13" customFormat="1" ht="75" x14ac:dyDescent="0.3">
      <c r="A15" s="3" t="s">
        <v>21</v>
      </c>
      <c r="B15" s="27"/>
      <c r="C15" s="27"/>
      <c r="D15" s="27"/>
      <c r="E15" s="27"/>
      <c r="F15" s="27"/>
      <c r="G15" s="27"/>
      <c r="H15" s="2"/>
      <c r="I15" s="2"/>
      <c r="J15" s="2"/>
      <c r="K15" s="2"/>
      <c r="L15" s="2"/>
      <c r="M15" s="2"/>
      <c r="N15" s="2"/>
      <c r="O15" s="2"/>
      <c r="P15" s="2"/>
      <c r="Q15" s="2"/>
      <c r="R15" s="2"/>
      <c r="S15" s="2"/>
      <c r="T15" s="2"/>
      <c r="U15" s="2"/>
      <c r="V15" s="2"/>
      <c r="W15" s="2"/>
      <c r="X15" s="2"/>
      <c r="Y15" s="2"/>
      <c r="Z15" s="2"/>
      <c r="AA15" s="2"/>
      <c r="AB15" s="2"/>
      <c r="AC15" s="2"/>
      <c r="AD15" s="2"/>
      <c r="AE15" s="2"/>
      <c r="AF15" s="40"/>
      <c r="AH15" s="36">
        <f t="shared" si="1"/>
        <v>0</v>
      </c>
      <c r="AI15" s="36">
        <f t="shared" si="2"/>
        <v>0</v>
      </c>
      <c r="AJ15" s="36">
        <f t="shared" si="3"/>
        <v>0</v>
      </c>
      <c r="AL15" s="35">
        <f t="shared" si="11"/>
        <v>0</v>
      </c>
      <c r="AM15" s="72">
        <f t="shared" si="4"/>
        <v>0</v>
      </c>
      <c r="AN15" s="72">
        <f t="shared" si="5"/>
        <v>0</v>
      </c>
      <c r="AO15" s="72">
        <f t="shared" si="6"/>
        <v>0</v>
      </c>
      <c r="AP15" s="72">
        <f t="shared" si="7"/>
        <v>0</v>
      </c>
    </row>
    <row r="16" spans="1:42" s="13" customFormat="1" ht="18.75" x14ac:dyDescent="0.3">
      <c r="A16" s="4" t="s">
        <v>17</v>
      </c>
      <c r="B16" s="59">
        <f>H16+J16+L16+N16+P16+R16+T16+V16+X16+Z16+AB16+AD16</f>
        <v>873.4</v>
      </c>
      <c r="C16" s="59">
        <f>C17+C18+C19+C20</f>
        <v>738.68</v>
      </c>
      <c r="D16" s="59">
        <f>D17+D18+D19+D20</f>
        <v>722.69999999999993</v>
      </c>
      <c r="E16" s="59">
        <f>E17+E18+E19+E20</f>
        <v>722.66500000000008</v>
      </c>
      <c r="F16" s="58">
        <f>E16/B16*100</f>
        <v>82.741584611861697</v>
      </c>
      <c r="G16" s="58">
        <f>E16/C16*100</f>
        <v>97.831943466724454</v>
      </c>
      <c r="H16" s="2">
        <f t="shared" ref="H16:AD16" si="15">H17+H18+H20+H21</f>
        <v>200</v>
      </c>
      <c r="I16" s="59">
        <f>I17+I18+I19+I20</f>
        <v>81.7</v>
      </c>
      <c r="J16" s="2">
        <f>J17+J18+J20+J21</f>
        <v>83</v>
      </c>
      <c r="K16" s="59">
        <f>K17+K18+K19+K20</f>
        <v>155.4</v>
      </c>
      <c r="L16" s="2">
        <f t="shared" si="15"/>
        <v>26</v>
      </c>
      <c r="M16" s="59">
        <f>M17+M18+M19+M20</f>
        <v>19.8</v>
      </c>
      <c r="N16" s="2">
        <f t="shared" si="15"/>
        <v>54.5</v>
      </c>
      <c r="O16" s="59">
        <f>O17+O18+O19+O20</f>
        <v>61.1</v>
      </c>
      <c r="P16" s="2">
        <f t="shared" si="15"/>
        <v>328.9</v>
      </c>
      <c r="Q16" s="59">
        <f>Q17+Q18+Q19+Q20</f>
        <v>301.19</v>
      </c>
      <c r="R16" s="2">
        <f t="shared" si="15"/>
        <v>45.6</v>
      </c>
      <c r="S16" s="59">
        <f>S17+S18+S19+S20</f>
        <v>70.974999999999994</v>
      </c>
      <c r="T16" s="2">
        <f t="shared" si="15"/>
        <v>0.68</v>
      </c>
      <c r="U16" s="59">
        <f>U17+U18+U19+U20</f>
        <v>9.6999999999999993</v>
      </c>
      <c r="V16" s="2">
        <f t="shared" si="15"/>
        <v>0</v>
      </c>
      <c r="W16" s="59">
        <f>W17+W18+W19+W20</f>
        <v>0</v>
      </c>
      <c r="X16" s="2">
        <f t="shared" si="15"/>
        <v>0</v>
      </c>
      <c r="Y16" s="59">
        <f>Y17+Y18+Y19+Y20</f>
        <v>0</v>
      </c>
      <c r="Z16" s="2">
        <f t="shared" si="15"/>
        <v>0</v>
      </c>
      <c r="AA16" s="59">
        <f>AA17+AA18+AA19+AA20</f>
        <v>22.8</v>
      </c>
      <c r="AB16" s="2">
        <f t="shared" si="15"/>
        <v>0</v>
      </c>
      <c r="AC16" s="59">
        <f>AC17+AC18+AC19+AC20</f>
        <v>0</v>
      </c>
      <c r="AD16" s="2">
        <f t="shared" si="15"/>
        <v>134.72</v>
      </c>
      <c r="AE16" s="59">
        <f>AE17+AE18+AE19+AE20</f>
        <v>0</v>
      </c>
      <c r="AF16" s="40"/>
      <c r="AH16" s="36">
        <f t="shared" si="1"/>
        <v>873.4</v>
      </c>
      <c r="AI16" s="36">
        <f t="shared" si="2"/>
        <v>738</v>
      </c>
      <c r="AJ16" s="36">
        <f>I16+K16+M16+O16+Q16+S16+U16+W16+Y16+AA16+AC16+AE16</f>
        <v>722.66500000000008</v>
      </c>
      <c r="AL16" s="35">
        <f t="shared" si="11"/>
        <v>16.014999999999873</v>
      </c>
      <c r="AM16" s="72">
        <f t="shared" si="4"/>
        <v>873.4</v>
      </c>
      <c r="AN16" s="72">
        <f t="shared" si="5"/>
        <v>738.68</v>
      </c>
      <c r="AO16" s="72">
        <f t="shared" si="6"/>
        <v>722.66500000000008</v>
      </c>
      <c r="AP16" s="72">
        <f t="shared" si="7"/>
        <v>-16.014999999999873</v>
      </c>
    </row>
    <row r="17" spans="1:42" s="13" customFormat="1" ht="18.75" x14ac:dyDescent="0.3">
      <c r="A17" s="3" t="s">
        <v>13</v>
      </c>
      <c r="B17" s="27"/>
      <c r="C17" s="27"/>
      <c r="D17" s="27"/>
      <c r="E17" s="28">
        <f>I17+K17+M17+O17+Q17+S17+U17+W17+Y17+AA17+AC17+AE17</f>
        <v>0</v>
      </c>
      <c r="F17" s="27"/>
      <c r="G17" s="27"/>
      <c r="H17" s="2"/>
      <c r="I17" s="2"/>
      <c r="J17" s="2"/>
      <c r="K17" s="2"/>
      <c r="L17" s="2"/>
      <c r="M17" s="2"/>
      <c r="N17" s="2"/>
      <c r="O17" s="2"/>
      <c r="P17" s="2"/>
      <c r="Q17" s="2"/>
      <c r="R17" s="2"/>
      <c r="S17" s="2"/>
      <c r="T17" s="2"/>
      <c r="U17" s="2"/>
      <c r="V17" s="2"/>
      <c r="W17" s="2"/>
      <c r="X17" s="2"/>
      <c r="Y17" s="2"/>
      <c r="Z17" s="2"/>
      <c r="AA17" s="2"/>
      <c r="AB17" s="2"/>
      <c r="AC17" s="2"/>
      <c r="AD17" s="2"/>
      <c r="AE17" s="2"/>
      <c r="AF17" s="40"/>
      <c r="AH17" s="36">
        <f t="shared" si="1"/>
        <v>0</v>
      </c>
      <c r="AI17" s="36">
        <f t="shared" si="2"/>
        <v>0</v>
      </c>
      <c r="AJ17" s="36">
        <f t="shared" si="3"/>
        <v>0</v>
      </c>
      <c r="AL17" s="35">
        <f t="shared" si="11"/>
        <v>0</v>
      </c>
      <c r="AM17" s="72">
        <f t="shared" si="4"/>
        <v>0</v>
      </c>
      <c r="AN17" s="72">
        <f t="shared" si="5"/>
        <v>0</v>
      </c>
      <c r="AO17" s="72">
        <f t="shared" si="6"/>
        <v>0</v>
      </c>
      <c r="AP17" s="72">
        <f t="shared" si="7"/>
        <v>0</v>
      </c>
    </row>
    <row r="18" spans="1:42" s="13" customFormat="1" ht="393.75" customHeight="1" x14ac:dyDescent="0.3">
      <c r="A18" s="3" t="s">
        <v>14</v>
      </c>
      <c r="B18" s="28">
        <f>H18+J18+L18+N18+P18+R18+T18+AD18</f>
        <v>744.5</v>
      </c>
      <c r="C18" s="28">
        <f>H18+J18+L18+N18+P18+R18+T18+V18+X18+Z18</f>
        <v>609.78</v>
      </c>
      <c r="D18" s="28">
        <v>593.79999999999995</v>
      </c>
      <c r="E18" s="28">
        <f>I18+K18+M18+O18+Q18+S18+U18+W18+Y18+AA18+AC18+AE18</f>
        <v>593.7650000000001</v>
      </c>
      <c r="F18" s="41">
        <f>E18/B18*100</f>
        <v>79.753525856279396</v>
      </c>
      <c r="G18" s="41">
        <f>E18/C18*100</f>
        <v>97.373642953196253</v>
      </c>
      <c r="H18" s="41">
        <v>200</v>
      </c>
      <c r="I18" s="41">
        <v>81.7</v>
      </c>
      <c r="J18" s="41">
        <v>83</v>
      </c>
      <c r="K18" s="41">
        <v>155.4</v>
      </c>
      <c r="L18" s="41">
        <v>26</v>
      </c>
      <c r="M18" s="41">
        <v>19.8</v>
      </c>
      <c r="N18" s="41">
        <v>54.5</v>
      </c>
      <c r="O18" s="2">
        <v>61.1</v>
      </c>
      <c r="P18" s="2">
        <v>200</v>
      </c>
      <c r="Q18" s="2">
        <v>172.29</v>
      </c>
      <c r="R18" s="2">
        <v>45.6</v>
      </c>
      <c r="S18" s="2">
        <v>70.974999999999994</v>
      </c>
      <c r="T18" s="2">
        <v>0.68</v>
      </c>
      <c r="U18" s="2">
        <v>9.6999999999999993</v>
      </c>
      <c r="V18" s="2"/>
      <c r="W18" s="2"/>
      <c r="X18" s="2"/>
      <c r="Y18" s="2"/>
      <c r="Z18" s="2"/>
      <c r="AA18" s="2">
        <v>22.8</v>
      </c>
      <c r="AB18" s="2"/>
      <c r="AC18" s="2"/>
      <c r="AD18" s="2">
        <v>134.72</v>
      </c>
      <c r="AE18" s="2"/>
      <c r="AF18" s="40" t="s">
        <v>91</v>
      </c>
      <c r="AH18" s="36">
        <f t="shared" si="1"/>
        <v>744.5</v>
      </c>
      <c r="AI18" s="36">
        <f t="shared" si="2"/>
        <v>609.1</v>
      </c>
      <c r="AJ18" s="36">
        <f t="shared" si="3"/>
        <v>593.7650000000001</v>
      </c>
      <c r="AL18" s="35">
        <f t="shared" si="11"/>
        <v>16.014999999999873</v>
      </c>
      <c r="AM18" s="72">
        <f t="shared" si="4"/>
        <v>744.5</v>
      </c>
      <c r="AN18" s="72">
        <f t="shared" si="5"/>
        <v>609.78</v>
      </c>
      <c r="AO18" s="72">
        <f t="shared" si="6"/>
        <v>593.7650000000001</v>
      </c>
      <c r="AP18" s="72">
        <f t="shared" si="7"/>
        <v>-16.014999999999873</v>
      </c>
    </row>
    <row r="19" spans="1:42" s="13" customFormat="1" ht="18.75" x14ac:dyDescent="0.3">
      <c r="A19" s="3" t="s">
        <v>15</v>
      </c>
      <c r="B19" s="28"/>
      <c r="C19" s="28"/>
      <c r="D19" s="28"/>
      <c r="E19" s="28">
        <f t="shared" ref="E19" si="16">I19+K19+M19+O19+Q19+S19+U19+W19+Y19+AA19+AC19+AE19</f>
        <v>0</v>
      </c>
      <c r="F19" s="27"/>
      <c r="G19" s="27"/>
      <c r="H19" s="2"/>
      <c r="I19" s="2"/>
      <c r="J19" s="2"/>
      <c r="K19" s="2"/>
      <c r="L19" s="2"/>
      <c r="M19" s="2"/>
      <c r="N19" s="2"/>
      <c r="O19" s="2"/>
      <c r="P19" s="2"/>
      <c r="Q19" s="2"/>
      <c r="R19" s="2"/>
      <c r="S19" s="2"/>
      <c r="T19" s="2"/>
      <c r="U19" s="2"/>
      <c r="V19" s="2"/>
      <c r="W19" s="2"/>
      <c r="X19" s="2"/>
      <c r="Y19" s="2"/>
      <c r="Z19" s="2"/>
      <c r="AA19" s="2"/>
      <c r="AB19" s="2"/>
      <c r="AC19" s="2"/>
      <c r="AD19" s="2"/>
      <c r="AE19" s="2"/>
      <c r="AF19" s="40"/>
      <c r="AH19" s="36">
        <f t="shared" si="1"/>
        <v>0</v>
      </c>
      <c r="AI19" s="36">
        <f t="shared" si="2"/>
        <v>0</v>
      </c>
      <c r="AJ19" s="36">
        <f t="shared" si="3"/>
        <v>0</v>
      </c>
      <c r="AL19" s="35">
        <f t="shared" si="11"/>
        <v>0</v>
      </c>
      <c r="AM19" s="72">
        <f t="shared" si="4"/>
        <v>0</v>
      </c>
      <c r="AN19" s="72">
        <f t="shared" si="5"/>
        <v>0</v>
      </c>
      <c r="AO19" s="72">
        <f t="shared" si="6"/>
        <v>0</v>
      </c>
      <c r="AP19" s="72">
        <f t="shared" si="7"/>
        <v>0</v>
      </c>
    </row>
    <row r="20" spans="1:42" s="13" customFormat="1" ht="37.5" x14ac:dyDescent="0.3">
      <c r="A20" s="3" t="s">
        <v>16</v>
      </c>
      <c r="B20" s="28">
        <f>H20+J20+L20+N20+P20+R20+T20+V20+X20+Z20+AB20+AD20</f>
        <v>128.9</v>
      </c>
      <c r="C20" s="28">
        <f>H20+J20+L20+N20+P20</f>
        <v>128.9</v>
      </c>
      <c r="D20" s="28">
        <v>128.9</v>
      </c>
      <c r="E20" s="28">
        <f>I20+K20+M20+O20+Q20+S20+U20+W20+Y20+AA20+AC20+AE20</f>
        <v>128.9</v>
      </c>
      <c r="F20" s="29">
        <f>E20/B20*100</f>
        <v>100</v>
      </c>
      <c r="G20" s="29">
        <f>E20/C20*100</f>
        <v>100</v>
      </c>
      <c r="H20" s="2"/>
      <c r="I20" s="2"/>
      <c r="J20" s="2"/>
      <c r="K20" s="2"/>
      <c r="L20" s="2"/>
      <c r="M20" s="2"/>
      <c r="N20" s="2"/>
      <c r="O20" s="2"/>
      <c r="P20" s="2">
        <v>128.9</v>
      </c>
      <c r="Q20" s="2">
        <v>128.9</v>
      </c>
      <c r="R20" s="2"/>
      <c r="S20" s="2"/>
      <c r="T20" s="2"/>
      <c r="U20" s="2"/>
      <c r="V20" s="2"/>
      <c r="W20" s="2"/>
      <c r="X20" s="2"/>
      <c r="Y20" s="2"/>
      <c r="Z20" s="2"/>
      <c r="AA20" s="2"/>
      <c r="AB20" s="2"/>
      <c r="AC20" s="2"/>
      <c r="AD20" s="2"/>
      <c r="AE20" s="2"/>
      <c r="AF20" s="40" t="s">
        <v>73</v>
      </c>
      <c r="AH20" s="36">
        <f t="shared" si="1"/>
        <v>128.9</v>
      </c>
      <c r="AI20" s="36">
        <f t="shared" si="2"/>
        <v>128.9</v>
      </c>
      <c r="AJ20" s="36">
        <f t="shared" si="3"/>
        <v>128.9</v>
      </c>
      <c r="AL20" s="35">
        <f t="shared" si="11"/>
        <v>0</v>
      </c>
      <c r="AM20" s="72">
        <f t="shared" si="4"/>
        <v>128.9</v>
      </c>
      <c r="AN20" s="72">
        <f t="shared" si="5"/>
        <v>128.9</v>
      </c>
      <c r="AO20" s="72">
        <f t="shared" si="6"/>
        <v>128.9</v>
      </c>
      <c r="AP20" s="72">
        <f t="shared" si="7"/>
        <v>0</v>
      </c>
    </row>
    <row r="21" spans="1:42" s="13" customFormat="1" ht="162" customHeight="1" x14ac:dyDescent="0.3">
      <c r="A21" s="3" t="s">
        <v>37</v>
      </c>
      <c r="B21" s="27"/>
      <c r="C21" s="27"/>
      <c r="D21" s="27"/>
      <c r="E21" s="27"/>
      <c r="F21" s="27"/>
      <c r="G21" s="27"/>
      <c r="H21" s="2"/>
      <c r="I21" s="2"/>
      <c r="J21" s="2"/>
      <c r="K21" s="2"/>
      <c r="L21" s="2"/>
      <c r="M21" s="2"/>
      <c r="N21" s="2"/>
      <c r="O21" s="2"/>
      <c r="P21" s="2"/>
      <c r="Q21" s="2"/>
      <c r="R21" s="2"/>
      <c r="S21" s="2"/>
      <c r="T21" s="2"/>
      <c r="U21" s="2"/>
      <c r="V21" s="2"/>
      <c r="W21" s="2"/>
      <c r="X21" s="2"/>
      <c r="Y21" s="2"/>
      <c r="Z21" s="2"/>
      <c r="AA21" s="2"/>
      <c r="AB21" s="2"/>
      <c r="AC21" s="2"/>
      <c r="AD21" s="2"/>
      <c r="AE21" s="2"/>
      <c r="AF21" s="90" t="s">
        <v>80</v>
      </c>
      <c r="AH21" s="36">
        <f t="shared" si="1"/>
        <v>0</v>
      </c>
      <c r="AI21" s="36">
        <f t="shared" si="2"/>
        <v>0</v>
      </c>
      <c r="AJ21" s="36">
        <f t="shared" si="3"/>
        <v>0</v>
      </c>
      <c r="AL21" s="35">
        <f t="shared" si="11"/>
        <v>0</v>
      </c>
      <c r="AM21" s="72">
        <f t="shared" si="4"/>
        <v>0</v>
      </c>
      <c r="AN21" s="72">
        <f t="shared" si="5"/>
        <v>0</v>
      </c>
      <c r="AO21" s="72">
        <f t="shared" si="6"/>
        <v>0</v>
      </c>
      <c r="AP21" s="72">
        <f t="shared" si="7"/>
        <v>0</v>
      </c>
    </row>
    <row r="22" spans="1:42" s="13" customFormat="1" ht="29.25" customHeight="1" x14ac:dyDescent="0.3">
      <c r="A22" s="4" t="s">
        <v>17</v>
      </c>
      <c r="B22" s="59">
        <f>H22+J22+L22+N22+P22+R22+T22+V22+X22+Z22+AB22+AD22</f>
        <v>730.5</v>
      </c>
      <c r="C22" s="59">
        <f>C23+C24+C25+C26</f>
        <v>692.5</v>
      </c>
      <c r="D22" s="59">
        <f>D23+D24+D25+D26</f>
        <v>680</v>
      </c>
      <c r="E22" s="59">
        <f>E23+E24+E25+E26</f>
        <v>680</v>
      </c>
      <c r="F22" s="58">
        <f>E22/B22*100</f>
        <v>93.086926762491444</v>
      </c>
      <c r="G22" s="58">
        <f>E22/C22*100</f>
        <v>98.194945848375454</v>
      </c>
      <c r="H22" s="2">
        <f>H23+H24+H25+H26</f>
        <v>0</v>
      </c>
      <c r="I22" s="2">
        <f t="shared" ref="I22:AE22" si="17">I23+I24+I25+I26</f>
        <v>0</v>
      </c>
      <c r="J22" s="2">
        <f t="shared" si="17"/>
        <v>130</v>
      </c>
      <c r="K22" s="2">
        <f t="shared" si="17"/>
        <v>0</v>
      </c>
      <c r="L22" s="2">
        <f t="shared" si="17"/>
        <v>0</v>
      </c>
      <c r="M22" s="2">
        <f t="shared" si="17"/>
        <v>65</v>
      </c>
      <c r="N22" s="2">
        <f t="shared" si="17"/>
        <v>0</v>
      </c>
      <c r="O22" s="2">
        <f t="shared" si="17"/>
        <v>65</v>
      </c>
      <c r="P22" s="2">
        <f t="shared" si="17"/>
        <v>12.5</v>
      </c>
      <c r="Q22" s="2">
        <f t="shared" si="17"/>
        <v>0</v>
      </c>
      <c r="R22" s="2">
        <f t="shared" si="17"/>
        <v>470</v>
      </c>
      <c r="S22" s="2">
        <f t="shared" si="17"/>
        <v>470</v>
      </c>
      <c r="T22" s="2">
        <f t="shared" si="17"/>
        <v>80</v>
      </c>
      <c r="U22" s="2">
        <f t="shared" si="17"/>
        <v>80</v>
      </c>
      <c r="V22" s="2">
        <f t="shared" si="17"/>
        <v>0</v>
      </c>
      <c r="W22" s="2">
        <f t="shared" si="17"/>
        <v>0</v>
      </c>
      <c r="X22" s="2">
        <f t="shared" si="17"/>
        <v>0</v>
      </c>
      <c r="Y22" s="2">
        <f t="shared" si="17"/>
        <v>0</v>
      </c>
      <c r="Z22" s="2">
        <f t="shared" si="17"/>
        <v>0</v>
      </c>
      <c r="AA22" s="2">
        <f t="shared" si="17"/>
        <v>0</v>
      </c>
      <c r="AB22" s="2">
        <f t="shared" si="17"/>
        <v>38</v>
      </c>
      <c r="AC22" s="2">
        <f t="shared" si="17"/>
        <v>0</v>
      </c>
      <c r="AD22" s="2">
        <f t="shared" si="17"/>
        <v>0</v>
      </c>
      <c r="AE22" s="2">
        <f t="shared" si="17"/>
        <v>0</v>
      </c>
      <c r="AF22" s="91"/>
      <c r="AH22" s="36">
        <f t="shared" si="1"/>
        <v>730.5</v>
      </c>
      <c r="AI22" s="36">
        <f t="shared" si="2"/>
        <v>612.5</v>
      </c>
      <c r="AJ22" s="36">
        <f t="shared" si="3"/>
        <v>680</v>
      </c>
      <c r="AL22" s="35">
        <f t="shared" si="11"/>
        <v>12.5</v>
      </c>
      <c r="AM22" s="72">
        <f t="shared" si="4"/>
        <v>730.5</v>
      </c>
      <c r="AN22" s="72">
        <f t="shared" si="5"/>
        <v>692.5</v>
      </c>
      <c r="AO22" s="72">
        <f t="shared" si="6"/>
        <v>680</v>
      </c>
      <c r="AP22" s="72">
        <f t="shared" si="7"/>
        <v>-12.5</v>
      </c>
    </row>
    <row r="23" spans="1:42" s="13" customFormat="1" ht="46.5" customHeight="1" x14ac:dyDescent="0.3">
      <c r="A23" s="3" t="s">
        <v>13</v>
      </c>
      <c r="B23" s="27"/>
      <c r="C23" s="27"/>
      <c r="D23" s="27"/>
      <c r="E23" s="27"/>
      <c r="F23" s="27"/>
      <c r="G23" s="27"/>
      <c r="H23" s="2"/>
      <c r="I23" s="2"/>
      <c r="J23" s="2"/>
      <c r="K23" s="2"/>
      <c r="L23" s="2"/>
      <c r="M23" s="2"/>
      <c r="N23" s="2"/>
      <c r="O23" s="2"/>
      <c r="P23" s="2"/>
      <c r="Q23" s="2"/>
      <c r="R23" s="2"/>
      <c r="S23" s="2"/>
      <c r="T23" s="2"/>
      <c r="U23" s="2"/>
      <c r="V23" s="2"/>
      <c r="W23" s="2"/>
      <c r="X23" s="2"/>
      <c r="Y23" s="2"/>
      <c r="Z23" s="2"/>
      <c r="AA23" s="2"/>
      <c r="AB23" s="2"/>
      <c r="AC23" s="2"/>
      <c r="AD23" s="2"/>
      <c r="AE23" s="2"/>
      <c r="AF23" s="91"/>
      <c r="AH23" s="36">
        <f t="shared" si="1"/>
        <v>0</v>
      </c>
      <c r="AI23" s="36">
        <f t="shared" si="2"/>
        <v>0</v>
      </c>
      <c r="AJ23" s="36">
        <f t="shared" si="3"/>
        <v>0</v>
      </c>
      <c r="AL23" s="35">
        <f t="shared" si="11"/>
        <v>0</v>
      </c>
      <c r="AM23" s="72">
        <f t="shared" si="4"/>
        <v>0</v>
      </c>
      <c r="AN23" s="72">
        <f t="shared" si="5"/>
        <v>0</v>
      </c>
      <c r="AO23" s="72">
        <f t="shared" si="6"/>
        <v>0</v>
      </c>
      <c r="AP23" s="72">
        <f t="shared" si="7"/>
        <v>0</v>
      </c>
    </row>
    <row r="24" spans="1:42" s="13" customFormat="1" ht="113.25" customHeight="1" x14ac:dyDescent="0.3">
      <c r="A24" s="3" t="s">
        <v>14</v>
      </c>
      <c r="B24" s="28">
        <f>H24+J24+L24+N24+P24+R24+T24+V24+X24+Z24+AB24+AD24</f>
        <v>730.5</v>
      </c>
      <c r="C24" s="28">
        <f>H24+J24+L24+N24+P24+R24+T24+V24+X24</f>
        <v>692.5</v>
      </c>
      <c r="D24" s="28">
        <v>680</v>
      </c>
      <c r="E24" s="28">
        <f>I24+K24+M24+O24+Q24+S24+U24+W24+Y24+AA24+AC24+AE24</f>
        <v>680</v>
      </c>
      <c r="F24" s="29">
        <f>E24/B24*100</f>
        <v>93.086926762491444</v>
      </c>
      <c r="G24" s="29">
        <f>E24/C24*100</f>
        <v>98.194945848375454</v>
      </c>
      <c r="H24" s="2"/>
      <c r="I24" s="2"/>
      <c r="J24" s="2">
        <v>130</v>
      </c>
      <c r="K24" s="2"/>
      <c r="L24" s="2"/>
      <c r="M24" s="2">
        <v>65</v>
      </c>
      <c r="N24" s="2"/>
      <c r="O24" s="2">
        <v>65</v>
      </c>
      <c r="P24" s="2">
        <v>12.5</v>
      </c>
      <c r="Q24" s="2"/>
      <c r="R24" s="2">
        <v>470</v>
      </c>
      <c r="S24" s="2">
        <v>470</v>
      </c>
      <c r="T24" s="2">
        <v>80</v>
      </c>
      <c r="U24" s="2">
        <v>80</v>
      </c>
      <c r="V24" s="2"/>
      <c r="W24" s="2"/>
      <c r="X24" s="2"/>
      <c r="Y24" s="2"/>
      <c r="Z24" s="2"/>
      <c r="AA24" s="2"/>
      <c r="AB24" s="16">
        <v>38</v>
      </c>
      <c r="AC24" s="2"/>
      <c r="AD24" s="2"/>
      <c r="AE24" s="2"/>
      <c r="AF24" s="92"/>
      <c r="AH24" s="36">
        <f t="shared" si="1"/>
        <v>730.5</v>
      </c>
      <c r="AI24" s="36">
        <f t="shared" si="2"/>
        <v>612.5</v>
      </c>
      <c r="AJ24" s="36">
        <f t="shared" si="3"/>
        <v>680</v>
      </c>
      <c r="AL24" s="35">
        <f t="shared" si="11"/>
        <v>12.5</v>
      </c>
      <c r="AM24" s="72">
        <f t="shared" si="4"/>
        <v>730.5</v>
      </c>
      <c r="AN24" s="72">
        <f t="shared" si="5"/>
        <v>692.5</v>
      </c>
      <c r="AO24" s="72">
        <f t="shared" si="6"/>
        <v>680</v>
      </c>
      <c r="AP24" s="72">
        <f t="shared" si="7"/>
        <v>-12.5</v>
      </c>
    </row>
    <row r="25" spans="1:42" s="13" customFormat="1" ht="21.75" customHeight="1" x14ac:dyDescent="0.3">
      <c r="A25" s="3" t="s">
        <v>15</v>
      </c>
      <c r="B25" s="27"/>
      <c r="C25" s="27"/>
      <c r="D25" s="27"/>
      <c r="E25" s="27"/>
      <c r="F25" s="27"/>
      <c r="G25" s="27"/>
      <c r="H25" s="2"/>
      <c r="I25" s="2"/>
      <c r="J25" s="2"/>
      <c r="K25" s="2"/>
      <c r="L25" s="2"/>
      <c r="M25" s="2"/>
      <c r="N25" s="2"/>
      <c r="O25" s="2"/>
      <c r="P25" s="2"/>
      <c r="Q25" s="2"/>
      <c r="R25" s="2"/>
      <c r="S25" s="2"/>
      <c r="T25" s="2"/>
      <c r="U25" s="2"/>
      <c r="V25" s="2"/>
      <c r="W25" s="2"/>
      <c r="X25" s="2"/>
      <c r="Y25" s="2"/>
      <c r="Z25" s="2"/>
      <c r="AA25" s="2"/>
      <c r="AB25" s="2"/>
      <c r="AC25" s="2"/>
      <c r="AD25" s="2"/>
      <c r="AE25" s="2"/>
      <c r="AF25" s="40"/>
      <c r="AH25" s="36">
        <f t="shared" si="1"/>
        <v>0</v>
      </c>
      <c r="AI25" s="36">
        <f t="shared" si="2"/>
        <v>0</v>
      </c>
      <c r="AJ25" s="36">
        <f t="shared" si="3"/>
        <v>0</v>
      </c>
      <c r="AL25" s="35">
        <f t="shared" si="11"/>
        <v>0</v>
      </c>
      <c r="AM25" s="72">
        <f t="shared" si="4"/>
        <v>0</v>
      </c>
      <c r="AN25" s="72">
        <f t="shared" si="5"/>
        <v>0</v>
      </c>
      <c r="AO25" s="72">
        <f t="shared" si="6"/>
        <v>0</v>
      </c>
      <c r="AP25" s="72">
        <f t="shared" si="7"/>
        <v>0</v>
      </c>
    </row>
    <row r="26" spans="1:42" s="13" customFormat="1" ht="21.75" customHeight="1" x14ac:dyDescent="0.3">
      <c r="A26" s="3" t="s">
        <v>16</v>
      </c>
      <c r="B26" s="27"/>
      <c r="C26" s="27"/>
      <c r="D26" s="27"/>
      <c r="E26" s="27"/>
      <c r="F26" s="27"/>
      <c r="G26" s="27"/>
      <c r="H26" s="2"/>
      <c r="I26" s="2"/>
      <c r="J26" s="2"/>
      <c r="K26" s="2"/>
      <c r="L26" s="2"/>
      <c r="M26" s="2"/>
      <c r="N26" s="2"/>
      <c r="O26" s="2"/>
      <c r="P26" s="2"/>
      <c r="Q26" s="2"/>
      <c r="R26" s="2"/>
      <c r="S26" s="2"/>
      <c r="T26" s="2"/>
      <c r="U26" s="2"/>
      <c r="V26" s="2"/>
      <c r="W26" s="2"/>
      <c r="X26" s="2"/>
      <c r="Y26" s="2"/>
      <c r="Z26" s="2"/>
      <c r="AA26" s="2"/>
      <c r="AB26" s="2"/>
      <c r="AC26" s="2"/>
      <c r="AD26" s="2"/>
      <c r="AE26" s="2"/>
      <c r="AF26" s="40"/>
      <c r="AH26" s="36">
        <f t="shared" si="1"/>
        <v>0</v>
      </c>
      <c r="AI26" s="36">
        <f t="shared" si="2"/>
        <v>0</v>
      </c>
      <c r="AJ26" s="36">
        <f t="shared" si="3"/>
        <v>0</v>
      </c>
      <c r="AL26" s="35">
        <f t="shared" si="11"/>
        <v>0</v>
      </c>
      <c r="AM26" s="72">
        <f t="shared" si="4"/>
        <v>0</v>
      </c>
      <c r="AN26" s="72">
        <f t="shared" si="5"/>
        <v>0</v>
      </c>
      <c r="AO26" s="72">
        <f t="shared" si="6"/>
        <v>0</v>
      </c>
      <c r="AP26" s="72">
        <f t="shared" si="7"/>
        <v>0</v>
      </c>
    </row>
    <row r="27" spans="1:42" s="13" customFormat="1" ht="59.25" customHeight="1" x14ac:dyDescent="0.3">
      <c r="A27" s="3" t="s">
        <v>74</v>
      </c>
      <c r="B27" s="27"/>
      <c r="C27" s="27"/>
      <c r="D27" s="27"/>
      <c r="E27" s="27"/>
      <c r="F27" s="27"/>
      <c r="G27" s="27"/>
      <c r="H27" s="2"/>
      <c r="I27" s="2"/>
      <c r="J27" s="2"/>
      <c r="K27" s="2"/>
      <c r="L27" s="2"/>
      <c r="M27" s="2"/>
      <c r="N27" s="2"/>
      <c r="O27" s="2"/>
      <c r="P27" s="2"/>
      <c r="Q27" s="2"/>
      <c r="R27" s="2"/>
      <c r="S27" s="2"/>
      <c r="T27" s="2"/>
      <c r="U27" s="2"/>
      <c r="V27" s="2"/>
      <c r="W27" s="2"/>
      <c r="X27" s="2"/>
      <c r="Y27" s="2"/>
      <c r="Z27" s="2"/>
      <c r="AA27" s="2"/>
      <c r="AB27" s="2"/>
      <c r="AC27" s="2"/>
      <c r="AD27" s="2"/>
      <c r="AE27" s="2"/>
      <c r="AF27" s="96" t="s">
        <v>92</v>
      </c>
      <c r="AH27" s="36">
        <f t="shared" si="1"/>
        <v>0</v>
      </c>
      <c r="AI27" s="36">
        <f t="shared" si="2"/>
        <v>0</v>
      </c>
      <c r="AJ27" s="36">
        <f t="shared" si="3"/>
        <v>0</v>
      </c>
      <c r="AL27" s="35">
        <f t="shared" ref="AL27:AL32" si="18">C27-E27</f>
        <v>0</v>
      </c>
      <c r="AM27" s="72">
        <f t="shared" si="4"/>
        <v>0</v>
      </c>
      <c r="AN27" s="72">
        <f t="shared" si="5"/>
        <v>0</v>
      </c>
      <c r="AO27" s="72">
        <f t="shared" si="6"/>
        <v>0</v>
      </c>
      <c r="AP27" s="72">
        <f t="shared" si="7"/>
        <v>0</v>
      </c>
    </row>
    <row r="28" spans="1:42" s="13" customFormat="1" ht="23.25" customHeight="1" x14ac:dyDescent="0.3">
      <c r="A28" s="4" t="s">
        <v>17</v>
      </c>
      <c r="B28" s="59">
        <f>H28+J28+L28+N28+P28+R28+T28+V28+X28+Z28+AB28+AD28</f>
        <v>3162.2</v>
      </c>
      <c r="C28" s="59">
        <f>C29+C30+C31+C32</f>
        <v>1837.2</v>
      </c>
      <c r="D28" s="59">
        <f>D29+D30+D31+D32</f>
        <v>1837.2</v>
      </c>
      <c r="E28" s="59">
        <f>E29+E30+E31+E32</f>
        <v>1550.4</v>
      </c>
      <c r="F28" s="58">
        <f>E28/B28*100</f>
        <v>49.029156916071095</v>
      </c>
      <c r="G28" s="58">
        <f>E28/C28*100</f>
        <v>84.389288047028089</v>
      </c>
      <c r="H28" s="2">
        <f>H29+H30+H32+H39</f>
        <v>0</v>
      </c>
      <c r="I28" s="2"/>
      <c r="J28" s="2">
        <f>J29+J30+J32+J39</f>
        <v>0</v>
      </c>
      <c r="K28" s="2"/>
      <c r="L28" s="2">
        <f t="shared" ref="L28:AE28" si="19">L29+L30+L32+L39</f>
        <v>1076.2</v>
      </c>
      <c r="M28" s="2">
        <f t="shared" si="19"/>
        <v>0</v>
      </c>
      <c r="N28" s="2">
        <f t="shared" si="19"/>
        <v>0</v>
      </c>
      <c r="O28" s="2">
        <f t="shared" si="19"/>
        <v>534.4</v>
      </c>
      <c r="P28" s="2">
        <f t="shared" si="19"/>
        <v>0</v>
      </c>
      <c r="Q28" s="2">
        <f t="shared" si="19"/>
        <v>16.8</v>
      </c>
      <c r="R28" s="2">
        <f t="shared" si="19"/>
        <v>0</v>
      </c>
      <c r="S28" s="2">
        <f t="shared" si="19"/>
        <v>0</v>
      </c>
      <c r="T28" s="2">
        <f t="shared" si="19"/>
        <v>0</v>
      </c>
      <c r="U28" s="2">
        <f t="shared" si="19"/>
        <v>70.7</v>
      </c>
      <c r="V28" s="2">
        <f t="shared" si="19"/>
        <v>761</v>
      </c>
      <c r="W28" s="2">
        <f t="shared" si="19"/>
        <v>0.4</v>
      </c>
      <c r="X28" s="2">
        <f t="shared" si="19"/>
        <v>0</v>
      </c>
      <c r="Y28" s="2">
        <f t="shared" si="19"/>
        <v>610</v>
      </c>
      <c r="Z28" s="2">
        <f t="shared" si="19"/>
        <v>0</v>
      </c>
      <c r="AA28" s="2">
        <f t="shared" si="19"/>
        <v>318.10000000000002</v>
      </c>
      <c r="AB28" s="2">
        <f t="shared" si="19"/>
        <v>0</v>
      </c>
      <c r="AC28" s="2">
        <f t="shared" si="19"/>
        <v>0</v>
      </c>
      <c r="AD28" s="2">
        <f t="shared" si="19"/>
        <v>1325</v>
      </c>
      <c r="AE28" s="2">
        <f t="shared" si="19"/>
        <v>0</v>
      </c>
      <c r="AF28" s="97"/>
      <c r="AH28" s="36">
        <f t="shared" si="1"/>
        <v>3162.2</v>
      </c>
      <c r="AI28" s="36">
        <f t="shared" si="2"/>
        <v>1076.2</v>
      </c>
      <c r="AJ28" s="36">
        <f t="shared" si="3"/>
        <v>1550.4</v>
      </c>
      <c r="AL28" s="35">
        <f t="shared" si="18"/>
        <v>286.79999999999995</v>
      </c>
      <c r="AM28" s="72">
        <f t="shared" si="4"/>
        <v>3162.2</v>
      </c>
      <c r="AN28" s="72">
        <f t="shared" si="5"/>
        <v>1837.2</v>
      </c>
      <c r="AO28" s="72">
        <f t="shared" si="6"/>
        <v>1550.4</v>
      </c>
      <c r="AP28" s="72">
        <f t="shared" si="7"/>
        <v>-286.79999999999995</v>
      </c>
    </row>
    <row r="29" spans="1:42" s="13" customFormat="1" ht="39.75" customHeight="1" x14ac:dyDescent="0.3">
      <c r="A29" s="3" t="s">
        <v>13</v>
      </c>
      <c r="B29" s="27"/>
      <c r="C29" s="27"/>
      <c r="D29" s="27"/>
      <c r="E29" s="27"/>
      <c r="F29" s="27"/>
      <c r="G29" s="27"/>
      <c r="H29" s="2"/>
      <c r="I29" s="2"/>
      <c r="J29" s="2"/>
      <c r="K29" s="2"/>
      <c r="L29" s="2"/>
      <c r="M29" s="2"/>
      <c r="N29" s="2"/>
      <c r="O29" s="2"/>
      <c r="P29" s="2"/>
      <c r="Q29" s="2"/>
      <c r="R29" s="2"/>
      <c r="S29" s="2"/>
      <c r="T29" s="2"/>
      <c r="U29" s="2"/>
      <c r="V29" s="2"/>
      <c r="W29" s="2"/>
      <c r="X29" s="2"/>
      <c r="Y29" s="2"/>
      <c r="Z29" s="2"/>
      <c r="AA29" s="2"/>
      <c r="AB29" s="2"/>
      <c r="AC29" s="2"/>
      <c r="AD29" s="2"/>
      <c r="AE29" s="2"/>
      <c r="AF29" s="97"/>
      <c r="AH29" s="36">
        <f t="shared" si="1"/>
        <v>0</v>
      </c>
      <c r="AI29" s="36">
        <f t="shared" si="2"/>
        <v>0</v>
      </c>
      <c r="AJ29" s="36">
        <f t="shared" si="3"/>
        <v>0</v>
      </c>
      <c r="AL29" s="35">
        <f t="shared" si="18"/>
        <v>0</v>
      </c>
      <c r="AM29" s="72">
        <f t="shared" si="4"/>
        <v>0</v>
      </c>
      <c r="AN29" s="72">
        <f t="shared" si="5"/>
        <v>0</v>
      </c>
      <c r="AO29" s="72">
        <f t="shared" si="6"/>
        <v>0</v>
      </c>
      <c r="AP29" s="72">
        <f t="shared" si="7"/>
        <v>0</v>
      </c>
    </row>
    <row r="30" spans="1:42" s="13" customFormat="1" ht="49.5" customHeight="1" x14ac:dyDescent="0.3">
      <c r="A30" s="3" t="s">
        <v>14</v>
      </c>
      <c r="B30" s="28"/>
      <c r="C30" s="28"/>
      <c r="D30" s="28"/>
      <c r="E30" s="28"/>
      <c r="F30" s="29"/>
      <c r="G30" s="29"/>
      <c r="H30" s="2"/>
      <c r="I30" s="2"/>
      <c r="J30" s="2"/>
      <c r="K30" s="2"/>
      <c r="L30" s="2"/>
      <c r="M30" s="2"/>
      <c r="N30" s="2"/>
      <c r="O30" s="2"/>
      <c r="P30" s="2"/>
      <c r="Q30" s="2"/>
      <c r="R30" s="2"/>
      <c r="S30" s="2"/>
      <c r="T30" s="2"/>
      <c r="U30" s="2"/>
      <c r="V30" s="2"/>
      <c r="W30" s="2"/>
      <c r="X30" s="2"/>
      <c r="Y30" s="2"/>
      <c r="Z30" s="2"/>
      <c r="AA30" s="2"/>
      <c r="AB30" s="2"/>
      <c r="AC30" s="2"/>
      <c r="AD30" s="2"/>
      <c r="AE30" s="2"/>
      <c r="AF30" s="97"/>
      <c r="AH30" s="36">
        <f t="shared" si="1"/>
        <v>0</v>
      </c>
      <c r="AI30" s="36">
        <f t="shared" si="2"/>
        <v>0</v>
      </c>
      <c r="AJ30" s="36">
        <f t="shared" si="3"/>
        <v>0</v>
      </c>
      <c r="AL30" s="35">
        <f t="shared" si="18"/>
        <v>0</v>
      </c>
      <c r="AM30" s="72">
        <f t="shared" si="4"/>
        <v>0</v>
      </c>
      <c r="AN30" s="72">
        <f t="shared" si="5"/>
        <v>0</v>
      </c>
      <c r="AO30" s="72">
        <f t="shared" si="6"/>
        <v>0</v>
      </c>
      <c r="AP30" s="72">
        <f t="shared" si="7"/>
        <v>0</v>
      </c>
    </row>
    <row r="31" spans="1:42" s="13" customFormat="1" ht="23.25" customHeight="1" x14ac:dyDescent="0.3">
      <c r="A31" s="3" t="s">
        <v>15</v>
      </c>
      <c r="B31" s="27"/>
      <c r="C31" s="27"/>
      <c r="D31" s="27"/>
      <c r="E31" s="27"/>
      <c r="F31" s="27"/>
      <c r="G31" s="27"/>
      <c r="H31" s="2"/>
      <c r="I31" s="2"/>
      <c r="J31" s="2"/>
      <c r="K31" s="2"/>
      <c r="L31" s="2"/>
      <c r="M31" s="2"/>
      <c r="N31" s="2"/>
      <c r="O31" s="2"/>
      <c r="P31" s="2"/>
      <c r="Q31" s="2"/>
      <c r="R31" s="2"/>
      <c r="S31" s="2"/>
      <c r="T31" s="2"/>
      <c r="U31" s="2"/>
      <c r="V31" s="2"/>
      <c r="W31" s="2"/>
      <c r="X31" s="2"/>
      <c r="Y31" s="2"/>
      <c r="Z31" s="2"/>
      <c r="AA31" s="2"/>
      <c r="AB31" s="2"/>
      <c r="AC31" s="2"/>
      <c r="AD31" s="2"/>
      <c r="AE31" s="2"/>
      <c r="AF31" s="97"/>
      <c r="AH31" s="36">
        <f t="shared" si="1"/>
        <v>0</v>
      </c>
      <c r="AI31" s="36">
        <f t="shared" si="2"/>
        <v>0</v>
      </c>
      <c r="AJ31" s="36">
        <f t="shared" si="3"/>
        <v>0</v>
      </c>
      <c r="AL31" s="35">
        <f t="shared" si="18"/>
        <v>0</v>
      </c>
      <c r="AM31" s="72">
        <f t="shared" si="4"/>
        <v>0</v>
      </c>
      <c r="AN31" s="72">
        <f t="shared" si="5"/>
        <v>0</v>
      </c>
      <c r="AO31" s="72">
        <f t="shared" si="6"/>
        <v>0</v>
      </c>
      <c r="AP31" s="72">
        <f t="shared" si="7"/>
        <v>0</v>
      </c>
    </row>
    <row r="32" spans="1:42" s="13" customFormat="1" ht="46.5" customHeight="1" x14ac:dyDescent="0.3">
      <c r="A32" s="3" t="s">
        <v>16</v>
      </c>
      <c r="B32" s="28">
        <f>H32+J32+L32+N32+P32+R32+T32+V32+X32+Z32+AB32+AD32</f>
        <v>3162.2</v>
      </c>
      <c r="C32" s="28">
        <f>H32+J32+L32+N32+P32+R32+T32+V32+X32</f>
        <v>1837.2</v>
      </c>
      <c r="D32" s="28">
        <v>1837.2</v>
      </c>
      <c r="E32" s="28">
        <f>I32+K32+M32+O32+Q32+S32+U32+W32+Y32+AA32+AC32+AE32</f>
        <v>1550.4</v>
      </c>
      <c r="F32" s="29">
        <f>E32/B32*100</f>
        <v>49.029156916071095</v>
      </c>
      <c r="G32" s="29">
        <f>E32/C32*100</f>
        <v>84.389288047028089</v>
      </c>
      <c r="H32" s="2"/>
      <c r="I32" s="2"/>
      <c r="J32" s="2"/>
      <c r="K32" s="2"/>
      <c r="L32" s="16">
        <v>1076.2</v>
      </c>
      <c r="M32" s="2"/>
      <c r="N32" s="16"/>
      <c r="O32" s="16">
        <v>534.4</v>
      </c>
      <c r="P32" s="16"/>
      <c r="Q32" s="16">
        <v>16.8</v>
      </c>
      <c r="R32" s="16"/>
      <c r="S32" s="16"/>
      <c r="T32" s="16"/>
      <c r="U32" s="16">
        <v>70.7</v>
      </c>
      <c r="V32" s="16">
        <v>761</v>
      </c>
      <c r="W32" s="16">
        <v>0.4</v>
      </c>
      <c r="X32" s="16"/>
      <c r="Y32" s="16">
        <v>610</v>
      </c>
      <c r="Z32" s="16"/>
      <c r="AA32" s="16">
        <v>318.10000000000002</v>
      </c>
      <c r="AB32" s="16"/>
      <c r="AC32" s="16"/>
      <c r="AD32" s="16">
        <v>1325</v>
      </c>
      <c r="AE32" s="2"/>
      <c r="AF32" s="98"/>
      <c r="AH32" s="36">
        <f t="shared" si="1"/>
        <v>3162.2</v>
      </c>
      <c r="AI32" s="36">
        <f t="shared" si="2"/>
        <v>1076.2</v>
      </c>
      <c r="AJ32" s="36">
        <f t="shared" si="3"/>
        <v>1550.4</v>
      </c>
      <c r="AL32" s="35">
        <f t="shared" si="18"/>
        <v>286.79999999999995</v>
      </c>
      <c r="AM32" s="72">
        <f t="shared" si="4"/>
        <v>3162.2</v>
      </c>
      <c r="AN32" s="72">
        <f t="shared" si="5"/>
        <v>1837.2</v>
      </c>
      <c r="AO32" s="72">
        <f t="shared" si="6"/>
        <v>1550.4</v>
      </c>
      <c r="AP32" s="72">
        <f t="shared" si="7"/>
        <v>-286.79999999999995</v>
      </c>
    </row>
    <row r="33" spans="1:42" s="13" customFormat="1" ht="99.75" customHeight="1" x14ac:dyDescent="0.3">
      <c r="A33" s="4" t="s">
        <v>38</v>
      </c>
      <c r="B33" s="27"/>
      <c r="C33" s="27"/>
      <c r="D33" s="27"/>
      <c r="E33" s="27"/>
      <c r="F33" s="27"/>
      <c r="G33" s="27"/>
      <c r="H33" s="2"/>
      <c r="I33" s="2"/>
      <c r="J33" s="2"/>
      <c r="K33" s="2"/>
      <c r="L33" s="2"/>
      <c r="M33" s="2"/>
      <c r="N33" s="2"/>
      <c r="O33" s="2"/>
      <c r="P33" s="2"/>
      <c r="Q33" s="2"/>
      <c r="R33" s="2"/>
      <c r="S33" s="2"/>
      <c r="T33" s="2"/>
      <c r="U33" s="2"/>
      <c r="V33" s="2"/>
      <c r="W33" s="2"/>
      <c r="X33" s="2"/>
      <c r="Y33" s="2"/>
      <c r="Z33" s="2"/>
      <c r="AA33" s="2"/>
      <c r="AB33" s="2"/>
      <c r="AC33" s="2"/>
      <c r="AD33" s="2"/>
      <c r="AE33" s="2"/>
      <c r="AF33" s="63"/>
      <c r="AH33" s="36">
        <f t="shared" si="1"/>
        <v>0</v>
      </c>
      <c r="AI33" s="36">
        <f t="shared" si="2"/>
        <v>0</v>
      </c>
      <c r="AJ33" s="36">
        <f t="shared" si="3"/>
        <v>0</v>
      </c>
      <c r="AL33" s="35">
        <f t="shared" si="11"/>
        <v>0</v>
      </c>
      <c r="AM33" s="72">
        <f t="shared" si="4"/>
        <v>0</v>
      </c>
      <c r="AN33" s="72">
        <f t="shared" si="5"/>
        <v>0</v>
      </c>
      <c r="AO33" s="72">
        <f t="shared" si="6"/>
        <v>0</v>
      </c>
      <c r="AP33" s="72">
        <f t="shared" si="7"/>
        <v>0</v>
      </c>
    </row>
    <row r="34" spans="1:42" s="13" customFormat="1" ht="17.45" customHeight="1" x14ac:dyDescent="0.3">
      <c r="A34" s="4" t="s">
        <v>17</v>
      </c>
      <c r="B34" s="59">
        <f>H34+J34+L34+N34+P34+R34+T34+V34+X34+Z34+AB34+AD34</f>
        <v>97679.202000000005</v>
      </c>
      <c r="C34" s="2">
        <f>C35+C36+C38+C39</f>
        <v>79408.801999999996</v>
      </c>
      <c r="D34" s="2">
        <f>D35+D36+D38+D39</f>
        <v>74301.2</v>
      </c>
      <c r="E34" s="2">
        <f>E35+E36+E38+E39</f>
        <v>71800.228999999992</v>
      </c>
      <c r="F34" s="58">
        <f>E34/B34*100</f>
        <v>73.506158455307599</v>
      </c>
      <c r="G34" s="58">
        <f>E34/C34*100</f>
        <v>90.418476531102925</v>
      </c>
      <c r="H34" s="2">
        <f>H35+H36+H38+H39</f>
        <v>3417.8</v>
      </c>
      <c r="I34" s="2">
        <f>I35+I36+I38+I39</f>
        <v>2065.9</v>
      </c>
      <c r="J34" s="2">
        <f t="shared" ref="J34:AD34" si="20">J35+J36+J38+J39</f>
        <v>7047.6</v>
      </c>
      <c r="K34" s="2">
        <f>K35+K36+K38+K39</f>
        <v>7417.2</v>
      </c>
      <c r="L34" s="2">
        <f t="shared" si="20"/>
        <v>6522.0999999999995</v>
      </c>
      <c r="M34" s="2">
        <f>M35+M36+M38+M39</f>
        <v>6535</v>
      </c>
      <c r="N34" s="2">
        <f t="shared" si="20"/>
        <v>7878</v>
      </c>
      <c r="O34" s="2">
        <f>O35+O36+O38+O39</f>
        <v>7136.7</v>
      </c>
      <c r="P34" s="2">
        <f t="shared" si="20"/>
        <v>18386.185000000001</v>
      </c>
      <c r="Q34" s="2">
        <f>Q35+Q36+Q38+Q39</f>
        <v>7518.9</v>
      </c>
      <c r="R34" s="2">
        <f t="shared" si="20"/>
        <v>10402.916999999999</v>
      </c>
      <c r="S34" s="2">
        <f>S35+S36+S38+S39</f>
        <v>19465.429</v>
      </c>
      <c r="T34" s="2">
        <f t="shared" si="20"/>
        <v>6182.1</v>
      </c>
      <c r="U34" s="2">
        <f>U35+U36+U38+U39</f>
        <v>5636.4</v>
      </c>
      <c r="V34" s="2">
        <f>V35+V36+V38+V39</f>
        <v>2671</v>
      </c>
      <c r="W34" s="2">
        <f>W35+W36+W38+W39</f>
        <v>2442.6999999999998</v>
      </c>
      <c r="X34" s="2">
        <f>X35+X36+X38+X39</f>
        <v>5458.5</v>
      </c>
      <c r="Y34" s="2">
        <f>Y35+Y36+Y38+Y39</f>
        <v>6609.5</v>
      </c>
      <c r="Z34" s="2">
        <f t="shared" si="20"/>
        <v>11442.6</v>
      </c>
      <c r="AA34" s="2">
        <f>AA35+AA36+AA38+AA39</f>
        <v>6972.5</v>
      </c>
      <c r="AB34" s="2">
        <f t="shared" si="20"/>
        <v>8695.7999999999993</v>
      </c>
      <c r="AC34" s="2">
        <f>AC35+AC36+AC38+AC39</f>
        <v>0</v>
      </c>
      <c r="AD34" s="2">
        <f t="shared" si="20"/>
        <v>9574.6</v>
      </c>
      <c r="AE34" s="2">
        <f>AE35+AE36+AE38+AE39</f>
        <v>0</v>
      </c>
      <c r="AF34" s="63"/>
      <c r="AH34" s="36">
        <f t="shared" si="1"/>
        <v>97679.202000000005</v>
      </c>
      <c r="AI34" s="36">
        <f t="shared" si="2"/>
        <v>53654.601999999999</v>
      </c>
      <c r="AJ34" s="36">
        <f t="shared" si="3"/>
        <v>71800.228999999992</v>
      </c>
      <c r="AL34" s="35">
        <f t="shared" si="11"/>
        <v>7608.573000000004</v>
      </c>
      <c r="AM34" s="99">
        <f t="shared" si="4"/>
        <v>97679.202000000005</v>
      </c>
      <c r="AN34" s="99">
        <f t="shared" si="5"/>
        <v>79408.801999999996</v>
      </c>
      <c r="AO34" s="99">
        <f t="shared" si="6"/>
        <v>71800.228999999992</v>
      </c>
      <c r="AP34" s="99">
        <f t="shared" si="7"/>
        <v>-7608.573000000004</v>
      </c>
    </row>
    <row r="35" spans="1:42" s="13" customFormat="1" ht="18.75" x14ac:dyDescent="0.3">
      <c r="A35" s="3" t="s">
        <v>13</v>
      </c>
      <c r="B35" s="28">
        <f>H35+J35+L35+N35+P35+R35+T35+V35+X35+Z35+AB35+AD35</f>
        <v>2658.9</v>
      </c>
      <c r="C35" s="16">
        <f>C42+C49</f>
        <v>1986</v>
      </c>
      <c r="D35" s="16">
        <f t="shared" ref="D35" si="21">D42+D49</f>
        <v>1986</v>
      </c>
      <c r="E35" s="16">
        <f>E42+E49</f>
        <v>1986</v>
      </c>
      <c r="F35" s="29">
        <f>E35/B35*100</f>
        <v>74.692542028658465</v>
      </c>
      <c r="G35" s="29">
        <f>E35/C35*100</f>
        <v>100</v>
      </c>
      <c r="H35" s="16">
        <f>H42+H49</f>
        <v>0</v>
      </c>
      <c r="I35" s="16">
        <f>I42+I49</f>
        <v>0</v>
      </c>
      <c r="J35" s="16">
        <f t="shared" ref="J35:AD35" si="22">J42+J49</f>
        <v>281</v>
      </c>
      <c r="K35" s="16">
        <f>K42+K49</f>
        <v>281</v>
      </c>
      <c r="L35" s="16">
        <f t="shared" si="22"/>
        <v>281</v>
      </c>
      <c r="M35" s="16">
        <f>M42+M49</f>
        <v>281</v>
      </c>
      <c r="N35" s="16">
        <f t="shared" si="22"/>
        <v>281</v>
      </c>
      <c r="O35" s="16">
        <f>O42+O49</f>
        <v>281</v>
      </c>
      <c r="P35" s="16">
        <f>P42+P49</f>
        <v>581</v>
      </c>
      <c r="Q35" s="16">
        <f>Q42+Q49</f>
        <v>581</v>
      </c>
      <c r="R35" s="16">
        <f t="shared" si="22"/>
        <v>0</v>
      </c>
      <c r="S35" s="16">
        <f>S42+S49</f>
        <v>0</v>
      </c>
      <c r="T35" s="16">
        <f>T42+T49</f>
        <v>0</v>
      </c>
      <c r="U35" s="16">
        <f>U42+U49</f>
        <v>0</v>
      </c>
      <c r="V35" s="16">
        <f>V42+V49</f>
        <v>0</v>
      </c>
      <c r="W35" s="16">
        <f>W42+W49</f>
        <v>0</v>
      </c>
      <c r="X35" s="16">
        <f t="shared" si="22"/>
        <v>281</v>
      </c>
      <c r="Y35" s="16">
        <f>Y42+Y49</f>
        <v>281</v>
      </c>
      <c r="Z35" s="16">
        <f t="shared" si="22"/>
        <v>281</v>
      </c>
      <c r="AA35" s="16">
        <f>AA42+AA49</f>
        <v>281</v>
      </c>
      <c r="AB35" s="16">
        <f t="shared" si="22"/>
        <v>281</v>
      </c>
      <c r="AC35" s="16">
        <f>AC42+AC49</f>
        <v>0</v>
      </c>
      <c r="AD35" s="16">
        <f t="shared" si="22"/>
        <v>391.9</v>
      </c>
      <c r="AE35" s="16">
        <f>AE42+AE49</f>
        <v>0</v>
      </c>
      <c r="AF35" s="63"/>
      <c r="AH35" s="36">
        <f t="shared" si="1"/>
        <v>2658.9</v>
      </c>
      <c r="AI35" s="36">
        <f t="shared" si="2"/>
        <v>1424</v>
      </c>
      <c r="AJ35" s="36">
        <f t="shared" si="3"/>
        <v>1986</v>
      </c>
      <c r="AL35" s="35">
        <f t="shared" si="11"/>
        <v>0</v>
      </c>
      <c r="AM35" s="99">
        <f t="shared" si="4"/>
        <v>2658.9</v>
      </c>
      <c r="AN35" s="99">
        <f t="shared" si="5"/>
        <v>1986</v>
      </c>
      <c r="AO35" s="99">
        <f t="shared" si="6"/>
        <v>1986</v>
      </c>
      <c r="AP35" s="99">
        <f t="shared" si="7"/>
        <v>0</v>
      </c>
    </row>
    <row r="36" spans="1:42" s="13" customFormat="1" ht="18.75" x14ac:dyDescent="0.3">
      <c r="A36" s="3" t="s">
        <v>14</v>
      </c>
      <c r="B36" s="28">
        <f>H36+J36+L36+N36+P36+R36+T36+V36+X36+Z36+AB36+AD36</f>
        <v>95020.301999999996</v>
      </c>
      <c r="C36" s="16">
        <f>C43+C50+C56+C62</f>
        <v>77422.801999999996</v>
      </c>
      <c r="D36" s="16">
        <f>D43+D50+D56</f>
        <v>72315.199999999997</v>
      </c>
      <c r="E36" s="16">
        <f>E43+E50+E56+E62</f>
        <v>69814.228999999992</v>
      </c>
      <c r="F36" s="29">
        <f>E36/B36*100</f>
        <v>73.472960546894484</v>
      </c>
      <c r="G36" s="29">
        <f>E36/C36*100</f>
        <v>90.17269744383573</v>
      </c>
      <c r="H36" s="16">
        <f t="shared" ref="H36:AE36" si="23">H43+H50+H56+H62</f>
        <v>3417.8</v>
      </c>
      <c r="I36" s="16">
        <f t="shared" si="23"/>
        <v>2065.9</v>
      </c>
      <c r="J36" s="16">
        <f t="shared" si="23"/>
        <v>6766.6</v>
      </c>
      <c r="K36" s="16">
        <f t="shared" si="23"/>
        <v>7136.2</v>
      </c>
      <c r="L36" s="16">
        <f t="shared" si="23"/>
        <v>6241.0999999999995</v>
      </c>
      <c r="M36" s="16">
        <f t="shared" si="23"/>
        <v>6254</v>
      </c>
      <c r="N36" s="16">
        <f t="shared" si="23"/>
        <v>7597</v>
      </c>
      <c r="O36" s="16">
        <f t="shared" si="23"/>
        <v>6855.7</v>
      </c>
      <c r="P36" s="16">
        <f t="shared" si="23"/>
        <v>17805.185000000001</v>
      </c>
      <c r="Q36" s="16">
        <f t="shared" si="23"/>
        <v>6937.9</v>
      </c>
      <c r="R36" s="16">
        <f t="shared" si="23"/>
        <v>10402.916999999999</v>
      </c>
      <c r="S36" s="16">
        <f t="shared" si="23"/>
        <v>19465.429</v>
      </c>
      <c r="T36" s="16">
        <f t="shared" si="23"/>
        <v>6182.1</v>
      </c>
      <c r="U36" s="16">
        <f t="shared" si="23"/>
        <v>5636.4</v>
      </c>
      <c r="V36" s="16">
        <f t="shared" si="23"/>
        <v>2671</v>
      </c>
      <c r="W36" s="16">
        <f t="shared" si="23"/>
        <v>2442.6999999999998</v>
      </c>
      <c r="X36" s="16">
        <f t="shared" si="23"/>
        <v>5177.5</v>
      </c>
      <c r="Y36" s="16">
        <f t="shared" si="23"/>
        <v>6328.5</v>
      </c>
      <c r="Z36" s="16">
        <f t="shared" si="23"/>
        <v>11161.6</v>
      </c>
      <c r="AA36" s="16">
        <f t="shared" si="23"/>
        <v>6691.5</v>
      </c>
      <c r="AB36" s="16">
        <f t="shared" si="23"/>
        <v>8414.7999999999993</v>
      </c>
      <c r="AC36" s="16">
        <f t="shared" si="23"/>
        <v>0</v>
      </c>
      <c r="AD36" s="16">
        <f t="shared" si="23"/>
        <v>9182.7000000000007</v>
      </c>
      <c r="AE36" s="16">
        <f t="shared" si="23"/>
        <v>0</v>
      </c>
      <c r="AF36" s="63"/>
      <c r="AH36" s="36">
        <f t="shared" si="1"/>
        <v>95020.301999999996</v>
      </c>
      <c r="AI36" s="36">
        <f t="shared" si="2"/>
        <v>52230.601999999999</v>
      </c>
      <c r="AJ36" s="36">
        <f t="shared" si="3"/>
        <v>69814.228999999992</v>
      </c>
      <c r="AL36" s="35">
        <f t="shared" si="11"/>
        <v>7608.573000000004</v>
      </c>
      <c r="AM36" s="99">
        <f t="shared" si="4"/>
        <v>95020.301999999996</v>
      </c>
      <c r="AN36" s="99">
        <f t="shared" si="5"/>
        <v>77422.801999999996</v>
      </c>
      <c r="AO36" s="99">
        <f t="shared" si="6"/>
        <v>69814.228999999992</v>
      </c>
      <c r="AP36" s="99">
        <f t="shared" si="7"/>
        <v>-7608.573000000004</v>
      </c>
    </row>
    <row r="37" spans="1:42" s="13" customFormat="1" ht="37.5" x14ac:dyDescent="0.3">
      <c r="A37" s="52" t="s">
        <v>66</v>
      </c>
      <c r="B37" s="28">
        <f>H37+J37+L37+N37+P37+R37+T37+V37+X37+Z37+AB37+AD37</f>
        <v>140</v>
      </c>
      <c r="C37" s="16">
        <f>C44</f>
        <v>106</v>
      </c>
      <c r="D37" s="16">
        <f>D44</f>
        <v>106</v>
      </c>
      <c r="E37" s="16">
        <f>E44</f>
        <v>106</v>
      </c>
      <c r="F37" s="29">
        <f>E37/B37*100</f>
        <v>75.714285714285708</v>
      </c>
      <c r="G37" s="29">
        <f>E37/C37*100</f>
        <v>100</v>
      </c>
      <c r="H37" s="16">
        <f>H44</f>
        <v>0</v>
      </c>
      <c r="I37" s="16">
        <f>I44</f>
        <v>0</v>
      </c>
      <c r="J37" s="16">
        <f t="shared" ref="J37:AD37" si="24">J44</f>
        <v>15</v>
      </c>
      <c r="K37" s="16">
        <f>K44</f>
        <v>15</v>
      </c>
      <c r="L37" s="16">
        <f t="shared" si="24"/>
        <v>15</v>
      </c>
      <c r="M37" s="16">
        <f>M44</f>
        <v>15</v>
      </c>
      <c r="N37" s="16">
        <f t="shared" si="24"/>
        <v>15</v>
      </c>
      <c r="O37" s="16">
        <f>O44</f>
        <v>15</v>
      </c>
      <c r="P37" s="16">
        <f>P44</f>
        <v>15</v>
      </c>
      <c r="Q37" s="16">
        <f>Q44</f>
        <v>15</v>
      </c>
      <c r="R37" s="16">
        <f t="shared" si="24"/>
        <v>0</v>
      </c>
      <c r="S37" s="16">
        <f>S44</f>
        <v>0</v>
      </c>
      <c r="T37" s="16">
        <f t="shared" si="24"/>
        <v>0</v>
      </c>
      <c r="U37" s="16">
        <f>U44</f>
        <v>0</v>
      </c>
      <c r="V37" s="16">
        <f>V44</f>
        <v>15</v>
      </c>
      <c r="W37" s="16">
        <f>W44</f>
        <v>15</v>
      </c>
      <c r="X37" s="16">
        <f>X44</f>
        <v>15</v>
      </c>
      <c r="Y37" s="16">
        <f>Y44</f>
        <v>15</v>
      </c>
      <c r="Z37" s="16">
        <f t="shared" si="24"/>
        <v>16</v>
      </c>
      <c r="AA37" s="16">
        <f>AA44</f>
        <v>16</v>
      </c>
      <c r="AB37" s="16">
        <f t="shared" si="24"/>
        <v>16.8</v>
      </c>
      <c r="AC37" s="16">
        <f>AC44</f>
        <v>0</v>
      </c>
      <c r="AD37" s="16">
        <f t="shared" si="24"/>
        <v>17.2</v>
      </c>
      <c r="AE37" s="16">
        <f>AE44</f>
        <v>0</v>
      </c>
      <c r="AF37" s="63"/>
      <c r="AH37" s="23">
        <f t="shared" si="1"/>
        <v>140</v>
      </c>
      <c r="AI37" s="23">
        <f t="shared" si="2"/>
        <v>60</v>
      </c>
      <c r="AJ37" s="23">
        <f t="shared" si="3"/>
        <v>106</v>
      </c>
      <c r="AL37" s="35">
        <f t="shared" si="11"/>
        <v>0</v>
      </c>
      <c r="AM37" s="72">
        <f t="shared" si="4"/>
        <v>140</v>
      </c>
      <c r="AN37" s="72">
        <f t="shared" si="5"/>
        <v>106</v>
      </c>
      <c r="AO37" s="72">
        <f t="shared" si="6"/>
        <v>106</v>
      </c>
      <c r="AP37" s="72">
        <f t="shared" si="7"/>
        <v>0</v>
      </c>
    </row>
    <row r="38" spans="1:42" s="13" customFormat="1" ht="18.75" x14ac:dyDescent="0.3">
      <c r="A38" s="3" t="s">
        <v>15</v>
      </c>
      <c r="B38" s="27"/>
      <c r="C38" s="27"/>
      <c r="D38" s="27"/>
      <c r="E38" s="27"/>
      <c r="F38" s="27"/>
      <c r="G38" s="27"/>
      <c r="H38" s="16"/>
      <c r="I38" s="16"/>
      <c r="J38" s="16"/>
      <c r="K38" s="16"/>
      <c r="L38" s="16"/>
      <c r="M38" s="16"/>
      <c r="N38" s="16"/>
      <c r="O38" s="16"/>
      <c r="P38" s="16"/>
      <c r="Q38" s="16"/>
      <c r="R38" s="16"/>
      <c r="S38" s="16"/>
      <c r="T38" s="16"/>
      <c r="U38" s="16"/>
      <c r="V38" s="16"/>
      <c r="W38" s="16"/>
      <c r="X38" s="16"/>
      <c r="Y38" s="16"/>
      <c r="Z38" s="16"/>
      <c r="AA38" s="16"/>
      <c r="AB38" s="16"/>
      <c r="AC38" s="16"/>
      <c r="AD38" s="16"/>
      <c r="AE38" s="16"/>
      <c r="AF38" s="63"/>
      <c r="AH38" s="23">
        <f t="shared" si="1"/>
        <v>0</v>
      </c>
      <c r="AI38" s="23">
        <f t="shared" si="2"/>
        <v>0</v>
      </c>
      <c r="AJ38" s="23">
        <f t="shared" si="3"/>
        <v>0</v>
      </c>
      <c r="AL38" s="35">
        <f t="shared" si="11"/>
        <v>0</v>
      </c>
      <c r="AM38" s="72">
        <f t="shared" si="4"/>
        <v>0</v>
      </c>
      <c r="AN38" s="72">
        <f t="shared" si="5"/>
        <v>0</v>
      </c>
      <c r="AO38" s="72">
        <f t="shared" si="6"/>
        <v>0</v>
      </c>
      <c r="AP38" s="72">
        <f t="shared" si="7"/>
        <v>0</v>
      </c>
    </row>
    <row r="39" spans="1:42" s="13" customFormat="1" ht="18.75" x14ac:dyDescent="0.3">
      <c r="A39" s="3" t="s">
        <v>16</v>
      </c>
      <c r="B39" s="27"/>
      <c r="C39" s="27"/>
      <c r="D39" s="27"/>
      <c r="E39" s="27"/>
      <c r="F39" s="27"/>
      <c r="G39" s="27"/>
      <c r="H39" s="2"/>
      <c r="I39" s="2"/>
      <c r="J39" s="2"/>
      <c r="K39" s="2"/>
      <c r="L39" s="2"/>
      <c r="M39" s="2"/>
      <c r="N39" s="2"/>
      <c r="O39" s="2"/>
      <c r="P39" s="2"/>
      <c r="Q39" s="2"/>
      <c r="R39" s="2"/>
      <c r="S39" s="2"/>
      <c r="T39" s="2"/>
      <c r="U39" s="2"/>
      <c r="V39" s="2"/>
      <c r="W39" s="2"/>
      <c r="X39" s="2"/>
      <c r="Y39" s="2"/>
      <c r="Z39" s="2"/>
      <c r="AA39" s="2"/>
      <c r="AB39" s="2"/>
      <c r="AC39" s="2"/>
      <c r="AD39" s="2"/>
      <c r="AE39" s="2"/>
      <c r="AF39" s="63"/>
      <c r="AH39" s="23">
        <f t="shared" si="1"/>
        <v>0</v>
      </c>
      <c r="AI39" s="23">
        <f t="shared" si="2"/>
        <v>0</v>
      </c>
      <c r="AJ39" s="23">
        <f t="shared" si="3"/>
        <v>0</v>
      </c>
      <c r="AL39" s="35">
        <f t="shared" si="11"/>
        <v>0</v>
      </c>
      <c r="AM39" s="72">
        <f t="shared" si="4"/>
        <v>0</v>
      </c>
      <c r="AN39" s="72">
        <f t="shared" si="5"/>
        <v>0</v>
      </c>
      <c r="AO39" s="72">
        <f t="shared" si="6"/>
        <v>0</v>
      </c>
      <c r="AP39" s="72">
        <f t="shared" si="7"/>
        <v>0</v>
      </c>
    </row>
    <row r="40" spans="1:42" s="13" customFormat="1" ht="114.75" customHeight="1" x14ac:dyDescent="0.3">
      <c r="A40" s="3" t="s">
        <v>39</v>
      </c>
      <c r="B40" s="31"/>
      <c r="C40" s="31"/>
      <c r="D40" s="31"/>
      <c r="E40" s="31"/>
      <c r="F40" s="31"/>
      <c r="G40" s="31"/>
      <c r="H40" s="2"/>
      <c r="I40" s="2"/>
      <c r="J40" s="2"/>
      <c r="K40" s="2"/>
      <c r="L40" s="2"/>
      <c r="M40" s="2"/>
      <c r="N40" s="2"/>
      <c r="O40" s="2"/>
      <c r="P40" s="2"/>
      <c r="Q40" s="2"/>
      <c r="R40" s="2"/>
      <c r="S40" s="2"/>
      <c r="T40" s="2"/>
      <c r="U40" s="2"/>
      <c r="V40" s="2"/>
      <c r="W40" s="2"/>
      <c r="X40" s="2"/>
      <c r="Y40" s="2"/>
      <c r="Z40" s="2"/>
      <c r="AA40" s="2"/>
      <c r="AB40" s="2"/>
      <c r="AC40" s="2"/>
      <c r="AD40" s="2"/>
      <c r="AE40" s="2"/>
      <c r="AF40" s="90" t="s">
        <v>93</v>
      </c>
      <c r="AH40" s="23">
        <f t="shared" si="1"/>
        <v>0</v>
      </c>
      <c r="AI40" s="23">
        <f t="shared" si="2"/>
        <v>0</v>
      </c>
      <c r="AJ40" s="23">
        <f t="shared" si="3"/>
        <v>0</v>
      </c>
      <c r="AL40" s="35">
        <f t="shared" si="11"/>
        <v>0</v>
      </c>
      <c r="AM40" s="72">
        <f t="shared" si="4"/>
        <v>0</v>
      </c>
      <c r="AN40" s="72">
        <f t="shared" si="5"/>
        <v>0</v>
      </c>
      <c r="AO40" s="72">
        <f t="shared" si="6"/>
        <v>0</v>
      </c>
      <c r="AP40" s="72">
        <f t="shared" si="7"/>
        <v>0</v>
      </c>
    </row>
    <row r="41" spans="1:42" s="13" customFormat="1" ht="24" customHeight="1" x14ac:dyDescent="0.3">
      <c r="A41" s="4" t="s">
        <v>17</v>
      </c>
      <c r="B41" s="59">
        <f>H41+J41+L41+N41+P41+R41+T41+V41+X41+Z41+AB41+AD41</f>
        <v>84540.501999999993</v>
      </c>
      <c r="C41" s="59">
        <f>C42+C43+C45+C46</f>
        <v>73820.301999999996</v>
      </c>
      <c r="D41" s="59">
        <f>D42+D43+D45+D46</f>
        <v>73820.3</v>
      </c>
      <c r="E41" s="59">
        <f>E42+E43+E45+E46</f>
        <v>67556.128999999986</v>
      </c>
      <c r="F41" s="58">
        <f>E41/B41*100</f>
        <v>79.909779811811376</v>
      </c>
      <c r="G41" s="58">
        <f>E41/C41*100</f>
        <v>91.514295078337653</v>
      </c>
      <c r="H41" s="2">
        <f>H42+H43+H45+H46</f>
        <v>3417.8</v>
      </c>
      <c r="I41" s="2">
        <f>I42+I43+I45+I46</f>
        <v>2065.9</v>
      </c>
      <c r="J41" s="2">
        <f t="shared" ref="J41:AD41" si="25">J42+J43+J45+J46</f>
        <v>7007.1</v>
      </c>
      <c r="K41" s="2">
        <f>K42+K43+K45+K46</f>
        <v>7389.5</v>
      </c>
      <c r="L41" s="2">
        <f t="shared" si="25"/>
        <v>6461.4</v>
      </c>
      <c r="M41" s="2">
        <f>M42+M43+M45+M46</f>
        <v>6461.5</v>
      </c>
      <c r="N41" s="2">
        <f t="shared" si="25"/>
        <v>7768.3</v>
      </c>
      <c r="O41" s="2">
        <f>O42+O43+O45+O46</f>
        <v>7130.3</v>
      </c>
      <c r="P41" s="2">
        <f t="shared" si="25"/>
        <v>18386.185000000001</v>
      </c>
      <c r="Q41" s="2">
        <f>Q42+Q43+Q45+Q46</f>
        <v>7418.9</v>
      </c>
      <c r="R41" s="2">
        <f t="shared" si="25"/>
        <v>10402.916999999999</v>
      </c>
      <c r="S41" s="2">
        <f>S42+S43+S45+S46</f>
        <v>19465.429</v>
      </c>
      <c r="T41" s="2">
        <f t="shared" si="25"/>
        <v>6182.1</v>
      </c>
      <c r="U41" s="2">
        <f>U42+U43+U45+U46</f>
        <v>5636.4</v>
      </c>
      <c r="V41" s="2">
        <f t="shared" si="25"/>
        <v>2671</v>
      </c>
      <c r="W41" s="2">
        <f>W42+W43+W45+W46</f>
        <v>2442.6999999999998</v>
      </c>
      <c r="X41" s="2">
        <f t="shared" si="25"/>
        <v>4204.1000000000004</v>
      </c>
      <c r="Y41" s="2">
        <f>Y42+Y43+Y45+Y46</f>
        <v>5355.1</v>
      </c>
      <c r="Z41" s="2">
        <f t="shared" si="25"/>
        <v>7319.4</v>
      </c>
      <c r="AA41" s="2">
        <f>AA42+AA43+AA45+AA46</f>
        <v>4190.3999999999996</v>
      </c>
      <c r="AB41" s="2">
        <f t="shared" si="25"/>
        <v>5266.7</v>
      </c>
      <c r="AC41" s="2">
        <f>AC42+AC43+AC45+AC46</f>
        <v>0</v>
      </c>
      <c r="AD41" s="2">
        <f t="shared" si="25"/>
        <v>5453.5</v>
      </c>
      <c r="AE41" s="2">
        <f>AE42+AE43+AE45+AE46</f>
        <v>0</v>
      </c>
      <c r="AF41" s="91"/>
      <c r="AH41" s="36">
        <f t="shared" si="1"/>
        <v>84540.501999999993</v>
      </c>
      <c r="AI41" s="36">
        <f t="shared" si="2"/>
        <v>53443.702000000005</v>
      </c>
      <c r="AJ41" s="36">
        <f t="shared" si="3"/>
        <v>67556.128999999986</v>
      </c>
      <c r="AL41" s="35">
        <f t="shared" si="11"/>
        <v>6264.1730000000098</v>
      </c>
      <c r="AM41" s="72">
        <f t="shared" si="4"/>
        <v>84540.501999999993</v>
      </c>
      <c r="AN41" s="72">
        <f t="shared" si="5"/>
        <v>73820.301999999996</v>
      </c>
      <c r="AO41" s="72">
        <f t="shared" si="6"/>
        <v>67556.128999999986</v>
      </c>
      <c r="AP41" s="72">
        <f t="shared" si="7"/>
        <v>-6264.1730000000098</v>
      </c>
    </row>
    <row r="42" spans="1:42" s="13" customFormat="1" ht="18.75" x14ac:dyDescent="0.3">
      <c r="A42" s="3" t="s">
        <v>13</v>
      </c>
      <c r="B42" s="28">
        <f>H42+J42+L42+N42+P42+R42+T42+V42+X42+Z42+AB42+AD42</f>
        <v>2658.9</v>
      </c>
      <c r="C42" s="28">
        <f>H42+J42+L42+N42+P42+R42+T42+V42+X42+Z42</f>
        <v>1986</v>
      </c>
      <c r="D42" s="28">
        <v>1986</v>
      </c>
      <c r="E42" s="28">
        <f>I42+K42+M42+O42+Q42+S42+U42+W42+Y42+AA42+AC42+AE42</f>
        <v>1986</v>
      </c>
      <c r="F42" s="29">
        <f>E42/B42*100</f>
        <v>74.692542028658465</v>
      </c>
      <c r="G42" s="29">
        <f>E42/C42*100</f>
        <v>100</v>
      </c>
      <c r="H42" s="16"/>
      <c r="I42" s="16"/>
      <c r="J42" s="16">
        <v>281</v>
      </c>
      <c r="K42" s="16">
        <v>281</v>
      </c>
      <c r="L42" s="16">
        <v>281</v>
      </c>
      <c r="M42" s="16">
        <v>281</v>
      </c>
      <c r="N42" s="16">
        <v>281</v>
      </c>
      <c r="O42" s="16">
        <v>281</v>
      </c>
      <c r="P42" s="16">
        <v>581</v>
      </c>
      <c r="Q42" s="16">
        <v>581</v>
      </c>
      <c r="R42" s="16"/>
      <c r="S42" s="16"/>
      <c r="T42" s="16"/>
      <c r="U42" s="16"/>
      <c r="V42" s="16"/>
      <c r="W42" s="16"/>
      <c r="X42" s="16">
        <v>281</v>
      </c>
      <c r="Y42" s="16">
        <v>281</v>
      </c>
      <c r="Z42" s="16">
        <v>281</v>
      </c>
      <c r="AA42" s="16">
        <v>281</v>
      </c>
      <c r="AB42" s="16">
        <v>281</v>
      </c>
      <c r="AC42" s="16"/>
      <c r="AD42" s="16">
        <v>391.9</v>
      </c>
      <c r="AE42" s="16"/>
      <c r="AF42" s="91"/>
      <c r="AH42" s="36">
        <f t="shared" si="1"/>
        <v>2658.9</v>
      </c>
      <c r="AI42" s="36">
        <f t="shared" si="2"/>
        <v>1424</v>
      </c>
      <c r="AJ42" s="36">
        <f t="shared" si="3"/>
        <v>1986</v>
      </c>
      <c r="AL42" s="35">
        <f t="shared" si="11"/>
        <v>0</v>
      </c>
      <c r="AM42" s="72">
        <f t="shared" si="4"/>
        <v>2658.9</v>
      </c>
      <c r="AN42" s="72">
        <f t="shared" si="5"/>
        <v>1986</v>
      </c>
      <c r="AO42" s="72">
        <f t="shared" si="6"/>
        <v>1986</v>
      </c>
      <c r="AP42" s="72">
        <f t="shared" si="7"/>
        <v>0</v>
      </c>
    </row>
    <row r="43" spans="1:42" s="13" customFormat="1" ht="18.75" x14ac:dyDescent="0.3">
      <c r="A43" s="3" t="s">
        <v>14</v>
      </c>
      <c r="B43" s="28">
        <f>H43+J43+L43+N43+P43+R43+T43+V43+X43+Z43+AB43+AD43</f>
        <v>81881.601999999999</v>
      </c>
      <c r="C43" s="28">
        <f>H43+J43+L43+N43+P43+R43+T43+V43+X43+Z43</f>
        <v>71834.301999999996</v>
      </c>
      <c r="D43" s="28">
        <v>71834.3</v>
      </c>
      <c r="E43" s="28">
        <f>I43+K43+M43+O43+Q43+S43+U43+W43+Y43+AA43+AC43+AE43</f>
        <v>65570.128999999986</v>
      </c>
      <c r="F43" s="29">
        <f>E43/B43*100</f>
        <v>80.079196545275195</v>
      </c>
      <c r="G43" s="29">
        <f>E43/C43*100</f>
        <v>91.27969114254077</v>
      </c>
      <c r="H43" s="16">
        <v>3417.8</v>
      </c>
      <c r="I43" s="16">
        <v>2065.9</v>
      </c>
      <c r="J43" s="16">
        <v>6726.1</v>
      </c>
      <c r="K43" s="16">
        <v>7108.5</v>
      </c>
      <c r="L43" s="16">
        <v>6180.4</v>
      </c>
      <c r="M43" s="16">
        <v>6180.5</v>
      </c>
      <c r="N43" s="16">
        <v>7487.3</v>
      </c>
      <c r="O43" s="16">
        <v>6849.3</v>
      </c>
      <c r="P43" s="16">
        <f>17805.2-0.015</f>
        <v>17805.185000000001</v>
      </c>
      <c r="Q43" s="16">
        <v>6837.9</v>
      </c>
      <c r="R43" s="16">
        <v>10402.916999999999</v>
      </c>
      <c r="S43" s="16">
        <v>19465.429</v>
      </c>
      <c r="T43" s="16">
        <v>6182.1</v>
      </c>
      <c r="U43" s="16">
        <v>5636.4</v>
      </c>
      <c r="V43" s="16">
        <v>2671</v>
      </c>
      <c r="W43" s="16">
        <v>2442.6999999999998</v>
      </c>
      <c r="X43" s="16">
        <v>3923.1</v>
      </c>
      <c r="Y43" s="16">
        <v>5074.1000000000004</v>
      </c>
      <c r="Z43" s="16">
        <v>7038.4</v>
      </c>
      <c r="AA43" s="16">
        <v>3909.4</v>
      </c>
      <c r="AB43" s="16">
        <v>4985.7</v>
      </c>
      <c r="AC43" s="16"/>
      <c r="AD43" s="16">
        <v>5061.6000000000004</v>
      </c>
      <c r="AE43" s="16"/>
      <c r="AF43" s="91"/>
      <c r="AH43" s="36">
        <f t="shared" si="1"/>
        <v>81881.601999999999</v>
      </c>
      <c r="AI43" s="36">
        <f t="shared" si="2"/>
        <v>52019.702000000005</v>
      </c>
      <c r="AJ43" s="36">
        <f t="shared" si="3"/>
        <v>65570.128999999986</v>
      </c>
      <c r="AL43" s="35">
        <f t="shared" si="11"/>
        <v>6264.1730000000098</v>
      </c>
      <c r="AM43" s="72">
        <f t="shared" si="4"/>
        <v>81881.601999999999</v>
      </c>
      <c r="AN43" s="72">
        <f t="shared" si="5"/>
        <v>71834.301999999996</v>
      </c>
      <c r="AO43" s="72">
        <f t="shared" si="6"/>
        <v>65570.128999999986</v>
      </c>
      <c r="AP43" s="72">
        <f t="shared" si="7"/>
        <v>-6264.1730000000098</v>
      </c>
    </row>
    <row r="44" spans="1:42" s="13" customFormat="1" ht="37.5" x14ac:dyDescent="0.3">
      <c r="A44" s="52" t="s">
        <v>66</v>
      </c>
      <c r="B44" s="28">
        <f>H44+J44+L44+N44+P44+R44+T44+V44+X44+Z44+AB44+AD44</f>
        <v>140</v>
      </c>
      <c r="C44" s="28">
        <f>H44+J44+L44+N44+P44+R44+T44+V44+X44+Z44</f>
        <v>106</v>
      </c>
      <c r="D44" s="28">
        <v>106</v>
      </c>
      <c r="E44" s="28">
        <f>I44+K44+M44+O44+Q44+S44+U44+W44+Y44+AA44+AC44+AE44</f>
        <v>106</v>
      </c>
      <c r="F44" s="29">
        <f>E44/B44*100</f>
        <v>75.714285714285708</v>
      </c>
      <c r="G44" s="29">
        <f>E44/C44*100</f>
        <v>100</v>
      </c>
      <c r="H44" s="16"/>
      <c r="I44" s="16"/>
      <c r="J44" s="16">
        <v>15</v>
      </c>
      <c r="K44" s="16">
        <v>15</v>
      </c>
      <c r="L44" s="16">
        <v>15</v>
      </c>
      <c r="M44" s="16">
        <v>15</v>
      </c>
      <c r="N44" s="16">
        <v>15</v>
      </c>
      <c r="O44" s="16">
        <v>15</v>
      </c>
      <c r="P44" s="16">
        <v>15</v>
      </c>
      <c r="Q44" s="16">
        <v>15</v>
      </c>
      <c r="R44" s="16"/>
      <c r="S44" s="16"/>
      <c r="T44" s="16"/>
      <c r="U44" s="16"/>
      <c r="V44" s="16">
        <v>15</v>
      </c>
      <c r="W44" s="16">
        <v>15</v>
      </c>
      <c r="X44" s="16">
        <v>15</v>
      </c>
      <c r="Y44" s="16">
        <v>15</v>
      </c>
      <c r="Z44" s="16">
        <v>16</v>
      </c>
      <c r="AA44" s="16">
        <v>16</v>
      </c>
      <c r="AB44" s="16">
        <v>16.8</v>
      </c>
      <c r="AC44" s="16"/>
      <c r="AD44" s="16">
        <v>17.2</v>
      </c>
      <c r="AE44" s="16"/>
      <c r="AF44" s="91"/>
      <c r="AH44" s="23">
        <f t="shared" si="1"/>
        <v>140</v>
      </c>
      <c r="AI44" s="23">
        <f t="shared" si="2"/>
        <v>60</v>
      </c>
      <c r="AJ44" s="23">
        <f t="shared" si="3"/>
        <v>106</v>
      </c>
      <c r="AL44" s="35">
        <f t="shared" si="11"/>
        <v>0</v>
      </c>
      <c r="AM44" s="72">
        <f t="shared" si="4"/>
        <v>140</v>
      </c>
      <c r="AN44" s="72">
        <f t="shared" si="5"/>
        <v>106</v>
      </c>
      <c r="AO44" s="72">
        <f t="shared" si="6"/>
        <v>106</v>
      </c>
      <c r="AP44" s="72">
        <f t="shared" si="7"/>
        <v>0</v>
      </c>
    </row>
    <row r="45" spans="1:42" s="13" customFormat="1" ht="18.75" x14ac:dyDescent="0.3">
      <c r="A45" s="3" t="s">
        <v>15</v>
      </c>
      <c r="B45" s="27"/>
      <c r="C45" s="28">
        <f>H45</f>
        <v>0</v>
      </c>
      <c r="D45" s="27"/>
      <c r="E45" s="27"/>
      <c r="F45" s="27"/>
      <c r="G45" s="27"/>
      <c r="H45" s="2"/>
      <c r="I45" s="2"/>
      <c r="J45" s="2"/>
      <c r="K45" s="2"/>
      <c r="L45" s="2"/>
      <c r="M45" s="2"/>
      <c r="N45" s="2"/>
      <c r="O45" s="2"/>
      <c r="P45" s="2"/>
      <c r="Q45" s="2"/>
      <c r="R45" s="2"/>
      <c r="S45" s="2"/>
      <c r="T45" s="2"/>
      <c r="U45" s="2"/>
      <c r="V45" s="2"/>
      <c r="W45" s="2"/>
      <c r="X45" s="2"/>
      <c r="Y45" s="2"/>
      <c r="Z45" s="2"/>
      <c r="AA45" s="2"/>
      <c r="AB45" s="2"/>
      <c r="AC45" s="2"/>
      <c r="AD45" s="2"/>
      <c r="AE45" s="2"/>
      <c r="AF45" s="91"/>
      <c r="AH45" s="23">
        <f t="shared" si="1"/>
        <v>0</v>
      </c>
      <c r="AI45" s="23">
        <f t="shared" si="2"/>
        <v>0</v>
      </c>
      <c r="AJ45" s="23">
        <f t="shared" si="3"/>
        <v>0</v>
      </c>
      <c r="AL45" s="35">
        <f t="shared" si="11"/>
        <v>0</v>
      </c>
      <c r="AM45" s="72">
        <f t="shared" si="4"/>
        <v>0</v>
      </c>
      <c r="AN45" s="72">
        <f t="shared" si="5"/>
        <v>0</v>
      </c>
      <c r="AO45" s="72">
        <f t="shared" si="6"/>
        <v>0</v>
      </c>
      <c r="AP45" s="72">
        <f t="shared" si="7"/>
        <v>0</v>
      </c>
    </row>
    <row r="46" spans="1:42" s="13" customFormat="1" ht="18.75" x14ac:dyDescent="0.3">
      <c r="A46" s="3" t="s">
        <v>16</v>
      </c>
      <c r="B46" s="27"/>
      <c r="C46" s="28">
        <f>H46</f>
        <v>0</v>
      </c>
      <c r="D46" s="27"/>
      <c r="E46" s="27"/>
      <c r="F46" s="27"/>
      <c r="G46" s="27"/>
      <c r="H46" s="2"/>
      <c r="I46" s="2"/>
      <c r="J46" s="2"/>
      <c r="K46" s="2"/>
      <c r="L46" s="2"/>
      <c r="M46" s="2"/>
      <c r="N46" s="2"/>
      <c r="O46" s="2"/>
      <c r="P46" s="2"/>
      <c r="Q46" s="2"/>
      <c r="R46" s="2"/>
      <c r="S46" s="2"/>
      <c r="T46" s="2"/>
      <c r="U46" s="2"/>
      <c r="V46" s="2"/>
      <c r="W46" s="2"/>
      <c r="X46" s="2"/>
      <c r="Y46" s="2"/>
      <c r="Z46" s="2"/>
      <c r="AA46" s="2"/>
      <c r="AB46" s="2"/>
      <c r="AC46" s="2"/>
      <c r="AD46" s="2"/>
      <c r="AE46" s="2"/>
      <c r="AF46" s="92"/>
      <c r="AH46" s="23">
        <f t="shared" si="1"/>
        <v>0</v>
      </c>
      <c r="AI46" s="23">
        <f t="shared" si="2"/>
        <v>0</v>
      </c>
      <c r="AJ46" s="23">
        <f t="shared" si="3"/>
        <v>0</v>
      </c>
      <c r="AL46" s="35">
        <f t="shared" si="11"/>
        <v>0</v>
      </c>
      <c r="AM46" s="72">
        <f t="shared" si="4"/>
        <v>0</v>
      </c>
      <c r="AN46" s="72">
        <f t="shared" si="5"/>
        <v>0</v>
      </c>
      <c r="AO46" s="72">
        <f t="shared" si="6"/>
        <v>0</v>
      </c>
      <c r="AP46" s="72">
        <f t="shared" si="7"/>
        <v>0</v>
      </c>
    </row>
    <row r="47" spans="1:42" s="13" customFormat="1" ht="99.75" customHeight="1" x14ac:dyDescent="0.3">
      <c r="A47" s="3" t="s">
        <v>23</v>
      </c>
      <c r="B47" s="31"/>
      <c r="C47" s="31"/>
      <c r="D47" s="31"/>
      <c r="E47" s="31"/>
      <c r="F47" s="29"/>
      <c r="G47" s="29"/>
      <c r="H47" s="2"/>
      <c r="I47" s="2"/>
      <c r="J47" s="2"/>
      <c r="K47" s="2"/>
      <c r="L47" s="2"/>
      <c r="M47" s="2"/>
      <c r="N47" s="2"/>
      <c r="O47" s="2"/>
      <c r="P47" s="2"/>
      <c r="Q47" s="2"/>
      <c r="R47" s="2"/>
      <c r="S47" s="2"/>
      <c r="T47" s="2"/>
      <c r="U47" s="2"/>
      <c r="V47" s="2"/>
      <c r="W47" s="2"/>
      <c r="X47" s="2"/>
      <c r="Y47" s="2"/>
      <c r="Z47" s="2"/>
      <c r="AA47" s="2"/>
      <c r="AB47" s="2"/>
      <c r="AC47" s="2"/>
      <c r="AD47" s="2"/>
      <c r="AE47" s="2"/>
      <c r="AF47" s="90" t="s">
        <v>85</v>
      </c>
      <c r="AH47" s="36">
        <f t="shared" si="1"/>
        <v>0</v>
      </c>
      <c r="AI47" s="36">
        <f t="shared" si="2"/>
        <v>0</v>
      </c>
      <c r="AJ47" s="36">
        <f t="shared" si="3"/>
        <v>0</v>
      </c>
      <c r="AL47" s="35">
        <f t="shared" si="11"/>
        <v>0</v>
      </c>
      <c r="AM47" s="72">
        <f t="shared" si="4"/>
        <v>0</v>
      </c>
      <c r="AN47" s="72">
        <f t="shared" si="5"/>
        <v>0</v>
      </c>
      <c r="AO47" s="72">
        <f t="shared" si="6"/>
        <v>0</v>
      </c>
      <c r="AP47" s="72">
        <f t="shared" si="7"/>
        <v>0</v>
      </c>
    </row>
    <row r="48" spans="1:42" s="13" customFormat="1" ht="24.6" customHeight="1" x14ac:dyDescent="0.3">
      <c r="A48" s="4" t="s">
        <v>17</v>
      </c>
      <c r="B48" s="24">
        <f>H48+J48+L48+N48+P48+R48+T48+V48+X48+Z48+AB48+AD48</f>
        <v>340</v>
      </c>
      <c r="C48" s="59">
        <f>C49+C50+C51+C52</f>
        <v>340</v>
      </c>
      <c r="D48" s="59">
        <f>D49+D50+D51+D52</f>
        <v>310.89999999999998</v>
      </c>
      <c r="E48" s="59">
        <f>E49+E50+E51+E52</f>
        <v>307.60000000000002</v>
      </c>
      <c r="F48" s="58">
        <f>E48/B48*100</f>
        <v>90.47058823529413</v>
      </c>
      <c r="G48" s="58">
        <f>E48/C48*100</f>
        <v>90.47058823529413</v>
      </c>
      <c r="H48" s="2">
        <f t="shared" ref="H48:AE48" si="26">H49+H50+H51+H52</f>
        <v>0</v>
      </c>
      <c r="I48" s="2">
        <f t="shared" si="26"/>
        <v>0</v>
      </c>
      <c r="J48" s="2">
        <f t="shared" si="26"/>
        <v>40.5</v>
      </c>
      <c r="K48" s="2">
        <f t="shared" si="26"/>
        <v>27.7</v>
      </c>
      <c r="L48" s="2">
        <f t="shared" si="26"/>
        <v>60.7</v>
      </c>
      <c r="M48" s="2">
        <f t="shared" si="26"/>
        <v>73.5</v>
      </c>
      <c r="N48" s="2">
        <f t="shared" si="26"/>
        <v>109.7</v>
      </c>
      <c r="O48" s="2">
        <f t="shared" si="26"/>
        <v>6.4</v>
      </c>
      <c r="P48" s="2">
        <f t="shared" si="26"/>
        <v>0</v>
      </c>
      <c r="Q48" s="2">
        <f t="shared" si="26"/>
        <v>100</v>
      </c>
      <c r="R48" s="2">
        <f t="shared" si="26"/>
        <v>0</v>
      </c>
      <c r="S48" s="2">
        <f t="shared" si="26"/>
        <v>0</v>
      </c>
      <c r="T48" s="2">
        <f t="shared" si="26"/>
        <v>0</v>
      </c>
      <c r="U48" s="2">
        <f t="shared" si="26"/>
        <v>0</v>
      </c>
      <c r="V48" s="2">
        <f t="shared" si="26"/>
        <v>0</v>
      </c>
      <c r="W48" s="2">
        <f t="shared" si="26"/>
        <v>0</v>
      </c>
      <c r="X48" s="2">
        <f t="shared" si="26"/>
        <v>100</v>
      </c>
      <c r="Y48" s="2">
        <f t="shared" si="26"/>
        <v>100</v>
      </c>
      <c r="Z48" s="2">
        <f t="shared" si="26"/>
        <v>29.1</v>
      </c>
      <c r="AA48" s="2">
        <f t="shared" si="26"/>
        <v>0</v>
      </c>
      <c r="AB48" s="2">
        <f t="shared" si="26"/>
        <v>0</v>
      </c>
      <c r="AC48" s="2">
        <f t="shared" si="26"/>
        <v>0</v>
      </c>
      <c r="AD48" s="2">
        <f t="shared" si="26"/>
        <v>0</v>
      </c>
      <c r="AE48" s="2">
        <f t="shared" si="26"/>
        <v>0</v>
      </c>
      <c r="AF48" s="91"/>
      <c r="AH48" s="36">
        <f t="shared" si="1"/>
        <v>340</v>
      </c>
      <c r="AI48" s="36">
        <f t="shared" si="2"/>
        <v>210.9</v>
      </c>
      <c r="AJ48" s="36">
        <f t="shared" si="3"/>
        <v>307.60000000000002</v>
      </c>
      <c r="AL48" s="35">
        <f t="shared" si="11"/>
        <v>32.399999999999977</v>
      </c>
      <c r="AM48" s="72">
        <f t="shared" si="4"/>
        <v>340</v>
      </c>
      <c r="AN48" s="72">
        <f t="shared" si="5"/>
        <v>340</v>
      </c>
      <c r="AO48" s="72">
        <f t="shared" si="6"/>
        <v>307.60000000000002</v>
      </c>
      <c r="AP48" s="72">
        <f t="shared" si="7"/>
        <v>-32.399999999999977</v>
      </c>
    </row>
    <row r="49" spans="1:42" s="13" customFormat="1" ht="18.75" x14ac:dyDescent="0.3">
      <c r="A49" s="3" t="s">
        <v>13</v>
      </c>
      <c r="B49" s="27"/>
      <c r="C49" s="27"/>
      <c r="D49" s="27"/>
      <c r="E49" s="27"/>
      <c r="F49" s="27"/>
      <c r="G49" s="27"/>
      <c r="H49" s="2"/>
      <c r="I49" s="2"/>
      <c r="J49" s="2"/>
      <c r="K49" s="2"/>
      <c r="L49" s="2"/>
      <c r="M49" s="2"/>
      <c r="N49" s="2"/>
      <c r="O49" s="2"/>
      <c r="P49" s="2"/>
      <c r="Q49" s="2"/>
      <c r="R49" s="2"/>
      <c r="S49" s="2"/>
      <c r="T49" s="2"/>
      <c r="U49" s="2"/>
      <c r="V49" s="2"/>
      <c r="W49" s="2"/>
      <c r="X49" s="2"/>
      <c r="Y49" s="2"/>
      <c r="Z49" s="2"/>
      <c r="AA49" s="2"/>
      <c r="AB49" s="2"/>
      <c r="AC49" s="2"/>
      <c r="AD49" s="2"/>
      <c r="AE49" s="2"/>
      <c r="AF49" s="91"/>
      <c r="AH49" s="36">
        <f t="shared" si="1"/>
        <v>0</v>
      </c>
      <c r="AI49" s="36">
        <f t="shared" si="2"/>
        <v>0</v>
      </c>
      <c r="AJ49" s="36">
        <f t="shared" si="3"/>
        <v>0</v>
      </c>
      <c r="AL49" s="35">
        <f t="shared" si="11"/>
        <v>0</v>
      </c>
      <c r="AM49" s="72">
        <f t="shared" si="4"/>
        <v>0</v>
      </c>
      <c r="AN49" s="72">
        <f t="shared" si="5"/>
        <v>0</v>
      </c>
      <c r="AO49" s="72">
        <f t="shared" si="6"/>
        <v>0</v>
      </c>
      <c r="AP49" s="72">
        <f t="shared" si="7"/>
        <v>0</v>
      </c>
    </row>
    <row r="50" spans="1:42" s="13" customFormat="1" ht="20.45" customHeight="1" x14ac:dyDescent="0.3">
      <c r="A50" s="3" t="s">
        <v>14</v>
      </c>
      <c r="B50" s="28">
        <f>H50+J50+L50+N50+P50+R50+T50+V50+X50+Z50+AB50+AD50</f>
        <v>340</v>
      </c>
      <c r="C50" s="28">
        <f>H50+J50+L50+N50+P50+R50+T50+V50+X50+Z50</f>
        <v>340</v>
      </c>
      <c r="D50" s="28">
        <v>310.89999999999998</v>
      </c>
      <c r="E50" s="28">
        <f>I50+K50+M50+O50+Q50+S50+U50+W50+Y50+AA50+AC50+AE50</f>
        <v>307.60000000000002</v>
      </c>
      <c r="F50" s="29">
        <f>E50/B50*100</f>
        <v>90.47058823529413</v>
      </c>
      <c r="G50" s="29">
        <f>E50/C50*100</f>
        <v>90.47058823529413</v>
      </c>
      <c r="H50" s="2"/>
      <c r="I50" s="2"/>
      <c r="J50" s="16">
        <v>40.5</v>
      </c>
      <c r="K50" s="16">
        <v>27.7</v>
      </c>
      <c r="L50" s="16">
        <v>60.7</v>
      </c>
      <c r="M50" s="16">
        <v>73.5</v>
      </c>
      <c r="N50" s="16">
        <v>109.7</v>
      </c>
      <c r="O50" s="16">
        <v>6.4</v>
      </c>
      <c r="P50" s="16"/>
      <c r="Q50" s="16">
        <v>100</v>
      </c>
      <c r="R50" s="16"/>
      <c r="S50" s="16"/>
      <c r="T50" s="16"/>
      <c r="U50" s="16"/>
      <c r="V50" s="16"/>
      <c r="W50" s="16"/>
      <c r="X50" s="16">
        <v>100</v>
      </c>
      <c r="Y50" s="16">
        <v>100</v>
      </c>
      <c r="Z50" s="16">
        <v>29.1</v>
      </c>
      <c r="AA50" s="16"/>
      <c r="AB50" s="16"/>
      <c r="AC50" s="16"/>
      <c r="AD50" s="16"/>
      <c r="AE50" s="16"/>
      <c r="AF50" s="91"/>
      <c r="AH50" s="36">
        <f t="shared" si="1"/>
        <v>340</v>
      </c>
      <c r="AI50" s="36">
        <f t="shared" si="2"/>
        <v>210.9</v>
      </c>
      <c r="AJ50" s="36">
        <f t="shared" si="3"/>
        <v>307.60000000000002</v>
      </c>
      <c r="AL50" s="35">
        <f t="shared" si="11"/>
        <v>32.399999999999977</v>
      </c>
      <c r="AM50" s="72">
        <f t="shared" si="4"/>
        <v>340</v>
      </c>
      <c r="AN50" s="72">
        <f t="shared" si="5"/>
        <v>340</v>
      </c>
      <c r="AO50" s="72">
        <f t="shared" si="6"/>
        <v>307.60000000000002</v>
      </c>
      <c r="AP50" s="72">
        <f t="shared" si="7"/>
        <v>-32.399999999999977</v>
      </c>
    </row>
    <row r="51" spans="1:42" s="13" customFormat="1" ht="21.6" customHeight="1" x14ac:dyDescent="0.3">
      <c r="A51" s="3" t="s">
        <v>15</v>
      </c>
      <c r="B51" s="27"/>
      <c r="C51" s="27"/>
      <c r="D51" s="27"/>
      <c r="E51" s="27"/>
      <c r="F51" s="27"/>
      <c r="G51" s="27"/>
      <c r="H51" s="2"/>
      <c r="I51" s="2"/>
      <c r="J51" s="2"/>
      <c r="K51" s="2"/>
      <c r="L51" s="2"/>
      <c r="M51" s="2"/>
      <c r="N51" s="2"/>
      <c r="O51" s="2"/>
      <c r="P51" s="2"/>
      <c r="Q51" s="2"/>
      <c r="R51" s="2"/>
      <c r="S51" s="2"/>
      <c r="T51" s="2"/>
      <c r="U51" s="2"/>
      <c r="V51" s="2"/>
      <c r="W51" s="2"/>
      <c r="X51" s="2"/>
      <c r="Y51" s="2"/>
      <c r="Z51" s="2"/>
      <c r="AA51" s="2"/>
      <c r="AB51" s="2"/>
      <c r="AC51" s="2"/>
      <c r="AD51" s="2"/>
      <c r="AE51" s="2"/>
      <c r="AF51" s="91"/>
      <c r="AH51" s="23">
        <f t="shared" si="1"/>
        <v>0</v>
      </c>
      <c r="AI51" s="23">
        <f t="shared" si="2"/>
        <v>0</v>
      </c>
      <c r="AJ51" s="23">
        <f t="shared" si="3"/>
        <v>0</v>
      </c>
      <c r="AL51" s="35">
        <f t="shared" si="11"/>
        <v>0</v>
      </c>
      <c r="AM51" s="72">
        <f t="shared" si="4"/>
        <v>0</v>
      </c>
      <c r="AN51" s="72">
        <f t="shared" si="5"/>
        <v>0</v>
      </c>
      <c r="AO51" s="72">
        <f t="shared" si="6"/>
        <v>0</v>
      </c>
      <c r="AP51" s="72">
        <f t="shared" si="7"/>
        <v>0</v>
      </c>
    </row>
    <row r="52" spans="1:42" s="13" customFormat="1" ht="28.15" customHeight="1" x14ac:dyDescent="0.3">
      <c r="A52" s="3" t="s">
        <v>16</v>
      </c>
      <c r="B52" s="27"/>
      <c r="C52" s="27"/>
      <c r="D52" s="27"/>
      <c r="E52" s="27"/>
      <c r="F52" s="27"/>
      <c r="G52" s="27"/>
      <c r="H52" s="2"/>
      <c r="I52" s="2"/>
      <c r="J52" s="2"/>
      <c r="K52" s="2"/>
      <c r="L52" s="2"/>
      <c r="M52" s="2"/>
      <c r="N52" s="2"/>
      <c r="O52" s="2"/>
      <c r="P52" s="2"/>
      <c r="Q52" s="2"/>
      <c r="R52" s="2"/>
      <c r="S52" s="2"/>
      <c r="T52" s="2"/>
      <c r="U52" s="2"/>
      <c r="V52" s="2"/>
      <c r="W52" s="2"/>
      <c r="X52" s="2"/>
      <c r="Y52" s="2"/>
      <c r="Z52" s="2"/>
      <c r="AA52" s="2"/>
      <c r="AB52" s="2"/>
      <c r="AC52" s="2"/>
      <c r="AD52" s="2"/>
      <c r="AE52" s="2"/>
      <c r="AF52" s="92"/>
      <c r="AH52" s="23">
        <f t="shared" si="1"/>
        <v>0</v>
      </c>
      <c r="AI52" s="23">
        <f t="shared" si="2"/>
        <v>0</v>
      </c>
      <c r="AJ52" s="23">
        <f t="shared" si="3"/>
        <v>0</v>
      </c>
      <c r="AL52" s="35">
        <f t="shared" si="11"/>
        <v>0</v>
      </c>
      <c r="AM52" s="72">
        <f t="shared" si="4"/>
        <v>0</v>
      </c>
      <c r="AN52" s="72">
        <f t="shared" si="5"/>
        <v>0</v>
      </c>
      <c r="AO52" s="72">
        <f t="shared" si="6"/>
        <v>0</v>
      </c>
      <c r="AP52" s="72">
        <f t="shared" si="7"/>
        <v>0</v>
      </c>
    </row>
    <row r="53" spans="1:42" s="13" customFormat="1" ht="150.75" customHeight="1" x14ac:dyDescent="0.3">
      <c r="A53" s="3" t="s">
        <v>78</v>
      </c>
      <c r="B53" s="31"/>
      <c r="C53" s="31"/>
      <c r="D53" s="31"/>
      <c r="E53" s="31"/>
      <c r="F53" s="29"/>
      <c r="G53" s="29"/>
      <c r="H53" s="2"/>
      <c r="I53" s="2"/>
      <c r="J53" s="2"/>
      <c r="K53" s="2"/>
      <c r="L53" s="2"/>
      <c r="M53" s="2"/>
      <c r="N53" s="2"/>
      <c r="O53" s="2"/>
      <c r="P53" s="2"/>
      <c r="Q53" s="2"/>
      <c r="R53" s="2"/>
      <c r="S53" s="2"/>
      <c r="T53" s="2"/>
      <c r="U53" s="2"/>
      <c r="V53" s="2"/>
      <c r="W53" s="2"/>
      <c r="X53" s="2"/>
      <c r="Y53" s="2"/>
      <c r="Z53" s="2"/>
      <c r="AA53" s="2"/>
      <c r="AB53" s="2"/>
      <c r="AC53" s="2"/>
      <c r="AD53" s="2"/>
      <c r="AE53" s="2"/>
      <c r="AF53" s="90" t="s">
        <v>86</v>
      </c>
      <c r="AH53" s="36">
        <f t="shared" ref="AH53:AH58" si="27">H53+J53+L53+N53+P53+R53+T53+V53+X53+Z53+AB53+AD53</f>
        <v>0</v>
      </c>
      <c r="AI53" s="36">
        <f t="shared" ref="AI53:AI58" si="28">H53+J53+L53+N53+P53+R53</f>
        <v>0</v>
      </c>
      <c r="AJ53" s="36">
        <f t="shared" ref="AJ53:AJ58" si="29">I53+K53+M53+O53+Q53+S53+U53+W53+Y53+AA53+AC53+AE53</f>
        <v>0</v>
      </c>
      <c r="AL53" s="35">
        <f t="shared" ref="AL53:AL58" si="30">C53-E53</f>
        <v>0</v>
      </c>
      <c r="AM53" s="72">
        <f t="shared" si="4"/>
        <v>0</v>
      </c>
      <c r="AN53" s="72">
        <f t="shared" si="5"/>
        <v>0</v>
      </c>
      <c r="AO53" s="72">
        <f t="shared" si="6"/>
        <v>0</v>
      </c>
      <c r="AP53" s="72">
        <f t="shared" si="7"/>
        <v>0</v>
      </c>
    </row>
    <row r="54" spans="1:42" s="13" customFormat="1" ht="22.15" customHeight="1" x14ac:dyDescent="0.3">
      <c r="A54" s="4" t="s">
        <v>17</v>
      </c>
      <c r="B54" s="24">
        <f>H54+J54+L54+N54+P54+R54+T54+V54+X54+Z54+AB54+AD54</f>
        <v>170</v>
      </c>
      <c r="C54" s="59">
        <f>C55+C56+C57+C58</f>
        <v>170</v>
      </c>
      <c r="D54" s="59">
        <f>D55+D56+D57+D58</f>
        <v>170</v>
      </c>
      <c r="E54" s="59">
        <f>E55+E56+E57+E58</f>
        <v>170</v>
      </c>
      <c r="F54" s="58">
        <f>E54/B54*100</f>
        <v>100</v>
      </c>
      <c r="G54" s="29">
        <f>E54/C54*100</f>
        <v>100</v>
      </c>
      <c r="H54" s="2">
        <f t="shared" ref="H54:AE54" si="31">H55+H56+H57+H58</f>
        <v>0</v>
      </c>
      <c r="I54" s="2">
        <f t="shared" si="31"/>
        <v>0</v>
      </c>
      <c r="J54" s="2">
        <f t="shared" si="31"/>
        <v>0</v>
      </c>
      <c r="K54" s="2">
        <f t="shared" si="31"/>
        <v>0</v>
      </c>
      <c r="L54" s="2">
        <f t="shared" si="31"/>
        <v>0</v>
      </c>
      <c r="M54" s="2">
        <f t="shared" si="31"/>
        <v>0</v>
      </c>
      <c r="N54" s="2">
        <f t="shared" si="31"/>
        <v>0</v>
      </c>
      <c r="O54" s="2">
        <f t="shared" si="31"/>
        <v>0</v>
      </c>
      <c r="P54" s="2">
        <f t="shared" si="31"/>
        <v>0</v>
      </c>
      <c r="Q54" s="2">
        <f t="shared" si="31"/>
        <v>0</v>
      </c>
      <c r="R54" s="2">
        <f t="shared" si="31"/>
        <v>0</v>
      </c>
      <c r="S54" s="2">
        <f t="shared" si="31"/>
        <v>0</v>
      </c>
      <c r="T54" s="2">
        <f t="shared" si="31"/>
        <v>0</v>
      </c>
      <c r="U54" s="2">
        <f t="shared" si="31"/>
        <v>0</v>
      </c>
      <c r="V54" s="2">
        <f t="shared" si="31"/>
        <v>0</v>
      </c>
      <c r="W54" s="2">
        <f t="shared" si="31"/>
        <v>0</v>
      </c>
      <c r="X54" s="2">
        <f t="shared" si="31"/>
        <v>85</v>
      </c>
      <c r="Y54" s="2">
        <f t="shared" si="31"/>
        <v>85</v>
      </c>
      <c r="Z54" s="2">
        <f t="shared" si="31"/>
        <v>85</v>
      </c>
      <c r="AA54" s="2">
        <f t="shared" si="31"/>
        <v>85</v>
      </c>
      <c r="AB54" s="2">
        <f t="shared" si="31"/>
        <v>0</v>
      </c>
      <c r="AC54" s="2">
        <f t="shared" si="31"/>
        <v>0</v>
      </c>
      <c r="AD54" s="2">
        <f t="shared" si="31"/>
        <v>0</v>
      </c>
      <c r="AE54" s="2">
        <f t="shared" si="31"/>
        <v>0</v>
      </c>
      <c r="AF54" s="91"/>
      <c r="AH54" s="36">
        <f t="shared" si="27"/>
        <v>170</v>
      </c>
      <c r="AI54" s="36">
        <f t="shared" si="28"/>
        <v>0</v>
      </c>
      <c r="AJ54" s="36">
        <f t="shared" si="29"/>
        <v>170</v>
      </c>
      <c r="AL54" s="35">
        <f t="shared" si="30"/>
        <v>0</v>
      </c>
      <c r="AM54" s="72">
        <f t="shared" si="4"/>
        <v>170</v>
      </c>
      <c r="AN54" s="72">
        <f t="shared" si="5"/>
        <v>170</v>
      </c>
      <c r="AO54" s="72">
        <f t="shared" si="6"/>
        <v>170</v>
      </c>
      <c r="AP54" s="72">
        <f t="shared" si="7"/>
        <v>0</v>
      </c>
    </row>
    <row r="55" spans="1:42" s="13" customFormat="1" ht="18.75" x14ac:dyDescent="0.3">
      <c r="A55" s="3" t="s">
        <v>13</v>
      </c>
      <c r="B55" s="27"/>
      <c r="C55" s="27"/>
      <c r="D55" s="27"/>
      <c r="E55" s="27"/>
      <c r="F55" s="27"/>
      <c r="G55" s="27"/>
      <c r="H55" s="2"/>
      <c r="I55" s="2"/>
      <c r="J55" s="2"/>
      <c r="K55" s="2"/>
      <c r="L55" s="2"/>
      <c r="M55" s="2"/>
      <c r="N55" s="2"/>
      <c r="O55" s="2"/>
      <c r="P55" s="2"/>
      <c r="Q55" s="2"/>
      <c r="R55" s="2"/>
      <c r="S55" s="2"/>
      <c r="T55" s="2"/>
      <c r="U55" s="2"/>
      <c r="V55" s="2"/>
      <c r="W55" s="2"/>
      <c r="X55" s="2"/>
      <c r="Y55" s="2"/>
      <c r="Z55" s="2"/>
      <c r="AA55" s="2"/>
      <c r="AB55" s="2"/>
      <c r="AC55" s="2"/>
      <c r="AD55" s="2"/>
      <c r="AE55" s="2"/>
      <c r="AF55" s="91"/>
      <c r="AH55" s="36">
        <f t="shared" si="27"/>
        <v>0</v>
      </c>
      <c r="AI55" s="36">
        <f t="shared" si="28"/>
        <v>0</v>
      </c>
      <c r="AJ55" s="36">
        <f t="shared" si="29"/>
        <v>0</v>
      </c>
      <c r="AL55" s="35">
        <f t="shared" si="30"/>
        <v>0</v>
      </c>
      <c r="AM55" s="72">
        <f t="shared" si="4"/>
        <v>0</v>
      </c>
      <c r="AN55" s="72">
        <f t="shared" si="5"/>
        <v>0</v>
      </c>
      <c r="AO55" s="72">
        <f t="shared" si="6"/>
        <v>0</v>
      </c>
      <c r="AP55" s="72">
        <f t="shared" si="7"/>
        <v>0</v>
      </c>
    </row>
    <row r="56" spans="1:42" s="13" customFormat="1" ht="21.6" customHeight="1" x14ac:dyDescent="0.3">
      <c r="A56" s="3" t="s">
        <v>14</v>
      </c>
      <c r="B56" s="28">
        <f>H56+J56+L56+N56+P56+R56+T56+V56+X56+Z56+AB56+AD56</f>
        <v>170</v>
      </c>
      <c r="C56" s="28">
        <f>H56+J56+L56+N56+P56+R56+T56+V56+X56+Z56</f>
        <v>170</v>
      </c>
      <c r="D56" s="28">
        <v>170</v>
      </c>
      <c r="E56" s="28">
        <f>I56+K56+M56+O56+Q56+S56+U56+W56+Y56+AA56+AC56+AE56</f>
        <v>170</v>
      </c>
      <c r="F56" s="29">
        <f>E56/B56*100</f>
        <v>100</v>
      </c>
      <c r="G56" s="29">
        <f>E56/C56*100</f>
        <v>100</v>
      </c>
      <c r="H56" s="2"/>
      <c r="I56" s="2"/>
      <c r="J56" s="2"/>
      <c r="K56" s="2"/>
      <c r="L56" s="2"/>
      <c r="M56" s="2"/>
      <c r="N56" s="2"/>
      <c r="O56" s="2"/>
      <c r="P56" s="2"/>
      <c r="Q56" s="2"/>
      <c r="R56" s="2"/>
      <c r="S56" s="2"/>
      <c r="T56" s="2"/>
      <c r="U56" s="2"/>
      <c r="V56" s="2"/>
      <c r="W56" s="2"/>
      <c r="X56" s="16">
        <v>85</v>
      </c>
      <c r="Y56" s="16">
        <v>85</v>
      </c>
      <c r="Z56" s="16">
        <v>85</v>
      </c>
      <c r="AA56" s="2">
        <v>85</v>
      </c>
      <c r="AB56" s="2"/>
      <c r="AC56" s="2"/>
      <c r="AD56" s="2"/>
      <c r="AE56" s="2"/>
      <c r="AF56" s="91"/>
      <c r="AH56" s="36">
        <f t="shared" si="27"/>
        <v>170</v>
      </c>
      <c r="AI56" s="36">
        <f t="shared" si="28"/>
        <v>0</v>
      </c>
      <c r="AJ56" s="36">
        <f t="shared" si="29"/>
        <v>170</v>
      </c>
      <c r="AL56" s="35">
        <f t="shared" si="30"/>
        <v>0</v>
      </c>
      <c r="AM56" s="72">
        <f t="shared" si="4"/>
        <v>170</v>
      </c>
      <c r="AN56" s="72">
        <f t="shared" si="5"/>
        <v>170</v>
      </c>
      <c r="AO56" s="72">
        <f t="shared" si="6"/>
        <v>170</v>
      </c>
      <c r="AP56" s="72">
        <f t="shared" si="7"/>
        <v>0</v>
      </c>
    </row>
    <row r="57" spans="1:42" s="13" customFormat="1" ht="21.6" customHeight="1" x14ac:dyDescent="0.3">
      <c r="A57" s="3" t="s">
        <v>15</v>
      </c>
      <c r="B57" s="27"/>
      <c r="C57" s="27"/>
      <c r="D57" s="27"/>
      <c r="E57" s="27"/>
      <c r="F57" s="27"/>
      <c r="G57" s="27"/>
      <c r="H57" s="2"/>
      <c r="I57" s="2"/>
      <c r="J57" s="2"/>
      <c r="K57" s="2"/>
      <c r="L57" s="2"/>
      <c r="M57" s="2"/>
      <c r="N57" s="2"/>
      <c r="O57" s="2"/>
      <c r="P57" s="2"/>
      <c r="Q57" s="2"/>
      <c r="R57" s="2"/>
      <c r="S57" s="2"/>
      <c r="T57" s="2"/>
      <c r="U57" s="2"/>
      <c r="V57" s="2"/>
      <c r="W57" s="2"/>
      <c r="X57" s="2"/>
      <c r="Y57" s="2"/>
      <c r="Z57" s="2"/>
      <c r="AA57" s="2"/>
      <c r="AB57" s="2"/>
      <c r="AC57" s="2"/>
      <c r="AD57" s="2"/>
      <c r="AE57" s="2"/>
      <c r="AF57" s="91"/>
      <c r="AH57" s="36">
        <f t="shared" si="27"/>
        <v>0</v>
      </c>
      <c r="AI57" s="36">
        <f t="shared" si="28"/>
        <v>0</v>
      </c>
      <c r="AJ57" s="36">
        <f t="shared" si="29"/>
        <v>0</v>
      </c>
      <c r="AL57" s="35">
        <f t="shared" si="30"/>
        <v>0</v>
      </c>
      <c r="AM57" s="72">
        <f t="shared" si="4"/>
        <v>0</v>
      </c>
      <c r="AN57" s="72">
        <f t="shared" si="5"/>
        <v>0</v>
      </c>
      <c r="AO57" s="72">
        <f t="shared" si="6"/>
        <v>0</v>
      </c>
      <c r="AP57" s="72">
        <f t="shared" si="7"/>
        <v>0</v>
      </c>
    </row>
    <row r="58" spans="1:42" s="13" customFormat="1" ht="19.899999999999999" customHeight="1" x14ac:dyDescent="0.3">
      <c r="A58" s="3" t="s">
        <v>16</v>
      </c>
      <c r="B58" s="27"/>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92"/>
      <c r="AH58" s="36">
        <f t="shared" si="27"/>
        <v>0</v>
      </c>
      <c r="AI58" s="36">
        <f t="shared" si="28"/>
        <v>0</v>
      </c>
      <c r="AJ58" s="36">
        <f t="shared" si="29"/>
        <v>0</v>
      </c>
      <c r="AL58" s="35">
        <f t="shared" si="30"/>
        <v>0</v>
      </c>
      <c r="AM58" s="72">
        <f t="shared" si="4"/>
        <v>0</v>
      </c>
      <c r="AN58" s="72">
        <f t="shared" si="5"/>
        <v>0</v>
      </c>
      <c r="AO58" s="72">
        <f t="shared" si="6"/>
        <v>0</v>
      </c>
      <c r="AP58" s="72">
        <f t="shared" si="7"/>
        <v>0</v>
      </c>
    </row>
    <row r="59" spans="1:42" s="13" customFormat="1" ht="56.25" x14ac:dyDescent="0.3">
      <c r="A59" s="3" t="s">
        <v>79</v>
      </c>
      <c r="B59" s="31"/>
      <c r="C59" s="31"/>
      <c r="D59" s="31"/>
      <c r="E59" s="31"/>
      <c r="F59" s="29"/>
      <c r="G59" s="29"/>
      <c r="H59" s="2"/>
      <c r="I59" s="2"/>
      <c r="J59" s="2"/>
      <c r="K59" s="2"/>
      <c r="L59" s="2"/>
      <c r="M59" s="2"/>
      <c r="N59" s="2"/>
      <c r="O59" s="2"/>
      <c r="P59" s="2"/>
      <c r="Q59" s="2"/>
      <c r="R59" s="2"/>
      <c r="S59" s="2"/>
      <c r="T59" s="2"/>
      <c r="U59" s="2"/>
      <c r="V59" s="2"/>
      <c r="W59" s="2"/>
      <c r="X59" s="2"/>
      <c r="Y59" s="2"/>
      <c r="Z59" s="2"/>
      <c r="AA59" s="2"/>
      <c r="AB59" s="2"/>
      <c r="AC59" s="2"/>
      <c r="AD59" s="2"/>
      <c r="AE59" s="2"/>
      <c r="AF59" s="90" t="s">
        <v>94</v>
      </c>
      <c r="AH59" s="36">
        <f t="shared" ref="AH59:AH64" si="32">H59+J59+L59+N59+P59+R59+T59+V59+X59+Z59+AB59+AD59</f>
        <v>0</v>
      </c>
      <c r="AI59" s="36">
        <f t="shared" ref="AI59:AI64" si="33">H59+J59+L59+N59+P59+R59</f>
        <v>0</v>
      </c>
      <c r="AJ59" s="36">
        <f t="shared" ref="AJ59:AJ64" si="34">I59+K59+M59+O59+Q59+S59+U59+W59+Y59+AA59+AC59+AE59</f>
        <v>0</v>
      </c>
      <c r="AL59" s="35">
        <f t="shared" ref="AL59:AL64" si="35">C59-E59</f>
        <v>0</v>
      </c>
      <c r="AM59" s="72">
        <f t="shared" si="4"/>
        <v>0</v>
      </c>
      <c r="AN59" s="72">
        <f t="shared" si="5"/>
        <v>0</v>
      </c>
      <c r="AO59" s="72">
        <f t="shared" si="6"/>
        <v>0</v>
      </c>
      <c r="AP59" s="72">
        <f t="shared" si="7"/>
        <v>0</v>
      </c>
    </row>
    <row r="60" spans="1:42" s="13" customFormat="1" ht="23.45" customHeight="1" x14ac:dyDescent="0.3">
      <c r="A60" s="4" t="s">
        <v>17</v>
      </c>
      <c r="B60" s="24">
        <f>H60+J60+L60+N60+P60+R60+T60+V60+X60+Z60+AB60+AD60</f>
        <v>12628.7</v>
      </c>
      <c r="C60" s="59">
        <f>C61+C62+C63+C64</f>
        <v>5078.5</v>
      </c>
      <c r="D60" s="59">
        <f>D61+D62+D63+D64</f>
        <v>3766.5</v>
      </c>
      <c r="E60" s="59">
        <f>E61+E62+E63+E64</f>
        <v>3766.5</v>
      </c>
      <c r="F60" s="58">
        <f>E60/B60*100</f>
        <v>29.824922596941882</v>
      </c>
      <c r="G60" s="29">
        <f>E60/C60*100</f>
        <v>74.165600078763418</v>
      </c>
      <c r="H60" s="2">
        <f t="shared" ref="H60:AE60" si="36">H61+H62+H63+H64</f>
        <v>0</v>
      </c>
      <c r="I60" s="2">
        <f t="shared" si="36"/>
        <v>0</v>
      </c>
      <c r="J60" s="2">
        <f t="shared" si="36"/>
        <v>0</v>
      </c>
      <c r="K60" s="2">
        <f t="shared" si="36"/>
        <v>0</v>
      </c>
      <c r="L60" s="2">
        <f t="shared" si="36"/>
        <v>0</v>
      </c>
      <c r="M60" s="2">
        <f t="shared" si="36"/>
        <v>0</v>
      </c>
      <c r="N60" s="2">
        <f t="shared" si="36"/>
        <v>0</v>
      </c>
      <c r="O60" s="2">
        <f t="shared" si="36"/>
        <v>0</v>
      </c>
      <c r="P60" s="2">
        <f t="shared" si="36"/>
        <v>0</v>
      </c>
      <c r="Q60" s="2">
        <f t="shared" si="36"/>
        <v>0</v>
      </c>
      <c r="R60" s="2">
        <f t="shared" si="36"/>
        <v>0</v>
      </c>
      <c r="S60" s="2">
        <f t="shared" si="36"/>
        <v>0</v>
      </c>
      <c r="T60" s="2">
        <f t="shared" si="36"/>
        <v>0</v>
      </c>
      <c r="U60" s="2">
        <f t="shared" si="36"/>
        <v>0</v>
      </c>
      <c r="V60" s="2">
        <f t="shared" si="36"/>
        <v>0</v>
      </c>
      <c r="W60" s="2">
        <f t="shared" si="36"/>
        <v>0</v>
      </c>
      <c r="X60" s="2">
        <f t="shared" si="36"/>
        <v>1069.4000000000001</v>
      </c>
      <c r="Y60" s="2">
        <f t="shared" si="36"/>
        <v>1069.4000000000001</v>
      </c>
      <c r="Z60" s="2">
        <f t="shared" si="36"/>
        <v>4009.1</v>
      </c>
      <c r="AA60" s="2">
        <f t="shared" si="36"/>
        <v>2697.1</v>
      </c>
      <c r="AB60" s="2">
        <f t="shared" si="36"/>
        <v>3429.1</v>
      </c>
      <c r="AC60" s="2">
        <f t="shared" si="36"/>
        <v>0</v>
      </c>
      <c r="AD60" s="2">
        <f t="shared" si="36"/>
        <v>4121.1000000000004</v>
      </c>
      <c r="AE60" s="2">
        <f t="shared" si="36"/>
        <v>0</v>
      </c>
      <c r="AF60" s="91"/>
      <c r="AH60" s="36">
        <f t="shared" si="32"/>
        <v>12628.7</v>
      </c>
      <c r="AI60" s="36">
        <f t="shared" si="33"/>
        <v>0</v>
      </c>
      <c r="AJ60" s="36">
        <f t="shared" si="34"/>
        <v>3766.5</v>
      </c>
      <c r="AL60" s="35">
        <f t="shared" si="35"/>
        <v>1312</v>
      </c>
      <c r="AM60" s="72">
        <f t="shared" si="4"/>
        <v>12628.7</v>
      </c>
      <c r="AN60" s="72">
        <f t="shared" si="5"/>
        <v>5078.5</v>
      </c>
      <c r="AO60" s="72">
        <f t="shared" si="6"/>
        <v>3766.5</v>
      </c>
      <c r="AP60" s="72">
        <f t="shared" si="7"/>
        <v>-1312</v>
      </c>
    </row>
    <row r="61" spans="1:42" s="13" customFormat="1" ht="18.75" x14ac:dyDescent="0.3">
      <c r="A61" s="3" t="s">
        <v>13</v>
      </c>
      <c r="B61" s="27"/>
      <c r="C61" s="27"/>
      <c r="D61" s="27"/>
      <c r="E61" s="27"/>
      <c r="F61" s="27"/>
      <c r="G61" s="27"/>
      <c r="H61" s="2"/>
      <c r="I61" s="2"/>
      <c r="J61" s="2"/>
      <c r="K61" s="2"/>
      <c r="L61" s="2"/>
      <c r="M61" s="2"/>
      <c r="N61" s="2"/>
      <c r="O61" s="2"/>
      <c r="P61" s="2"/>
      <c r="Q61" s="2"/>
      <c r="R61" s="2"/>
      <c r="S61" s="2"/>
      <c r="T61" s="2"/>
      <c r="U61" s="2"/>
      <c r="V61" s="2"/>
      <c r="W61" s="2"/>
      <c r="X61" s="2"/>
      <c r="Y61" s="2"/>
      <c r="Z61" s="2"/>
      <c r="AA61" s="2"/>
      <c r="AB61" s="2"/>
      <c r="AC61" s="2"/>
      <c r="AD61" s="2"/>
      <c r="AE61" s="2"/>
      <c r="AF61" s="91"/>
      <c r="AH61" s="36">
        <f t="shared" si="32"/>
        <v>0</v>
      </c>
      <c r="AI61" s="36">
        <f t="shared" si="33"/>
        <v>0</v>
      </c>
      <c r="AJ61" s="36">
        <f t="shared" si="34"/>
        <v>0</v>
      </c>
      <c r="AL61" s="35">
        <f t="shared" si="35"/>
        <v>0</v>
      </c>
      <c r="AM61" s="72">
        <f t="shared" si="4"/>
        <v>0</v>
      </c>
      <c r="AN61" s="72">
        <f t="shared" si="5"/>
        <v>0</v>
      </c>
      <c r="AO61" s="72">
        <f t="shared" si="6"/>
        <v>0</v>
      </c>
      <c r="AP61" s="72">
        <f t="shared" si="7"/>
        <v>0</v>
      </c>
    </row>
    <row r="62" spans="1:42" s="13" customFormat="1" ht="34.5" customHeight="1" x14ac:dyDescent="0.3">
      <c r="A62" s="3" t="s">
        <v>14</v>
      </c>
      <c r="B62" s="28">
        <f>H62+J62+L62+N62+P62+R62+T62+V62+X62+Z62+AB62+AD62</f>
        <v>12628.7</v>
      </c>
      <c r="C62" s="28">
        <f>H62+J62+L62+N62+P62+R62+T62+V62+X62+Z62</f>
        <v>5078.5</v>
      </c>
      <c r="D62" s="28">
        <v>3766.5</v>
      </c>
      <c r="E62" s="28">
        <f>I62+K62+M62+O62+Q62+S62+U62+W62+Y62+AA62+AC62+AE62</f>
        <v>3766.5</v>
      </c>
      <c r="F62" s="29">
        <f>E62/B62*100</f>
        <v>29.824922596941882</v>
      </c>
      <c r="G62" s="29">
        <f>E62/C62*100</f>
        <v>74.165600078763418</v>
      </c>
      <c r="H62" s="2"/>
      <c r="I62" s="2"/>
      <c r="J62" s="2"/>
      <c r="K62" s="2"/>
      <c r="L62" s="2"/>
      <c r="M62" s="2"/>
      <c r="N62" s="2"/>
      <c r="O62" s="2"/>
      <c r="P62" s="2"/>
      <c r="Q62" s="2"/>
      <c r="R62" s="2"/>
      <c r="S62" s="2"/>
      <c r="T62" s="2"/>
      <c r="U62" s="2"/>
      <c r="V62" s="2"/>
      <c r="W62" s="2"/>
      <c r="X62" s="16">
        <v>1069.4000000000001</v>
      </c>
      <c r="Y62" s="16">
        <v>1069.4000000000001</v>
      </c>
      <c r="Z62" s="16">
        <v>4009.1</v>
      </c>
      <c r="AA62" s="16">
        <v>2697.1</v>
      </c>
      <c r="AB62" s="16">
        <v>3429.1</v>
      </c>
      <c r="AC62" s="16"/>
      <c r="AD62" s="16">
        <v>4121.1000000000004</v>
      </c>
      <c r="AE62" s="2"/>
      <c r="AF62" s="91"/>
      <c r="AH62" s="36">
        <f t="shared" si="32"/>
        <v>12628.7</v>
      </c>
      <c r="AI62" s="36">
        <f t="shared" si="33"/>
        <v>0</v>
      </c>
      <c r="AJ62" s="36">
        <f t="shared" si="34"/>
        <v>3766.5</v>
      </c>
      <c r="AL62" s="35">
        <f t="shared" si="35"/>
        <v>1312</v>
      </c>
      <c r="AM62" s="72">
        <f t="shared" si="4"/>
        <v>12628.7</v>
      </c>
      <c r="AN62" s="72">
        <f t="shared" si="5"/>
        <v>5078.5</v>
      </c>
      <c r="AO62" s="72">
        <f t="shared" si="6"/>
        <v>3766.5</v>
      </c>
      <c r="AP62" s="72">
        <f t="shared" si="7"/>
        <v>-1312</v>
      </c>
    </row>
    <row r="63" spans="1:42" s="13" customFormat="1" ht="49.5" customHeight="1" x14ac:dyDescent="0.3">
      <c r="A63" s="3" t="s">
        <v>15</v>
      </c>
      <c r="B63" s="27"/>
      <c r="C63" s="27"/>
      <c r="D63" s="27"/>
      <c r="E63" s="27"/>
      <c r="F63" s="27"/>
      <c r="G63" s="27"/>
      <c r="H63" s="2"/>
      <c r="I63" s="2"/>
      <c r="J63" s="2"/>
      <c r="K63" s="2"/>
      <c r="L63" s="2"/>
      <c r="M63" s="2"/>
      <c r="N63" s="2"/>
      <c r="O63" s="2"/>
      <c r="P63" s="2"/>
      <c r="Q63" s="2"/>
      <c r="R63" s="2"/>
      <c r="S63" s="2"/>
      <c r="T63" s="2"/>
      <c r="U63" s="2"/>
      <c r="V63" s="2"/>
      <c r="W63" s="2"/>
      <c r="X63" s="2"/>
      <c r="Y63" s="2"/>
      <c r="Z63" s="2"/>
      <c r="AA63" s="2"/>
      <c r="AB63" s="2"/>
      <c r="AC63" s="2"/>
      <c r="AD63" s="2"/>
      <c r="AE63" s="2"/>
      <c r="AF63" s="91"/>
      <c r="AH63" s="36">
        <f t="shared" si="32"/>
        <v>0</v>
      </c>
      <c r="AI63" s="36">
        <f t="shared" si="33"/>
        <v>0</v>
      </c>
      <c r="AJ63" s="36">
        <f t="shared" si="34"/>
        <v>0</v>
      </c>
      <c r="AL63" s="35">
        <f t="shared" si="35"/>
        <v>0</v>
      </c>
      <c r="AM63" s="72">
        <f t="shared" si="4"/>
        <v>0</v>
      </c>
      <c r="AN63" s="72">
        <f t="shared" si="5"/>
        <v>0</v>
      </c>
      <c r="AO63" s="72">
        <f t="shared" si="6"/>
        <v>0</v>
      </c>
      <c r="AP63" s="72">
        <f t="shared" si="7"/>
        <v>0</v>
      </c>
    </row>
    <row r="64" spans="1:42" s="13" customFormat="1" ht="20.45" customHeight="1" x14ac:dyDescent="0.3">
      <c r="A64" s="3" t="s">
        <v>16</v>
      </c>
      <c r="B64" s="27"/>
      <c r="C64" s="27"/>
      <c r="D64" s="27"/>
      <c r="E64" s="27"/>
      <c r="F64" s="27"/>
      <c r="G64" s="27"/>
      <c r="H64" s="2"/>
      <c r="I64" s="2"/>
      <c r="J64" s="2"/>
      <c r="K64" s="2"/>
      <c r="L64" s="2"/>
      <c r="M64" s="2"/>
      <c r="N64" s="2"/>
      <c r="O64" s="2"/>
      <c r="P64" s="2"/>
      <c r="Q64" s="2"/>
      <c r="R64" s="2"/>
      <c r="S64" s="2"/>
      <c r="T64" s="2"/>
      <c r="U64" s="2"/>
      <c r="V64" s="2"/>
      <c r="W64" s="2"/>
      <c r="X64" s="2"/>
      <c r="Y64" s="2"/>
      <c r="Z64" s="2"/>
      <c r="AA64" s="2"/>
      <c r="AB64" s="2"/>
      <c r="AC64" s="2"/>
      <c r="AD64" s="2"/>
      <c r="AE64" s="2"/>
      <c r="AF64" s="92"/>
      <c r="AH64" s="36">
        <f t="shared" si="32"/>
        <v>0</v>
      </c>
      <c r="AI64" s="36">
        <f t="shared" si="33"/>
        <v>0</v>
      </c>
      <c r="AJ64" s="36">
        <f t="shared" si="34"/>
        <v>0</v>
      </c>
      <c r="AL64" s="35">
        <f t="shared" si="35"/>
        <v>0</v>
      </c>
      <c r="AM64" s="72">
        <f t="shared" si="4"/>
        <v>0</v>
      </c>
      <c r="AN64" s="72">
        <f t="shared" si="5"/>
        <v>0</v>
      </c>
      <c r="AO64" s="72">
        <f t="shared" si="6"/>
        <v>0</v>
      </c>
      <c r="AP64" s="72">
        <f t="shared" si="7"/>
        <v>0</v>
      </c>
    </row>
    <row r="65" spans="1:42" s="13" customFormat="1" ht="112.5" customHeight="1" x14ac:dyDescent="0.3">
      <c r="A65" s="4" t="s">
        <v>40</v>
      </c>
      <c r="B65" s="27"/>
      <c r="C65" s="27"/>
      <c r="D65" s="27"/>
      <c r="E65" s="27"/>
      <c r="F65" s="27"/>
      <c r="G65" s="27"/>
      <c r="H65" s="2"/>
      <c r="I65" s="2"/>
      <c r="J65" s="2"/>
      <c r="K65" s="2"/>
      <c r="L65" s="2"/>
      <c r="M65" s="2"/>
      <c r="N65" s="2"/>
      <c r="O65" s="2"/>
      <c r="P65" s="2"/>
      <c r="Q65" s="2"/>
      <c r="R65" s="2"/>
      <c r="S65" s="2"/>
      <c r="T65" s="2"/>
      <c r="U65" s="2"/>
      <c r="V65" s="2"/>
      <c r="W65" s="2"/>
      <c r="X65" s="2"/>
      <c r="Y65" s="2"/>
      <c r="Z65" s="2"/>
      <c r="AA65" s="2"/>
      <c r="AB65" s="2"/>
      <c r="AC65" s="2"/>
      <c r="AD65" s="2"/>
      <c r="AE65" s="2"/>
      <c r="AF65" s="90" t="s">
        <v>95</v>
      </c>
      <c r="AH65" s="23">
        <f t="shared" si="1"/>
        <v>0</v>
      </c>
      <c r="AI65" s="23">
        <f t="shared" si="2"/>
        <v>0</v>
      </c>
      <c r="AJ65" s="23">
        <f t="shared" si="3"/>
        <v>0</v>
      </c>
      <c r="AL65" s="35">
        <f t="shared" si="11"/>
        <v>0</v>
      </c>
      <c r="AM65" s="72">
        <f t="shared" si="4"/>
        <v>0</v>
      </c>
      <c r="AN65" s="72">
        <f t="shared" si="5"/>
        <v>0</v>
      </c>
      <c r="AO65" s="72">
        <f t="shared" si="6"/>
        <v>0</v>
      </c>
      <c r="AP65" s="72">
        <f t="shared" si="7"/>
        <v>0</v>
      </c>
    </row>
    <row r="66" spans="1:42" s="13" customFormat="1" ht="18.75" x14ac:dyDescent="0.3">
      <c r="A66" s="4" t="s">
        <v>17</v>
      </c>
      <c r="B66" s="24">
        <f>H66+J66+L66+N66+P66+R66+T66+V66+X66+Z66+AB66+AD66</f>
        <v>1610351.4300000002</v>
      </c>
      <c r="C66" s="2">
        <f>C67+C68+C69+C70</f>
        <v>1334216.23</v>
      </c>
      <c r="D66" s="2">
        <f>D67+D68+D69+D70</f>
        <v>1324820.8</v>
      </c>
      <c r="E66" s="2">
        <f>E67+E68+E69+E70</f>
        <v>1215634.24</v>
      </c>
      <c r="F66" s="58">
        <f>E66/B66*100</f>
        <v>75.488754650281507</v>
      </c>
      <c r="G66" s="58">
        <f>E66/C66*100</f>
        <v>91.112235982918605</v>
      </c>
      <c r="H66" s="2">
        <f>H67+H68+H69+H70</f>
        <v>91040.9</v>
      </c>
      <c r="I66" s="2">
        <f>I67+I68+I69+I70</f>
        <v>32135.7</v>
      </c>
      <c r="J66" s="2">
        <f t="shared" ref="J66:AD66" si="37">J67+J68+J69+J70</f>
        <v>128495.5</v>
      </c>
      <c r="K66" s="2">
        <f>K67+K68+K69+K70</f>
        <v>119168</v>
      </c>
      <c r="L66" s="2">
        <f t="shared" si="37"/>
        <v>126147.6</v>
      </c>
      <c r="M66" s="2">
        <f>M67+M68+M69+M70</f>
        <v>120804.4</v>
      </c>
      <c r="N66" s="2">
        <f t="shared" si="37"/>
        <v>135632.4</v>
      </c>
      <c r="O66" s="2">
        <f>O67+O68+O69+O70</f>
        <v>132768.4</v>
      </c>
      <c r="P66" s="2">
        <f t="shared" si="37"/>
        <v>295145.93</v>
      </c>
      <c r="Q66" s="2">
        <f>Q67+Q68+Q69+Q70</f>
        <v>163712.6</v>
      </c>
      <c r="R66" s="2">
        <f t="shared" si="37"/>
        <v>170422.8</v>
      </c>
      <c r="S66" s="2">
        <f>S67+S68+S69+S70</f>
        <v>248858.34</v>
      </c>
      <c r="T66" s="2">
        <f t="shared" si="37"/>
        <v>94760.9</v>
      </c>
      <c r="U66" s="2">
        <f>U67+U68+U69+U70</f>
        <v>121635.1</v>
      </c>
      <c r="V66" s="2">
        <f t="shared" si="37"/>
        <v>68899.5</v>
      </c>
      <c r="W66" s="2">
        <f>W67+W68+W69+W70</f>
        <v>63374.8</v>
      </c>
      <c r="X66" s="2">
        <f t="shared" si="37"/>
        <v>100795.7</v>
      </c>
      <c r="Y66" s="2">
        <f>Y67+Y68+Y69+Y70</f>
        <v>83360.399999999994</v>
      </c>
      <c r="Z66" s="2">
        <f t="shared" si="37"/>
        <v>122875</v>
      </c>
      <c r="AA66" s="2">
        <f>AA67+AA68+AA69+AA70</f>
        <v>129816.5</v>
      </c>
      <c r="AB66" s="2">
        <f t="shared" si="37"/>
        <v>116374.8</v>
      </c>
      <c r="AC66" s="2">
        <f>AC67+AC68+AC69+AC70</f>
        <v>0</v>
      </c>
      <c r="AD66" s="2">
        <f t="shared" si="37"/>
        <v>159760.4</v>
      </c>
      <c r="AE66" s="2">
        <f>AE67+AE68+AE69+AE70</f>
        <v>0</v>
      </c>
      <c r="AF66" s="91"/>
      <c r="AH66" s="23">
        <f t="shared" si="1"/>
        <v>1610351.4300000002</v>
      </c>
      <c r="AI66" s="23">
        <f t="shared" si="2"/>
        <v>946885.13000000012</v>
      </c>
      <c r="AJ66" s="23">
        <f t="shared" si="3"/>
        <v>1215634.24</v>
      </c>
      <c r="AL66" s="35">
        <f t="shared" si="11"/>
        <v>118581.98999999999</v>
      </c>
      <c r="AM66" s="72">
        <f t="shared" si="4"/>
        <v>1610351.4300000002</v>
      </c>
      <c r="AN66" s="72">
        <f t="shared" si="5"/>
        <v>1334216.2300000002</v>
      </c>
      <c r="AO66" s="72">
        <f t="shared" si="6"/>
        <v>1215634.24</v>
      </c>
      <c r="AP66" s="72">
        <f t="shared" si="7"/>
        <v>-118581.98999999999</v>
      </c>
    </row>
    <row r="67" spans="1:42" s="13" customFormat="1" ht="18.75" x14ac:dyDescent="0.3">
      <c r="A67" s="3" t="s">
        <v>13</v>
      </c>
      <c r="B67" s="28">
        <f>H67+J67+L67+N67+P67+R67+T67+V67+X67+Z67+AB67+AD67</f>
        <v>1355288</v>
      </c>
      <c r="C67" s="16">
        <f>C73</f>
        <v>1115100</v>
      </c>
      <c r="D67" s="16">
        <f t="shared" ref="C67:E68" si="38">D73</f>
        <v>1105704.7</v>
      </c>
      <c r="E67" s="16">
        <f t="shared" si="38"/>
        <v>1021077.42</v>
      </c>
      <c r="F67" s="29">
        <f>E67/B67*100</f>
        <v>75.340253879618217</v>
      </c>
      <c r="G67" s="29">
        <f>E67/C67*100</f>
        <v>91.568237826203941</v>
      </c>
      <c r="H67" s="16">
        <f>H73</f>
        <v>67320</v>
      </c>
      <c r="I67" s="16">
        <f>I73</f>
        <v>19199</v>
      </c>
      <c r="J67" s="16">
        <f t="shared" ref="J67:AD67" si="39">J73</f>
        <v>104997</v>
      </c>
      <c r="K67" s="16">
        <f>K73</f>
        <v>97730.8</v>
      </c>
      <c r="L67" s="16">
        <f t="shared" si="39"/>
        <v>106359</v>
      </c>
      <c r="M67" s="16">
        <f>M73</f>
        <v>99341.9</v>
      </c>
      <c r="N67" s="16">
        <f t="shared" si="39"/>
        <v>110275</v>
      </c>
      <c r="O67" s="16">
        <f>O73</f>
        <v>112186.1</v>
      </c>
      <c r="P67" s="16">
        <f t="shared" si="39"/>
        <v>270230</v>
      </c>
      <c r="Q67" s="16">
        <f>Q73</f>
        <v>142897</v>
      </c>
      <c r="R67" s="16">
        <f t="shared" si="39"/>
        <v>148293</v>
      </c>
      <c r="S67" s="16">
        <f>S73</f>
        <v>225012.72</v>
      </c>
      <c r="T67" s="16">
        <f t="shared" si="39"/>
        <v>72123</v>
      </c>
      <c r="U67" s="16">
        <f>U73</f>
        <v>100434.3</v>
      </c>
      <c r="V67" s="16">
        <f t="shared" si="39"/>
        <v>51398</v>
      </c>
      <c r="W67" s="16">
        <f>W73</f>
        <v>47759.6</v>
      </c>
      <c r="X67" s="16">
        <f t="shared" si="39"/>
        <v>82570</v>
      </c>
      <c r="Y67" s="16">
        <f>Y73</f>
        <v>65173.4</v>
      </c>
      <c r="Z67" s="16">
        <f t="shared" si="39"/>
        <v>101535</v>
      </c>
      <c r="AA67" s="16">
        <f>AA73</f>
        <v>111342.6</v>
      </c>
      <c r="AB67" s="16">
        <f t="shared" si="39"/>
        <v>96898</v>
      </c>
      <c r="AC67" s="16">
        <f>AC73</f>
        <v>0</v>
      </c>
      <c r="AD67" s="16">
        <f t="shared" si="39"/>
        <v>143290</v>
      </c>
      <c r="AE67" s="16">
        <f>AE73</f>
        <v>0</v>
      </c>
      <c r="AF67" s="91"/>
      <c r="AH67" s="23">
        <f t="shared" si="1"/>
        <v>1355288</v>
      </c>
      <c r="AI67" s="23">
        <f t="shared" si="2"/>
        <v>807474</v>
      </c>
      <c r="AJ67" s="23">
        <f t="shared" si="3"/>
        <v>1021077.42</v>
      </c>
      <c r="AL67" s="35">
        <f t="shared" si="11"/>
        <v>94022.579999999958</v>
      </c>
      <c r="AM67" s="72">
        <f t="shared" si="4"/>
        <v>1355288</v>
      </c>
      <c r="AN67" s="72">
        <f t="shared" si="5"/>
        <v>1115100</v>
      </c>
      <c r="AO67" s="72">
        <f t="shared" si="6"/>
        <v>1021077.42</v>
      </c>
      <c r="AP67" s="72">
        <f t="shared" si="7"/>
        <v>-94022.579999999958</v>
      </c>
    </row>
    <row r="68" spans="1:42" s="13" customFormat="1" ht="18.75" x14ac:dyDescent="0.3">
      <c r="A68" s="3" t="s">
        <v>14</v>
      </c>
      <c r="B68" s="28">
        <f>H68+J68+L68+N68+P68+R68+T68+V68+X68+Z68+AB68+AD68</f>
        <v>255063.42999999996</v>
      </c>
      <c r="C68" s="16">
        <f t="shared" si="38"/>
        <v>219116.22999999998</v>
      </c>
      <c r="D68" s="16">
        <f t="shared" si="38"/>
        <v>219116.1</v>
      </c>
      <c r="E68" s="16">
        <f t="shared" si="38"/>
        <v>194556.81999999998</v>
      </c>
      <c r="F68" s="29">
        <f>E68/B68*100</f>
        <v>76.277818423440792</v>
      </c>
      <c r="G68" s="29">
        <f>E68/C68*100</f>
        <v>88.791606171756428</v>
      </c>
      <c r="H68" s="16">
        <f>H74</f>
        <v>23720.9</v>
      </c>
      <c r="I68" s="16">
        <f>I74</f>
        <v>12936.7</v>
      </c>
      <c r="J68" s="16">
        <f t="shared" ref="J68:AD68" si="40">J74</f>
        <v>23498.5</v>
      </c>
      <c r="K68" s="16">
        <f>K74</f>
        <v>21437.200000000001</v>
      </c>
      <c r="L68" s="16">
        <f t="shared" si="40"/>
        <v>19788.599999999999</v>
      </c>
      <c r="M68" s="16">
        <f>M74</f>
        <v>21462.5</v>
      </c>
      <c r="N68" s="16">
        <f t="shared" si="40"/>
        <v>25357.4</v>
      </c>
      <c r="O68" s="16">
        <f>O74</f>
        <v>20582.3</v>
      </c>
      <c r="P68" s="16">
        <f t="shared" si="40"/>
        <v>24915.93</v>
      </c>
      <c r="Q68" s="16">
        <f>Q74</f>
        <v>20815.599999999999</v>
      </c>
      <c r="R68" s="16">
        <f t="shared" si="40"/>
        <v>22129.8</v>
      </c>
      <c r="S68" s="16">
        <f>S74</f>
        <v>23845.62</v>
      </c>
      <c r="T68" s="16">
        <f t="shared" si="40"/>
        <v>22637.9</v>
      </c>
      <c r="U68" s="16">
        <f>U74</f>
        <v>21200.799999999999</v>
      </c>
      <c r="V68" s="16">
        <f t="shared" si="40"/>
        <v>17501.5</v>
      </c>
      <c r="W68" s="16">
        <f>W74</f>
        <v>15615.2</v>
      </c>
      <c r="X68" s="16">
        <f t="shared" si="40"/>
        <v>18225.7</v>
      </c>
      <c r="Y68" s="16">
        <f>Y74</f>
        <v>18187</v>
      </c>
      <c r="Z68" s="16">
        <f t="shared" si="40"/>
        <v>21340</v>
      </c>
      <c r="AA68" s="16">
        <f>AA74</f>
        <v>18473.900000000001</v>
      </c>
      <c r="AB68" s="16">
        <f t="shared" si="40"/>
        <v>19476.8</v>
      </c>
      <c r="AC68" s="16">
        <f>AC74</f>
        <v>0</v>
      </c>
      <c r="AD68" s="16">
        <f t="shared" si="40"/>
        <v>16470.400000000001</v>
      </c>
      <c r="AE68" s="16">
        <f>AE74</f>
        <v>0</v>
      </c>
      <c r="AF68" s="91"/>
      <c r="AH68" s="23">
        <f t="shared" si="1"/>
        <v>255063.42999999996</v>
      </c>
      <c r="AI68" s="23">
        <f t="shared" si="2"/>
        <v>139411.12999999998</v>
      </c>
      <c r="AJ68" s="23">
        <f t="shared" si="3"/>
        <v>194556.81999999998</v>
      </c>
      <c r="AL68" s="35">
        <f t="shared" si="11"/>
        <v>24559.410000000003</v>
      </c>
      <c r="AM68" s="72">
        <f t="shared" si="4"/>
        <v>255063.42999999996</v>
      </c>
      <c r="AN68" s="72">
        <f t="shared" si="5"/>
        <v>219116.22999999998</v>
      </c>
      <c r="AO68" s="72">
        <f t="shared" si="6"/>
        <v>194556.81999999998</v>
      </c>
      <c r="AP68" s="72">
        <f t="shared" si="7"/>
        <v>-24559.410000000003</v>
      </c>
    </row>
    <row r="69" spans="1:42" s="13" customFormat="1" ht="18.75" x14ac:dyDescent="0.3">
      <c r="A69" s="3" t="s">
        <v>15</v>
      </c>
      <c r="B69" s="27"/>
      <c r="C69" s="2"/>
      <c r="D69" s="27"/>
      <c r="E69" s="27"/>
      <c r="F69" s="27"/>
      <c r="G69" s="27"/>
      <c r="H69" s="2"/>
      <c r="I69" s="2"/>
      <c r="J69" s="2"/>
      <c r="K69" s="2"/>
      <c r="L69" s="2"/>
      <c r="M69" s="2"/>
      <c r="N69" s="2"/>
      <c r="O69" s="2"/>
      <c r="P69" s="2"/>
      <c r="Q69" s="2"/>
      <c r="R69" s="2"/>
      <c r="S69" s="2"/>
      <c r="T69" s="2"/>
      <c r="U69" s="2"/>
      <c r="V69" s="2"/>
      <c r="W69" s="2"/>
      <c r="X69" s="2"/>
      <c r="Y69" s="2"/>
      <c r="Z69" s="2"/>
      <c r="AA69" s="2"/>
      <c r="AB69" s="2"/>
      <c r="AC69" s="2"/>
      <c r="AD69" s="2"/>
      <c r="AE69" s="2"/>
      <c r="AF69" s="91"/>
      <c r="AH69" s="23">
        <f t="shared" si="1"/>
        <v>0</v>
      </c>
      <c r="AI69" s="23">
        <f t="shared" si="2"/>
        <v>0</v>
      </c>
      <c r="AJ69" s="23">
        <f t="shared" si="3"/>
        <v>0</v>
      </c>
      <c r="AL69" s="35">
        <f t="shared" si="11"/>
        <v>0</v>
      </c>
      <c r="AM69" s="72">
        <f t="shared" si="4"/>
        <v>0</v>
      </c>
      <c r="AN69" s="72">
        <f t="shared" si="5"/>
        <v>0</v>
      </c>
      <c r="AO69" s="72">
        <f t="shared" si="6"/>
        <v>0</v>
      </c>
      <c r="AP69" s="72">
        <f t="shared" si="7"/>
        <v>0</v>
      </c>
    </row>
    <row r="70" spans="1:42" s="13" customFormat="1" ht="18.75" x14ac:dyDescent="0.3">
      <c r="A70" s="3" t="s">
        <v>16</v>
      </c>
      <c r="B70" s="27"/>
      <c r="C70" s="2"/>
      <c r="D70" s="27"/>
      <c r="E70" s="27"/>
      <c r="F70" s="27"/>
      <c r="G70" s="27"/>
      <c r="H70" s="2"/>
      <c r="I70" s="2"/>
      <c r="J70" s="2"/>
      <c r="K70" s="2"/>
      <c r="L70" s="2"/>
      <c r="M70" s="2"/>
      <c r="N70" s="2"/>
      <c r="O70" s="2"/>
      <c r="P70" s="2"/>
      <c r="Q70" s="2"/>
      <c r="R70" s="2"/>
      <c r="S70" s="2"/>
      <c r="T70" s="2"/>
      <c r="U70" s="2"/>
      <c r="V70" s="2"/>
      <c r="W70" s="2"/>
      <c r="X70" s="2"/>
      <c r="Y70" s="2"/>
      <c r="Z70" s="2"/>
      <c r="AA70" s="2"/>
      <c r="AB70" s="2"/>
      <c r="AC70" s="2"/>
      <c r="AD70" s="2"/>
      <c r="AE70" s="2"/>
      <c r="AF70" s="91"/>
      <c r="AH70" s="23">
        <f t="shared" si="1"/>
        <v>0</v>
      </c>
      <c r="AI70" s="23">
        <f t="shared" si="2"/>
        <v>0</v>
      </c>
      <c r="AJ70" s="23">
        <f t="shared" si="3"/>
        <v>0</v>
      </c>
      <c r="AL70" s="35">
        <f t="shared" si="11"/>
        <v>0</v>
      </c>
      <c r="AM70" s="72">
        <f t="shared" si="4"/>
        <v>0</v>
      </c>
      <c r="AN70" s="72">
        <f t="shared" si="5"/>
        <v>0</v>
      </c>
      <c r="AO70" s="72">
        <f t="shared" si="6"/>
        <v>0</v>
      </c>
      <c r="AP70" s="72">
        <f t="shared" si="7"/>
        <v>0</v>
      </c>
    </row>
    <row r="71" spans="1:42" s="13" customFormat="1" ht="112.5" customHeight="1" x14ac:dyDescent="0.3">
      <c r="A71" s="3" t="s">
        <v>41</v>
      </c>
      <c r="B71" s="31"/>
      <c r="C71" s="31"/>
      <c r="D71" s="31"/>
      <c r="E71" s="31"/>
      <c r="F71" s="31"/>
      <c r="G71" s="31"/>
      <c r="H71" s="2"/>
      <c r="I71" s="2"/>
      <c r="J71" s="2"/>
      <c r="K71" s="2"/>
      <c r="L71" s="2"/>
      <c r="M71" s="2"/>
      <c r="N71" s="2"/>
      <c r="O71" s="2"/>
      <c r="P71" s="2"/>
      <c r="Q71" s="2"/>
      <c r="R71" s="2"/>
      <c r="S71" s="2"/>
      <c r="T71" s="2"/>
      <c r="U71" s="2"/>
      <c r="V71" s="2"/>
      <c r="W71" s="2"/>
      <c r="X71" s="2"/>
      <c r="Y71" s="2"/>
      <c r="Z71" s="2"/>
      <c r="AA71" s="2"/>
      <c r="AB71" s="2"/>
      <c r="AC71" s="2"/>
      <c r="AD71" s="2"/>
      <c r="AE71" s="2"/>
      <c r="AF71" s="91"/>
      <c r="AH71" s="36">
        <f t="shared" si="1"/>
        <v>0</v>
      </c>
      <c r="AI71" s="36">
        <f t="shared" si="2"/>
        <v>0</v>
      </c>
      <c r="AJ71" s="36">
        <f t="shared" si="3"/>
        <v>0</v>
      </c>
      <c r="AL71" s="35">
        <f t="shared" si="11"/>
        <v>0</v>
      </c>
      <c r="AM71" s="72">
        <f t="shared" si="4"/>
        <v>0</v>
      </c>
      <c r="AN71" s="72">
        <f t="shared" si="5"/>
        <v>0</v>
      </c>
      <c r="AO71" s="72">
        <f t="shared" si="6"/>
        <v>0</v>
      </c>
      <c r="AP71" s="72">
        <f t="shared" si="7"/>
        <v>0</v>
      </c>
    </row>
    <row r="72" spans="1:42" s="13" customFormat="1" ht="18.75" x14ac:dyDescent="0.3">
      <c r="A72" s="4" t="s">
        <v>17</v>
      </c>
      <c r="B72" s="24">
        <f>H72+J72+L72+N72+P72+R72+T72+V72+X72+Z72+AB72+AD72</f>
        <v>1610351.4300000002</v>
      </c>
      <c r="C72" s="59">
        <f>C73+C74+C75+C76</f>
        <v>1334216.23</v>
      </c>
      <c r="D72" s="59">
        <f>D73+D74+D75+D76</f>
        <v>1324820.8</v>
      </c>
      <c r="E72" s="59">
        <f>E73+E74+E75+E76</f>
        <v>1215634.24</v>
      </c>
      <c r="F72" s="58">
        <f>E72/B72*100</f>
        <v>75.488754650281507</v>
      </c>
      <c r="G72" s="58">
        <f>E72/C72*100</f>
        <v>91.112235982918605</v>
      </c>
      <c r="H72" s="2">
        <f t="shared" ref="H72:AE72" si="41">H73+H74+H75+H76</f>
        <v>91040.9</v>
      </c>
      <c r="I72" s="2">
        <f t="shared" si="41"/>
        <v>32135.7</v>
      </c>
      <c r="J72" s="2">
        <f t="shared" si="41"/>
        <v>128495.5</v>
      </c>
      <c r="K72" s="2">
        <f t="shared" si="41"/>
        <v>119168</v>
      </c>
      <c r="L72" s="2">
        <f>L73+L74+L75+L76</f>
        <v>126147.6</v>
      </c>
      <c r="M72" s="2">
        <f t="shared" si="41"/>
        <v>120804.4</v>
      </c>
      <c r="N72" s="2">
        <f t="shared" si="41"/>
        <v>135632.4</v>
      </c>
      <c r="O72" s="2">
        <f t="shared" si="41"/>
        <v>132768.4</v>
      </c>
      <c r="P72" s="2">
        <f t="shared" si="41"/>
        <v>295145.93</v>
      </c>
      <c r="Q72" s="2">
        <f t="shared" si="41"/>
        <v>163712.6</v>
      </c>
      <c r="R72" s="2">
        <f t="shared" si="41"/>
        <v>170422.8</v>
      </c>
      <c r="S72" s="2">
        <f t="shared" si="41"/>
        <v>248858.34</v>
      </c>
      <c r="T72" s="2">
        <f t="shared" si="41"/>
        <v>94760.9</v>
      </c>
      <c r="U72" s="2">
        <f t="shared" si="41"/>
        <v>121635.1</v>
      </c>
      <c r="V72" s="2">
        <f t="shared" si="41"/>
        <v>68899.5</v>
      </c>
      <c r="W72" s="2">
        <f t="shared" si="41"/>
        <v>63374.8</v>
      </c>
      <c r="X72" s="2">
        <f t="shared" si="41"/>
        <v>100795.7</v>
      </c>
      <c r="Y72" s="2">
        <f t="shared" si="41"/>
        <v>83360.399999999994</v>
      </c>
      <c r="Z72" s="2">
        <f t="shared" si="41"/>
        <v>122875</v>
      </c>
      <c r="AA72" s="2">
        <f t="shared" si="41"/>
        <v>129816.5</v>
      </c>
      <c r="AB72" s="2">
        <f t="shared" si="41"/>
        <v>116374.8</v>
      </c>
      <c r="AC72" s="2">
        <f t="shared" si="41"/>
        <v>0</v>
      </c>
      <c r="AD72" s="2">
        <f t="shared" si="41"/>
        <v>159760.4</v>
      </c>
      <c r="AE72" s="2">
        <f t="shared" si="41"/>
        <v>0</v>
      </c>
      <c r="AF72" s="91"/>
      <c r="AH72" s="36">
        <f t="shared" si="1"/>
        <v>1610351.4300000002</v>
      </c>
      <c r="AI72" s="36">
        <f t="shared" si="2"/>
        <v>946885.13000000012</v>
      </c>
      <c r="AJ72" s="36">
        <f t="shared" si="3"/>
        <v>1215634.24</v>
      </c>
      <c r="AL72" s="35">
        <f t="shared" si="11"/>
        <v>118581.98999999999</v>
      </c>
      <c r="AM72" s="72">
        <f t="shared" si="4"/>
        <v>1610351.4300000002</v>
      </c>
      <c r="AN72" s="72">
        <f t="shared" si="5"/>
        <v>1334216.2300000002</v>
      </c>
      <c r="AO72" s="72">
        <f t="shared" si="6"/>
        <v>1215634.24</v>
      </c>
      <c r="AP72" s="72">
        <f t="shared" si="7"/>
        <v>-118581.98999999999</v>
      </c>
    </row>
    <row r="73" spans="1:42" s="13" customFormat="1" ht="18.75" x14ac:dyDescent="0.3">
      <c r="A73" s="3" t="s">
        <v>13</v>
      </c>
      <c r="B73" s="28">
        <f>H73+J73+L73+N73+P73+R73+T73+V73+X73+Z73+AB73+AD73</f>
        <v>1355288</v>
      </c>
      <c r="C73" s="28">
        <f>H73+J73+L73+N73+P73+R73+T73+V73+X73+Z73</f>
        <v>1115100</v>
      </c>
      <c r="D73" s="28">
        <v>1105704.7</v>
      </c>
      <c r="E73" s="28">
        <f>I73+K73+M73+O73+Q73+S73+U73+W73+Y73+AA73+AC73+AE73</f>
        <v>1021077.42</v>
      </c>
      <c r="F73" s="29">
        <f>E73/B73*100</f>
        <v>75.340253879618217</v>
      </c>
      <c r="G73" s="29">
        <f>E73/C73*100</f>
        <v>91.568237826203941</v>
      </c>
      <c r="H73" s="16">
        <v>67320</v>
      </c>
      <c r="I73" s="16">
        <v>19199</v>
      </c>
      <c r="J73" s="16">
        <v>104997</v>
      </c>
      <c r="K73" s="16">
        <v>97730.8</v>
      </c>
      <c r="L73" s="16">
        <v>106359</v>
      </c>
      <c r="M73" s="16">
        <v>99341.9</v>
      </c>
      <c r="N73" s="16">
        <v>110275</v>
      </c>
      <c r="O73" s="16">
        <v>112186.1</v>
      </c>
      <c r="P73" s="16">
        <v>270230</v>
      </c>
      <c r="Q73" s="16">
        <v>142897</v>
      </c>
      <c r="R73" s="16">
        <v>148293</v>
      </c>
      <c r="S73" s="16">
        <v>225012.72</v>
      </c>
      <c r="T73" s="16">
        <v>72123</v>
      </c>
      <c r="U73" s="16">
        <v>100434.3</v>
      </c>
      <c r="V73" s="16">
        <v>51398</v>
      </c>
      <c r="W73" s="16">
        <v>47759.6</v>
      </c>
      <c r="X73" s="16">
        <v>82570</v>
      </c>
      <c r="Y73" s="16">
        <v>65173.4</v>
      </c>
      <c r="Z73" s="16">
        <v>101535</v>
      </c>
      <c r="AA73" s="16">
        <v>111342.6</v>
      </c>
      <c r="AB73" s="16">
        <v>96898</v>
      </c>
      <c r="AC73" s="16"/>
      <c r="AD73" s="16">
        <v>143290</v>
      </c>
      <c r="AE73" s="16"/>
      <c r="AF73" s="91"/>
      <c r="AH73" s="36">
        <f t="shared" si="1"/>
        <v>1355288</v>
      </c>
      <c r="AI73" s="36">
        <f t="shared" si="2"/>
        <v>807474</v>
      </c>
      <c r="AJ73" s="36">
        <f t="shared" si="3"/>
        <v>1021077.42</v>
      </c>
      <c r="AL73" s="35">
        <f t="shared" si="11"/>
        <v>94022.579999999958</v>
      </c>
      <c r="AM73" s="72">
        <f t="shared" ref="AM73:AM136" si="42">H73+J73+L73+N73+P73+R73+T73+V73+X73+Z73+AB73+AD73</f>
        <v>1355288</v>
      </c>
      <c r="AN73" s="72">
        <f t="shared" ref="AN73:AN136" si="43">H73+J73+L73+N73+P73+R73+T73+V73+X73+Z73</f>
        <v>1115100</v>
      </c>
      <c r="AO73" s="72">
        <f t="shared" ref="AO73:AO136" si="44">I73+K73+M73+O73+Q73+S73+U73+W73+Y73+AA73+AC73+AE73</f>
        <v>1021077.42</v>
      </c>
      <c r="AP73" s="72">
        <f t="shared" ref="AP73:AP136" si="45">E73-C73</f>
        <v>-94022.579999999958</v>
      </c>
    </row>
    <row r="74" spans="1:42" s="13" customFormat="1" ht="18.75" x14ac:dyDescent="0.3">
      <c r="A74" s="3" t="s">
        <v>14</v>
      </c>
      <c r="B74" s="28">
        <f>H74+J74+L74+N74+P74+R74+T74+V74+X74+Z74+AB74+AD74</f>
        <v>255063.42999999996</v>
      </c>
      <c r="C74" s="28">
        <f>H74+J74+L74+N74+P74+R74+T74+V74+X74+Z74</f>
        <v>219116.22999999998</v>
      </c>
      <c r="D74" s="28">
        <v>219116.1</v>
      </c>
      <c r="E74" s="28">
        <f>I74+K74+M74+O74+Q74+S74+U74+W74+Y74+AA74+AC74+AE74</f>
        <v>194556.81999999998</v>
      </c>
      <c r="F74" s="29">
        <f>E74/B74*100</f>
        <v>76.277818423440792</v>
      </c>
      <c r="G74" s="29">
        <f>E74/C74*100</f>
        <v>88.791606171756428</v>
      </c>
      <c r="H74" s="16">
        <v>23720.9</v>
      </c>
      <c r="I74" s="16">
        <v>12936.7</v>
      </c>
      <c r="J74" s="16">
        <v>23498.5</v>
      </c>
      <c r="K74" s="16">
        <v>21437.200000000001</v>
      </c>
      <c r="L74" s="16">
        <v>19788.599999999999</v>
      </c>
      <c r="M74" s="16">
        <v>21462.5</v>
      </c>
      <c r="N74" s="16">
        <v>25357.4</v>
      </c>
      <c r="O74" s="16">
        <v>20582.3</v>
      </c>
      <c r="P74" s="16">
        <v>24915.93</v>
      </c>
      <c r="Q74" s="16">
        <v>20815.599999999999</v>
      </c>
      <c r="R74" s="16">
        <v>22129.8</v>
      </c>
      <c r="S74" s="16">
        <v>23845.62</v>
      </c>
      <c r="T74" s="16">
        <v>22637.9</v>
      </c>
      <c r="U74" s="16">
        <v>21200.799999999999</v>
      </c>
      <c r="V74" s="16">
        <v>17501.5</v>
      </c>
      <c r="W74" s="16">
        <v>15615.2</v>
      </c>
      <c r="X74" s="16">
        <v>18225.7</v>
      </c>
      <c r="Y74" s="16">
        <v>18187</v>
      </c>
      <c r="Z74" s="16">
        <v>21340</v>
      </c>
      <c r="AA74" s="16">
        <v>18473.900000000001</v>
      </c>
      <c r="AB74" s="16">
        <v>19476.8</v>
      </c>
      <c r="AC74" s="16"/>
      <c r="AD74" s="16">
        <v>16470.400000000001</v>
      </c>
      <c r="AE74" s="16"/>
      <c r="AF74" s="91"/>
      <c r="AH74" s="36">
        <f t="shared" si="1"/>
        <v>255063.42999999996</v>
      </c>
      <c r="AI74" s="36">
        <f t="shared" si="2"/>
        <v>139411.12999999998</v>
      </c>
      <c r="AJ74" s="36">
        <f t="shared" si="3"/>
        <v>194556.81999999998</v>
      </c>
      <c r="AL74" s="35">
        <f t="shared" si="11"/>
        <v>24559.410000000003</v>
      </c>
      <c r="AM74" s="72">
        <f t="shared" si="42"/>
        <v>255063.42999999996</v>
      </c>
      <c r="AN74" s="72">
        <f t="shared" si="43"/>
        <v>219116.22999999998</v>
      </c>
      <c r="AO74" s="72">
        <f t="shared" si="44"/>
        <v>194556.81999999998</v>
      </c>
      <c r="AP74" s="72">
        <f t="shared" si="45"/>
        <v>-24559.410000000003</v>
      </c>
    </row>
    <row r="75" spans="1:42" s="13" customFormat="1" ht="18.75" x14ac:dyDescent="0.3">
      <c r="A75" s="3" t="s">
        <v>15</v>
      </c>
      <c r="B75" s="27"/>
      <c r="C75" s="27"/>
      <c r="D75" s="27"/>
      <c r="E75" s="27"/>
      <c r="F75" s="27"/>
      <c r="G75" s="27"/>
      <c r="H75" s="2"/>
      <c r="I75" s="2"/>
      <c r="J75" s="2"/>
      <c r="K75" s="2"/>
      <c r="L75" s="2"/>
      <c r="M75" s="2"/>
      <c r="N75" s="2"/>
      <c r="O75" s="2"/>
      <c r="P75" s="2"/>
      <c r="Q75" s="2"/>
      <c r="R75" s="2"/>
      <c r="S75" s="2"/>
      <c r="T75" s="2"/>
      <c r="U75" s="2"/>
      <c r="V75" s="2"/>
      <c r="W75" s="2"/>
      <c r="X75" s="2"/>
      <c r="Y75" s="2"/>
      <c r="Z75" s="2"/>
      <c r="AA75" s="2"/>
      <c r="AB75" s="2"/>
      <c r="AC75" s="2"/>
      <c r="AD75" s="2"/>
      <c r="AE75" s="2"/>
      <c r="AF75" s="92"/>
      <c r="AH75" s="36">
        <f t="shared" si="1"/>
        <v>0</v>
      </c>
      <c r="AI75" s="36">
        <f t="shared" si="2"/>
        <v>0</v>
      </c>
      <c r="AJ75" s="36">
        <f t="shared" si="3"/>
        <v>0</v>
      </c>
      <c r="AL75" s="35">
        <f t="shared" si="11"/>
        <v>0</v>
      </c>
      <c r="AM75" s="72">
        <f t="shared" si="42"/>
        <v>0</v>
      </c>
      <c r="AN75" s="72">
        <f t="shared" si="43"/>
        <v>0</v>
      </c>
      <c r="AO75" s="72">
        <f t="shared" si="44"/>
        <v>0</v>
      </c>
      <c r="AP75" s="72">
        <f t="shared" si="45"/>
        <v>0</v>
      </c>
    </row>
    <row r="76" spans="1:42" s="13" customFormat="1" ht="18.75" x14ac:dyDescent="0.3">
      <c r="A76" s="3" t="s">
        <v>16</v>
      </c>
      <c r="B76" s="27"/>
      <c r="C76" s="27"/>
      <c r="D76" s="27"/>
      <c r="E76" s="27"/>
      <c r="F76" s="27"/>
      <c r="G76" s="27"/>
      <c r="H76" s="2"/>
      <c r="I76" s="2"/>
      <c r="J76" s="2"/>
      <c r="K76" s="2"/>
      <c r="L76" s="2"/>
      <c r="M76" s="2"/>
      <c r="N76" s="2"/>
      <c r="O76" s="2"/>
      <c r="P76" s="2"/>
      <c r="Q76" s="2"/>
      <c r="R76" s="2"/>
      <c r="S76" s="2"/>
      <c r="T76" s="2"/>
      <c r="U76" s="2"/>
      <c r="V76" s="2"/>
      <c r="W76" s="2"/>
      <c r="X76" s="2"/>
      <c r="Y76" s="2"/>
      <c r="Z76" s="2"/>
      <c r="AA76" s="2"/>
      <c r="AB76" s="2"/>
      <c r="AC76" s="2"/>
      <c r="AD76" s="2"/>
      <c r="AE76" s="2"/>
      <c r="AF76" s="64"/>
      <c r="AH76" s="36">
        <f t="shared" si="1"/>
        <v>0</v>
      </c>
      <c r="AI76" s="36">
        <f t="shared" si="2"/>
        <v>0</v>
      </c>
      <c r="AJ76" s="36">
        <f t="shared" si="3"/>
        <v>0</v>
      </c>
      <c r="AL76" s="35">
        <f t="shared" si="11"/>
        <v>0</v>
      </c>
      <c r="AM76" s="72">
        <f t="shared" si="42"/>
        <v>0</v>
      </c>
      <c r="AN76" s="72">
        <f t="shared" si="43"/>
        <v>0</v>
      </c>
      <c r="AO76" s="72">
        <f t="shared" si="44"/>
        <v>0</v>
      </c>
      <c r="AP76" s="72">
        <f t="shared" si="45"/>
        <v>0</v>
      </c>
    </row>
    <row r="77" spans="1:42" s="48" customFormat="1" ht="93.75" x14ac:dyDescent="0.3">
      <c r="A77" s="47" t="s">
        <v>22</v>
      </c>
      <c r="B77" s="43">
        <f>H77+J77+L77+N77+P77+R77+T77+V77+X77+Z77+AB77+AD77</f>
        <v>13182.099999999999</v>
      </c>
      <c r="C77" s="44">
        <f>C79</f>
        <v>10683.4</v>
      </c>
      <c r="D77" s="44">
        <f>D79</f>
        <v>10683.4</v>
      </c>
      <c r="E77" s="44">
        <f>E79</f>
        <v>10107.379000000001</v>
      </c>
      <c r="F77" s="50">
        <f>E77/B77*100</f>
        <v>76.675029016621039</v>
      </c>
      <c r="G77" s="50">
        <f>E77/C77*100</f>
        <v>94.608261414905385</v>
      </c>
      <c r="H77" s="44">
        <f>H79</f>
        <v>732.5</v>
      </c>
      <c r="I77" s="44">
        <f>I79</f>
        <v>489.3</v>
      </c>
      <c r="J77" s="44">
        <f t="shared" ref="J77:AD77" si="46">J79</f>
        <v>1040.7</v>
      </c>
      <c r="K77" s="44">
        <f>K79</f>
        <v>914.9</v>
      </c>
      <c r="L77" s="44">
        <f t="shared" si="46"/>
        <v>978.1</v>
      </c>
      <c r="M77" s="44">
        <f>M79</f>
        <v>986.9</v>
      </c>
      <c r="N77" s="44">
        <f t="shared" si="46"/>
        <v>1004</v>
      </c>
      <c r="O77" s="44">
        <f>O79</f>
        <v>1021.1</v>
      </c>
      <c r="P77" s="44">
        <f t="shared" si="46"/>
        <v>1552.2</v>
      </c>
      <c r="Q77" s="44">
        <f>Q79</f>
        <v>1051.2</v>
      </c>
      <c r="R77" s="44">
        <f t="shared" si="46"/>
        <v>1606.7</v>
      </c>
      <c r="S77" s="44">
        <f>S79</f>
        <v>1436.479</v>
      </c>
      <c r="T77" s="44">
        <f t="shared" si="46"/>
        <v>916.3</v>
      </c>
      <c r="U77" s="44">
        <f>U79</f>
        <v>1167.8</v>
      </c>
      <c r="V77" s="44">
        <f t="shared" si="46"/>
        <v>622</v>
      </c>
      <c r="W77" s="44">
        <f>W79</f>
        <v>850.8</v>
      </c>
      <c r="X77" s="44">
        <f t="shared" si="46"/>
        <v>941.4</v>
      </c>
      <c r="Y77" s="44">
        <f>Y79</f>
        <v>1008.9</v>
      </c>
      <c r="Z77" s="44">
        <f t="shared" si="46"/>
        <v>1289.5</v>
      </c>
      <c r="AA77" s="44">
        <f>AA79</f>
        <v>1180</v>
      </c>
      <c r="AB77" s="44">
        <f t="shared" si="46"/>
        <v>1118.4000000000001</v>
      </c>
      <c r="AC77" s="44">
        <f>AC79</f>
        <v>0</v>
      </c>
      <c r="AD77" s="44">
        <f t="shared" si="46"/>
        <v>1380.3</v>
      </c>
      <c r="AE77" s="44">
        <f>AE79</f>
        <v>0</v>
      </c>
      <c r="AF77" s="64"/>
      <c r="AH77" s="46">
        <f t="shared" si="1"/>
        <v>13182.099999999999</v>
      </c>
      <c r="AI77" s="46">
        <f t="shared" si="2"/>
        <v>6914.2</v>
      </c>
      <c r="AJ77" s="46">
        <f t="shared" si="3"/>
        <v>10107.379000000001</v>
      </c>
      <c r="AL77" s="49">
        <f t="shared" si="11"/>
        <v>576.02099999999882</v>
      </c>
      <c r="AM77" s="72">
        <f t="shared" si="42"/>
        <v>13182.099999999999</v>
      </c>
      <c r="AN77" s="72">
        <f t="shared" si="43"/>
        <v>10683.4</v>
      </c>
      <c r="AO77" s="72">
        <f t="shared" si="44"/>
        <v>10107.379000000001</v>
      </c>
      <c r="AP77" s="72">
        <f t="shared" si="45"/>
        <v>-576.02099999999882</v>
      </c>
    </row>
    <row r="78" spans="1:42" s="13" customFormat="1" ht="168.75" x14ac:dyDescent="0.3">
      <c r="A78" s="4" t="s">
        <v>42</v>
      </c>
      <c r="B78" s="27"/>
      <c r="C78" s="27"/>
      <c r="D78" s="27"/>
      <c r="E78" s="27"/>
      <c r="F78" s="27"/>
      <c r="G78" s="27"/>
      <c r="H78" s="2"/>
      <c r="I78" s="2"/>
      <c r="J78" s="2"/>
      <c r="K78" s="2"/>
      <c r="L78" s="2"/>
      <c r="M78" s="2"/>
      <c r="N78" s="2"/>
      <c r="O78" s="2"/>
      <c r="P78" s="2"/>
      <c r="Q78" s="2"/>
      <c r="R78" s="2"/>
      <c r="S78" s="2"/>
      <c r="T78" s="2"/>
      <c r="U78" s="2"/>
      <c r="V78" s="2"/>
      <c r="W78" s="2"/>
      <c r="X78" s="2"/>
      <c r="Y78" s="2"/>
      <c r="Z78" s="2"/>
      <c r="AA78" s="2"/>
      <c r="AB78" s="2"/>
      <c r="AC78" s="2"/>
      <c r="AD78" s="2"/>
      <c r="AE78" s="2"/>
      <c r="AF78" s="64"/>
      <c r="AH78" s="36">
        <f t="shared" si="1"/>
        <v>0</v>
      </c>
      <c r="AI78" s="36">
        <f t="shared" si="2"/>
        <v>0</v>
      </c>
      <c r="AJ78" s="36">
        <f t="shared" si="3"/>
        <v>0</v>
      </c>
      <c r="AL78" s="35">
        <f t="shared" si="11"/>
        <v>0</v>
      </c>
      <c r="AM78" s="72">
        <f t="shared" si="42"/>
        <v>0</v>
      </c>
      <c r="AN78" s="72">
        <f t="shared" si="43"/>
        <v>0</v>
      </c>
      <c r="AO78" s="72">
        <f t="shared" si="44"/>
        <v>0</v>
      </c>
      <c r="AP78" s="72">
        <f t="shared" si="45"/>
        <v>0</v>
      </c>
    </row>
    <row r="79" spans="1:42" s="13" customFormat="1" ht="18.75" x14ac:dyDescent="0.3">
      <c r="A79" s="4" t="s">
        <v>17</v>
      </c>
      <c r="B79" s="24">
        <f>H79+J79+L79+N79+P79+R79+T79+V79+X79+Z79+AB79+AD79</f>
        <v>13182.099999999999</v>
      </c>
      <c r="C79" s="2">
        <f>C80+C81+C82+C83</f>
        <v>10683.4</v>
      </c>
      <c r="D79" s="2">
        <f>D80+D81+D82+D83</f>
        <v>10683.4</v>
      </c>
      <c r="E79" s="2">
        <f>E80+E81+E82+E83</f>
        <v>10107.379000000001</v>
      </c>
      <c r="F79" s="58">
        <f>E79/B79*100</f>
        <v>76.675029016621039</v>
      </c>
      <c r="G79" s="58">
        <f>E79/C79*100</f>
        <v>94.608261414905385</v>
      </c>
      <c r="H79" s="2">
        <f t="shared" ref="H79:AD79" si="47">H80+H81+H82+H83</f>
        <v>732.5</v>
      </c>
      <c r="I79" s="2">
        <f>I80+I81+I82+I83</f>
        <v>489.3</v>
      </c>
      <c r="J79" s="2">
        <f t="shared" si="47"/>
        <v>1040.7</v>
      </c>
      <c r="K79" s="2">
        <f>K80+K81+K82+K83</f>
        <v>914.9</v>
      </c>
      <c r="L79" s="2">
        <f t="shared" si="47"/>
        <v>978.1</v>
      </c>
      <c r="M79" s="2">
        <f>M80+M81+M82+M83</f>
        <v>986.9</v>
      </c>
      <c r="N79" s="2">
        <f t="shared" si="47"/>
        <v>1004</v>
      </c>
      <c r="O79" s="2">
        <f>O80+O81+O82+O83</f>
        <v>1021.1</v>
      </c>
      <c r="P79" s="2">
        <f t="shared" si="47"/>
        <v>1552.2</v>
      </c>
      <c r="Q79" s="2">
        <f>Q80+Q81+Q82+Q83</f>
        <v>1051.2</v>
      </c>
      <c r="R79" s="2">
        <f t="shared" si="47"/>
        <v>1606.7</v>
      </c>
      <c r="S79" s="2">
        <f>S80+S81+S82+S83</f>
        <v>1436.479</v>
      </c>
      <c r="T79" s="2">
        <f t="shared" si="47"/>
        <v>916.3</v>
      </c>
      <c r="U79" s="2">
        <f>U80+U81+U82+U83</f>
        <v>1167.8</v>
      </c>
      <c r="V79" s="2">
        <f t="shared" si="47"/>
        <v>622</v>
      </c>
      <c r="W79" s="2">
        <f>W80+W81+W82+W83</f>
        <v>850.8</v>
      </c>
      <c r="X79" s="2">
        <f t="shared" si="47"/>
        <v>941.4</v>
      </c>
      <c r="Y79" s="2">
        <f>Y80+Y81+Y82+Y83</f>
        <v>1008.9</v>
      </c>
      <c r="Z79" s="2">
        <f t="shared" si="47"/>
        <v>1289.5</v>
      </c>
      <c r="AA79" s="2">
        <f>AA80+AA81+AA82+AA83</f>
        <v>1180</v>
      </c>
      <c r="AB79" s="2">
        <f t="shared" si="47"/>
        <v>1118.4000000000001</v>
      </c>
      <c r="AC79" s="2">
        <f>AC80+AC81+AC82+AC83</f>
        <v>0</v>
      </c>
      <c r="AD79" s="2">
        <f t="shared" si="47"/>
        <v>1380.3</v>
      </c>
      <c r="AE79" s="2">
        <f>AE80+AE81+AE82+AE83</f>
        <v>0</v>
      </c>
      <c r="AF79" s="64"/>
      <c r="AH79" s="36">
        <f t="shared" si="1"/>
        <v>13182.099999999999</v>
      </c>
      <c r="AI79" s="36">
        <f t="shared" si="2"/>
        <v>6914.2</v>
      </c>
      <c r="AJ79" s="36">
        <f t="shared" si="3"/>
        <v>10107.379000000001</v>
      </c>
      <c r="AL79" s="35">
        <f t="shared" si="11"/>
        <v>576.02099999999882</v>
      </c>
      <c r="AM79" s="72">
        <f t="shared" si="42"/>
        <v>13182.099999999999</v>
      </c>
      <c r="AN79" s="72">
        <f t="shared" si="43"/>
        <v>10683.4</v>
      </c>
      <c r="AO79" s="72">
        <f t="shared" si="44"/>
        <v>10107.379000000001</v>
      </c>
      <c r="AP79" s="72">
        <f t="shared" si="45"/>
        <v>-576.02099999999882</v>
      </c>
    </row>
    <row r="80" spans="1:42" s="13" customFormat="1" ht="18.75" x14ac:dyDescent="0.3">
      <c r="A80" s="3" t="s">
        <v>13</v>
      </c>
      <c r="B80" s="16">
        <f>B92</f>
        <v>60</v>
      </c>
      <c r="C80" s="16">
        <f>C92</f>
        <v>60</v>
      </c>
      <c r="D80" s="16">
        <f>D92</f>
        <v>60</v>
      </c>
      <c r="E80" s="16">
        <f>E92</f>
        <v>60</v>
      </c>
      <c r="F80" s="27"/>
      <c r="G80" s="27"/>
      <c r="H80" s="16"/>
      <c r="I80" s="16">
        <f>I92</f>
        <v>0</v>
      </c>
      <c r="J80" s="16"/>
      <c r="K80" s="16">
        <f>K92</f>
        <v>0</v>
      </c>
      <c r="L80" s="16"/>
      <c r="M80" s="16">
        <f>M92</f>
        <v>0</v>
      </c>
      <c r="N80" s="16"/>
      <c r="O80" s="16">
        <f>O92</f>
        <v>0</v>
      </c>
      <c r="P80" s="16">
        <f>P92</f>
        <v>60</v>
      </c>
      <c r="Q80" s="16">
        <f>Q92</f>
        <v>50</v>
      </c>
      <c r="R80" s="16"/>
      <c r="S80" s="16">
        <f>S92</f>
        <v>10</v>
      </c>
      <c r="T80" s="16"/>
      <c r="U80" s="16">
        <f>U92</f>
        <v>0</v>
      </c>
      <c r="V80" s="16"/>
      <c r="W80" s="16">
        <f>W92</f>
        <v>0</v>
      </c>
      <c r="X80" s="16"/>
      <c r="Y80" s="16">
        <f>Y92</f>
        <v>0</v>
      </c>
      <c r="Z80" s="16"/>
      <c r="AA80" s="16">
        <f>AA92</f>
        <v>0</v>
      </c>
      <c r="AB80" s="16"/>
      <c r="AC80" s="16">
        <f>AC92</f>
        <v>0</v>
      </c>
      <c r="AD80" s="16"/>
      <c r="AE80" s="16">
        <f>AE92</f>
        <v>0</v>
      </c>
      <c r="AF80" s="64"/>
      <c r="AH80" s="36">
        <f t="shared" si="1"/>
        <v>60</v>
      </c>
      <c r="AI80" s="36">
        <f t="shared" si="2"/>
        <v>60</v>
      </c>
      <c r="AJ80" s="36">
        <f t="shared" si="3"/>
        <v>60</v>
      </c>
      <c r="AL80" s="35">
        <f t="shared" si="11"/>
        <v>0</v>
      </c>
      <c r="AM80" s="72">
        <f t="shared" si="42"/>
        <v>60</v>
      </c>
      <c r="AN80" s="72">
        <f t="shared" si="43"/>
        <v>60</v>
      </c>
      <c r="AO80" s="72">
        <f t="shared" si="44"/>
        <v>60</v>
      </c>
      <c r="AP80" s="72">
        <f t="shared" si="45"/>
        <v>0</v>
      </c>
    </row>
    <row r="81" spans="1:42" s="13" customFormat="1" ht="18.75" x14ac:dyDescent="0.3">
      <c r="A81" s="3" t="s">
        <v>14</v>
      </c>
      <c r="B81" s="28">
        <f>H81+J81+L81+N81+P81+R81+T81+V81+X81+Z81+AB81+AD81</f>
        <v>13122.099999999999</v>
      </c>
      <c r="C81" s="16">
        <f t="shared" ref="C81:D81" si="48">C87</f>
        <v>10623.4</v>
      </c>
      <c r="D81" s="16">
        <f t="shared" si="48"/>
        <v>10623.4</v>
      </c>
      <c r="E81" s="16">
        <f>E87</f>
        <v>10047.379000000001</v>
      </c>
      <c r="F81" s="29">
        <f>E81/B81*100</f>
        <v>76.568377012825707</v>
      </c>
      <c r="G81" s="29">
        <f>E81/C81*100</f>
        <v>94.577809364233687</v>
      </c>
      <c r="H81" s="16">
        <f>H87</f>
        <v>732.5</v>
      </c>
      <c r="I81" s="16">
        <f>I87</f>
        <v>489.3</v>
      </c>
      <c r="J81" s="16">
        <f t="shared" ref="J81:AD81" si="49">J87</f>
        <v>1040.7</v>
      </c>
      <c r="K81" s="16">
        <f>K87</f>
        <v>914.9</v>
      </c>
      <c r="L81" s="16">
        <f t="shared" si="49"/>
        <v>978.1</v>
      </c>
      <c r="M81" s="16">
        <f>M87</f>
        <v>986.9</v>
      </c>
      <c r="N81" s="16">
        <f t="shared" si="49"/>
        <v>1004</v>
      </c>
      <c r="O81" s="16">
        <f>O87</f>
        <v>1021.1</v>
      </c>
      <c r="P81" s="16">
        <f t="shared" si="49"/>
        <v>1492.2</v>
      </c>
      <c r="Q81" s="16">
        <f>Q87</f>
        <v>1001.2</v>
      </c>
      <c r="R81" s="16">
        <f t="shared" si="49"/>
        <v>1606.7</v>
      </c>
      <c r="S81" s="16">
        <f>S87</f>
        <v>1426.479</v>
      </c>
      <c r="T81" s="16">
        <f t="shared" si="49"/>
        <v>916.3</v>
      </c>
      <c r="U81" s="16">
        <f>U87</f>
        <v>1167.8</v>
      </c>
      <c r="V81" s="16">
        <f t="shared" si="49"/>
        <v>622</v>
      </c>
      <c r="W81" s="16">
        <f>W87</f>
        <v>850.8</v>
      </c>
      <c r="X81" s="16">
        <f t="shared" si="49"/>
        <v>941.4</v>
      </c>
      <c r="Y81" s="16">
        <f>Y87</f>
        <v>1008.9</v>
      </c>
      <c r="Z81" s="16">
        <f t="shared" si="49"/>
        <v>1289.5</v>
      </c>
      <c r="AA81" s="16">
        <f>AA87</f>
        <v>1180</v>
      </c>
      <c r="AB81" s="16">
        <f t="shared" si="49"/>
        <v>1118.4000000000001</v>
      </c>
      <c r="AC81" s="16">
        <f>AC87</f>
        <v>0</v>
      </c>
      <c r="AD81" s="16">
        <f t="shared" si="49"/>
        <v>1380.3</v>
      </c>
      <c r="AE81" s="16">
        <f>AE87</f>
        <v>0</v>
      </c>
      <c r="AF81" s="64"/>
      <c r="AH81" s="36">
        <f t="shared" ref="AH81:AH144" si="50">H81+J81+L81+N81+P81+R81+T81+V81+X81+Z81+AB81+AD81</f>
        <v>13122.099999999999</v>
      </c>
      <c r="AI81" s="36">
        <f t="shared" ref="AI81:AI144" si="51">H81+J81+L81+N81+P81+R81</f>
        <v>6854.2</v>
      </c>
      <c r="AJ81" s="36">
        <f t="shared" ref="AJ81:AJ144" si="52">I81+K81+M81+O81+Q81+S81+U81+W81+Y81+AA81+AC81+AE81</f>
        <v>10047.379000000001</v>
      </c>
      <c r="AL81" s="35">
        <f t="shared" si="11"/>
        <v>576.02099999999882</v>
      </c>
      <c r="AM81" s="72">
        <f t="shared" si="42"/>
        <v>13122.099999999999</v>
      </c>
      <c r="AN81" s="72">
        <f t="shared" si="43"/>
        <v>10623.4</v>
      </c>
      <c r="AO81" s="72">
        <f t="shared" si="44"/>
        <v>10047.379000000001</v>
      </c>
      <c r="AP81" s="72">
        <f t="shared" si="45"/>
        <v>-576.02099999999882</v>
      </c>
    </row>
    <row r="82" spans="1:42" s="13" customFormat="1" ht="18.75" x14ac:dyDescent="0.3">
      <c r="A82" s="3" t="s">
        <v>15</v>
      </c>
      <c r="B82" s="27"/>
      <c r="C82" s="16"/>
      <c r="D82" s="27"/>
      <c r="E82" s="27"/>
      <c r="F82" s="27"/>
      <c r="G82" s="27"/>
      <c r="H82" s="16"/>
      <c r="I82" s="16"/>
      <c r="J82" s="16"/>
      <c r="K82" s="16"/>
      <c r="L82" s="16"/>
      <c r="M82" s="16"/>
      <c r="N82" s="16"/>
      <c r="O82" s="16"/>
      <c r="P82" s="16"/>
      <c r="Q82" s="16"/>
      <c r="R82" s="16"/>
      <c r="S82" s="16"/>
      <c r="T82" s="16"/>
      <c r="U82" s="16"/>
      <c r="V82" s="16"/>
      <c r="W82" s="16"/>
      <c r="X82" s="16"/>
      <c r="Y82" s="16"/>
      <c r="Z82" s="16"/>
      <c r="AA82" s="16"/>
      <c r="AB82" s="16"/>
      <c r="AC82" s="16"/>
      <c r="AD82" s="16"/>
      <c r="AE82" s="16"/>
      <c r="AF82" s="64"/>
      <c r="AH82" s="36">
        <f t="shared" si="50"/>
        <v>0</v>
      </c>
      <c r="AI82" s="36">
        <f t="shared" si="51"/>
        <v>0</v>
      </c>
      <c r="AJ82" s="36">
        <f t="shared" si="52"/>
        <v>0</v>
      </c>
      <c r="AL82" s="35">
        <f t="shared" si="11"/>
        <v>0</v>
      </c>
      <c r="AM82" s="72">
        <f t="shared" si="42"/>
        <v>0</v>
      </c>
      <c r="AN82" s="72">
        <f t="shared" si="43"/>
        <v>0</v>
      </c>
      <c r="AO82" s="72">
        <f t="shared" si="44"/>
        <v>0</v>
      </c>
      <c r="AP82" s="72">
        <f t="shared" si="45"/>
        <v>0</v>
      </c>
    </row>
    <row r="83" spans="1:42" s="13" customFormat="1" ht="18.75" x14ac:dyDescent="0.3">
      <c r="A83" s="3" t="s">
        <v>16</v>
      </c>
      <c r="B83" s="27"/>
      <c r="C83" s="2"/>
      <c r="D83" s="27"/>
      <c r="E83" s="27"/>
      <c r="F83" s="27"/>
      <c r="G83" s="27"/>
      <c r="H83" s="2"/>
      <c r="I83" s="2"/>
      <c r="J83" s="2"/>
      <c r="K83" s="2"/>
      <c r="L83" s="2"/>
      <c r="M83" s="2"/>
      <c r="N83" s="2"/>
      <c r="O83" s="2"/>
      <c r="P83" s="2"/>
      <c r="Q83" s="2"/>
      <c r="R83" s="2"/>
      <c r="S83" s="2"/>
      <c r="T83" s="2"/>
      <c r="U83" s="2"/>
      <c r="V83" s="2"/>
      <c r="W83" s="2"/>
      <c r="X83" s="2"/>
      <c r="Y83" s="2"/>
      <c r="Z83" s="2"/>
      <c r="AA83" s="2"/>
      <c r="AB83" s="2"/>
      <c r="AC83" s="2"/>
      <c r="AD83" s="2"/>
      <c r="AE83" s="2"/>
      <c r="AF83" s="64"/>
      <c r="AH83" s="36">
        <f t="shared" si="50"/>
        <v>0</v>
      </c>
      <c r="AI83" s="36">
        <f t="shared" si="51"/>
        <v>0</v>
      </c>
      <c r="AJ83" s="36">
        <f t="shared" si="52"/>
        <v>0</v>
      </c>
      <c r="AL83" s="35">
        <f t="shared" si="11"/>
        <v>0</v>
      </c>
      <c r="AM83" s="72">
        <f t="shared" si="42"/>
        <v>0</v>
      </c>
      <c r="AN83" s="72">
        <f t="shared" si="43"/>
        <v>0</v>
      </c>
      <c r="AO83" s="72">
        <f t="shared" si="44"/>
        <v>0</v>
      </c>
      <c r="AP83" s="72">
        <f t="shared" si="45"/>
        <v>0</v>
      </c>
    </row>
    <row r="84" spans="1:42" s="13" customFormat="1" ht="150" x14ac:dyDescent="0.3">
      <c r="A84" s="3" t="s">
        <v>43</v>
      </c>
      <c r="B84" s="31"/>
      <c r="C84" s="31"/>
      <c r="D84" s="31"/>
      <c r="E84" s="31"/>
      <c r="F84" s="31"/>
      <c r="G84" s="31"/>
      <c r="H84" s="2"/>
      <c r="I84" s="2"/>
      <c r="J84" s="2"/>
      <c r="K84" s="2"/>
      <c r="L84" s="2"/>
      <c r="M84" s="2"/>
      <c r="N84" s="2"/>
      <c r="O84" s="2"/>
      <c r="P84" s="2"/>
      <c r="Q84" s="2"/>
      <c r="R84" s="2"/>
      <c r="S84" s="2"/>
      <c r="T84" s="2"/>
      <c r="U84" s="2"/>
      <c r="V84" s="2"/>
      <c r="W84" s="2"/>
      <c r="X84" s="2"/>
      <c r="Y84" s="2"/>
      <c r="Z84" s="2"/>
      <c r="AA84" s="2"/>
      <c r="AB84" s="2"/>
      <c r="AC84" s="2"/>
      <c r="AD84" s="2"/>
      <c r="AE84" s="2"/>
      <c r="AF84" s="90" t="s">
        <v>96</v>
      </c>
      <c r="AH84" s="36">
        <f t="shared" si="50"/>
        <v>0</v>
      </c>
      <c r="AI84" s="36">
        <f t="shared" si="51"/>
        <v>0</v>
      </c>
      <c r="AJ84" s="36">
        <f t="shared" si="52"/>
        <v>0</v>
      </c>
      <c r="AL84" s="35">
        <f t="shared" si="11"/>
        <v>0</v>
      </c>
      <c r="AM84" s="72">
        <f t="shared" si="42"/>
        <v>0</v>
      </c>
      <c r="AN84" s="72">
        <f t="shared" si="43"/>
        <v>0</v>
      </c>
      <c r="AO84" s="72">
        <f t="shared" si="44"/>
        <v>0</v>
      </c>
      <c r="AP84" s="72">
        <f t="shared" si="45"/>
        <v>0</v>
      </c>
    </row>
    <row r="85" spans="1:42" s="13" customFormat="1" ht="18.75" x14ac:dyDescent="0.3">
      <c r="A85" s="4" t="s">
        <v>17</v>
      </c>
      <c r="B85" s="24">
        <f>H85+J85+L85+N85+P85+R85+T85+V85+X85+Z85+AB85+AD85</f>
        <v>13122.099999999999</v>
      </c>
      <c r="C85" s="59">
        <f>C86+C87+C88+C89</f>
        <v>10623.4</v>
      </c>
      <c r="D85" s="59">
        <f>D86+D87+D88+D89</f>
        <v>10623.4</v>
      </c>
      <c r="E85" s="59">
        <f>E86+E87+E88+E89</f>
        <v>10047.379000000001</v>
      </c>
      <c r="F85" s="58">
        <f>E85/B85*100</f>
        <v>76.568377012825707</v>
      </c>
      <c r="G85" s="58">
        <f>E85/C85*100</f>
        <v>94.577809364233687</v>
      </c>
      <c r="H85" s="2">
        <f t="shared" ref="H85:AE85" si="53">H86+H87+H88+H89</f>
        <v>732.5</v>
      </c>
      <c r="I85" s="2">
        <f t="shared" si="53"/>
        <v>489.3</v>
      </c>
      <c r="J85" s="2">
        <f t="shared" si="53"/>
        <v>1040.7</v>
      </c>
      <c r="K85" s="2">
        <f t="shared" si="53"/>
        <v>914.9</v>
      </c>
      <c r="L85" s="2">
        <f t="shared" si="53"/>
        <v>978.1</v>
      </c>
      <c r="M85" s="2">
        <f t="shared" si="53"/>
        <v>986.9</v>
      </c>
      <c r="N85" s="2">
        <f t="shared" si="53"/>
        <v>1004</v>
      </c>
      <c r="O85" s="2">
        <f t="shared" si="53"/>
        <v>1021.1</v>
      </c>
      <c r="P85" s="2">
        <f t="shared" si="53"/>
        <v>1492.2</v>
      </c>
      <c r="Q85" s="2">
        <f t="shared" si="53"/>
        <v>1001.2</v>
      </c>
      <c r="R85" s="2">
        <f t="shared" si="53"/>
        <v>1606.7</v>
      </c>
      <c r="S85" s="2">
        <f t="shared" si="53"/>
        <v>1426.479</v>
      </c>
      <c r="T85" s="2">
        <f t="shared" si="53"/>
        <v>916.3</v>
      </c>
      <c r="U85" s="2">
        <f t="shared" si="53"/>
        <v>1167.8</v>
      </c>
      <c r="V85" s="2">
        <f t="shared" si="53"/>
        <v>622</v>
      </c>
      <c r="W85" s="2">
        <f t="shared" si="53"/>
        <v>850.8</v>
      </c>
      <c r="X85" s="2">
        <f t="shared" si="53"/>
        <v>941.4</v>
      </c>
      <c r="Y85" s="2">
        <f t="shared" si="53"/>
        <v>1008.9</v>
      </c>
      <c r="Z85" s="2">
        <f t="shared" si="53"/>
        <v>1289.5</v>
      </c>
      <c r="AA85" s="2">
        <f t="shared" si="53"/>
        <v>1180</v>
      </c>
      <c r="AB85" s="2">
        <f t="shared" si="53"/>
        <v>1118.4000000000001</v>
      </c>
      <c r="AC85" s="2">
        <f t="shared" si="53"/>
        <v>0</v>
      </c>
      <c r="AD85" s="2">
        <f t="shared" si="53"/>
        <v>1380.3</v>
      </c>
      <c r="AE85" s="2">
        <f t="shared" si="53"/>
        <v>0</v>
      </c>
      <c r="AF85" s="91"/>
      <c r="AH85" s="36">
        <f t="shared" si="50"/>
        <v>13122.099999999999</v>
      </c>
      <c r="AI85" s="36">
        <f t="shared" si="51"/>
        <v>6854.2</v>
      </c>
      <c r="AJ85" s="36">
        <f t="shared" si="52"/>
        <v>10047.379000000001</v>
      </c>
      <c r="AL85" s="35">
        <f t="shared" si="11"/>
        <v>576.02099999999882</v>
      </c>
      <c r="AM85" s="72">
        <f t="shared" si="42"/>
        <v>13122.099999999999</v>
      </c>
      <c r="AN85" s="72">
        <f t="shared" si="43"/>
        <v>10623.4</v>
      </c>
      <c r="AO85" s="72">
        <f t="shared" si="44"/>
        <v>10047.379000000001</v>
      </c>
      <c r="AP85" s="72">
        <f t="shared" si="45"/>
        <v>-576.02099999999882</v>
      </c>
    </row>
    <row r="86" spans="1:42" s="13" customFormat="1" ht="18.75" x14ac:dyDescent="0.3">
      <c r="A86" s="3" t="s">
        <v>13</v>
      </c>
      <c r="B86" s="27"/>
      <c r="C86" s="28">
        <f>H86</f>
        <v>0</v>
      </c>
      <c r="D86" s="27"/>
      <c r="E86" s="27"/>
      <c r="F86" s="27"/>
      <c r="G86" s="27"/>
      <c r="H86" s="2"/>
      <c r="I86" s="2"/>
      <c r="J86" s="2"/>
      <c r="K86" s="2"/>
      <c r="L86" s="2"/>
      <c r="M86" s="2"/>
      <c r="N86" s="2"/>
      <c r="O86" s="2"/>
      <c r="P86" s="2"/>
      <c r="Q86" s="2"/>
      <c r="R86" s="2"/>
      <c r="S86" s="2"/>
      <c r="T86" s="2"/>
      <c r="U86" s="2"/>
      <c r="V86" s="2"/>
      <c r="W86" s="2"/>
      <c r="X86" s="2"/>
      <c r="Y86" s="2"/>
      <c r="Z86" s="2"/>
      <c r="AA86" s="2"/>
      <c r="AB86" s="2"/>
      <c r="AC86" s="2"/>
      <c r="AD86" s="2"/>
      <c r="AE86" s="2"/>
      <c r="AF86" s="91"/>
      <c r="AH86" s="36">
        <f t="shared" si="50"/>
        <v>0</v>
      </c>
      <c r="AI86" s="36">
        <f t="shared" si="51"/>
        <v>0</v>
      </c>
      <c r="AJ86" s="36">
        <f t="shared" si="52"/>
        <v>0</v>
      </c>
      <c r="AL86" s="35">
        <f t="shared" si="11"/>
        <v>0</v>
      </c>
      <c r="AM86" s="72">
        <f t="shared" si="42"/>
        <v>0</v>
      </c>
      <c r="AN86" s="72">
        <f t="shared" si="43"/>
        <v>0</v>
      </c>
      <c r="AO86" s="72">
        <f t="shared" si="44"/>
        <v>0</v>
      </c>
      <c r="AP86" s="72">
        <f t="shared" si="45"/>
        <v>0</v>
      </c>
    </row>
    <row r="87" spans="1:42" s="13" customFormat="1" ht="18.75" x14ac:dyDescent="0.3">
      <c r="A87" s="3" t="s">
        <v>14</v>
      </c>
      <c r="B87" s="28">
        <f>H87+J87+L87+N87+P87+R87+T87+V87+X87+Z87+AB87+AD87</f>
        <v>13122.099999999999</v>
      </c>
      <c r="C87" s="28">
        <f>H87+J87+L87+N87+P87+R87+T87+V87+X87+Z87</f>
        <v>10623.4</v>
      </c>
      <c r="D87" s="28">
        <v>10623.4</v>
      </c>
      <c r="E87" s="28">
        <f>I87+K87+M87+O87+Q87+S87+U87+W87+Y87+AA87+AC87+AE87</f>
        <v>10047.379000000001</v>
      </c>
      <c r="F87" s="29">
        <f>E87/B87*100</f>
        <v>76.568377012825707</v>
      </c>
      <c r="G87" s="29">
        <f>E87/C87*100</f>
        <v>94.577809364233687</v>
      </c>
      <c r="H87" s="2">
        <v>732.5</v>
      </c>
      <c r="I87" s="2">
        <v>489.3</v>
      </c>
      <c r="J87" s="2">
        <v>1040.7</v>
      </c>
      <c r="K87" s="2">
        <v>914.9</v>
      </c>
      <c r="L87" s="2">
        <v>978.1</v>
      </c>
      <c r="M87" s="2">
        <v>986.9</v>
      </c>
      <c r="N87" s="2">
        <v>1004</v>
      </c>
      <c r="O87" s="2">
        <v>1021.1</v>
      </c>
      <c r="P87" s="2">
        <v>1492.2</v>
      </c>
      <c r="Q87" s="2">
        <v>1001.2</v>
      </c>
      <c r="R87" s="2">
        <v>1606.7</v>
      </c>
      <c r="S87" s="2">
        <v>1426.479</v>
      </c>
      <c r="T87" s="2">
        <v>916.3</v>
      </c>
      <c r="U87" s="2">
        <v>1167.8</v>
      </c>
      <c r="V87" s="2">
        <v>622</v>
      </c>
      <c r="W87" s="2">
        <v>850.8</v>
      </c>
      <c r="X87" s="2">
        <v>941.4</v>
      </c>
      <c r="Y87" s="2">
        <v>1008.9</v>
      </c>
      <c r="Z87" s="2">
        <v>1289.5</v>
      </c>
      <c r="AA87" s="2">
        <v>1180</v>
      </c>
      <c r="AB87" s="2">
        <v>1118.4000000000001</v>
      </c>
      <c r="AC87" s="2"/>
      <c r="AD87" s="2">
        <v>1380.3</v>
      </c>
      <c r="AE87" s="2"/>
      <c r="AF87" s="91"/>
      <c r="AH87" s="36">
        <f t="shared" si="50"/>
        <v>13122.099999999999</v>
      </c>
      <c r="AI87" s="36">
        <f t="shared" si="51"/>
        <v>6854.2</v>
      </c>
      <c r="AJ87" s="36">
        <f t="shared" si="52"/>
        <v>10047.379000000001</v>
      </c>
      <c r="AL87" s="35">
        <f t="shared" si="11"/>
        <v>576.02099999999882</v>
      </c>
      <c r="AM87" s="72">
        <f t="shared" si="42"/>
        <v>13122.099999999999</v>
      </c>
      <c r="AN87" s="72">
        <f t="shared" si="43"/>
        <v>10623.4</v>
      </c>
      <c r="AO87" s="72">
        <f t="shared" si="44"/>
        <v>10047.379000000001</v>
      </c>
      <c r="AP87" s="72">
        <f t="shared" si="45"/>
        <v>-576.02099999999882</v>
      </c>
    </row>
    <row r="88" spans="1:42" s="13" customFormat="1" ht="18.75" x14ac:dyDescent="0.3">
      <c r="A88" s="3" t="s">
        <v>15</v>
      </c>
      <c r="B88" s="27"/>
      <c r="C88" s="27"/>
      <c r="D88" s="27"/>
      <c r="E88" s="27"/>
      <c r="F88" s="27"/>
      <c r="G88" s="27"/>
      <c r="H88" s="2"/>
      <c r="I88" s="2"/>
      <c r="J88" s="2"/>
      <c r="K88" s="2"/>
      <c r="L88" s="2"/>
      <c r="M88" s="2"/>
      <c r="N88" s="2"/>
      <c r="O88" s="2"/>
      <c r="P88" s="2"/>
      <c r="Q88" s="2"/>
      <c r="R88" s="2"/>
      <c r="S88" s="2"/>
      <c r="T88" s="2"/>
      <c r="U88" s="2"/>
      <c r="V88" s="2"/>
      <c r="W88" s="2"/>
      <c r="X88" s="2"/>
      <c r="Y88" s="2"/>
      <c r="Z88" s="2"/>
      <c r="AA88" s="2"/>
      <c r="AB88" s="2"/>
      <c r="AC88" s="2"/>
      <c r="AD88" s="2"/>
      <c r="AE88" s="2"/>
      <c r="AF88" s="92"/>
      <c r="AH88" s="36">
        <f t="shared" si="50"/>
        <v>0</v>
      </c>
      <c r="AI88" s="36">
        <f t="shared" si="51"/>
        <v>0</v>
      </c>
      <c r="AJ88" s="36">
        <f t="shared" si="52"/>
        <v>0</v>
      </c>
      <c r="AL88" s="35">
        <f t="shared" si="11"/>
        <v>0</v>
      </c>
      <c r="AM88" s="72">
        <f t="shared" si="42"/>
        <v>0</v>
      </c>
      <c r="AN88" s="72">
        <f t="shared" si="43"/>
        <v>0</v>
      </c>
      <c r="AO88" s="72">
        <f t="shared" si="44"/>
        <v>0</v>
      </c>
      <c r="AP88" s="72">
        <f t="shared" si="45"/>
        <v>0</v>
      </c>
    </row>
    <row r="89" spans="1:42" s="13" customFormat="1" ht="18.75" x14ac:dyDescent="0.3">
      <c r="A89" s="3" t="s">
        <v>16</v>
      </c>
      <c r="B89" s="27"/>
      <c r="C89" s="27"/>
      <c r="D89" s="27"/>
      <c r="E89" s="27"/>
      <c r="F89" s="27"/>
      <c r="G89" s="27"/>
      <c r="H89" s="2"/>
      <c r="I89" s="2"/>
      <c r="J89" s="2"/>
      <c r="K89" s="2"/>
      <c r="L89" s="2"/>
      <c r="M89" s="2"/>
      <c r="N89" s="2"/>
      <c r="O89" s="2"/>
      <c r="P89" s="2"/>
      <c r="Q89" s="2"/>
      <c r="R89" s="2"/>
      <c r="S89" s="2"/>
      <c r="T89" s="2"/>
      <c r="U89" s="2"/>
      <c r="V89" s="2"/>
      <c r="W89" s="2"/>
      <c r="X89" s="2"/>
      <c r="Y89" s="2"/>
      <c r="Z89" s="2"/>
      <c r="AA89" s="2"/>
      <c r="AB89" s="2"/>
      <c r="AC89" s="2"/>
      <c r="AD89" s="2"/>
      <c r="AE89" s="2"/>
      <c r="AF89" s="64"/>
      <c r="AH89" s="36">
        <f t="shared" si="50"/>
        <v>0</v>
      </c>
      <c r="AI89" s="36">
        <f t="shared" si="51"/>
        <v>0</v>
      </c>
      <c r="AJ89" s="36">
        <f t="shared" si="52"/>
        <v>0</v>
      </c>
      <c r="AL89" s="35">
        <f t="shared" si="11"/>
        <v>0</v>
      </c>
      <c r="AM89" s="72">
        <f t="shared" si="42"/>
        <v>0</v>
      </c>
      <c r="AN89" s="72">
        <f t="shared" si="43"/>
        <v>0</v>
      </c>
      <c r="AO89" s="72">
        <f t="shared" si="44"/>
        <v>0</v>
      </c>
      <c r="AP89" s="72">
        <f t="shared" si="45"/>
        <v>0</v>
      </c>
    </row>
    <row r="90" spans="1:42" s="13" customFormat="1" ht="37.5" x14ac:dyDescent="0.3">
      <c r="A90" s="3" t="s">
        <v>24</v>
      </c>
      <c r="B90" s="31"/>
      <c r="C90" s="31"/>
      <c r="D90" s="31"/>
      <c r="E90" s="31"/>
      <c r="F90" s="31"/>
      <c r="G90" s="31"/>
      <c r="H90" s="2"/>
      <c r="I90" s="2"/>
      <c r="J90" s="2"/>
      <c r="K90" s="2"/>
      <c r="L90" s="2"/>
      <c r="M90" s="2"/>
      <c r="N90" s="2"/>
      <c r="O90" s="2"/>
      <c r="P90" s="2"/>
      <c r="Q90" s="2"/>
      <c r="R90" s="2"/>
      <c r="S90" s="2"/>
      <c r="T90" s="2"/>
      <c r="U90" s="2"/>
      <c r="V90" s="2"/>
      <c r="W90" s="2"/>
      <c r="X90" s="2"/>
      <c r="Y90" s="2"/>
      <c r="Z90" s="2"/>
      <c r="AA90" s="2"/>
      <c r="AB90" s="2"/>
      <c r="AC90" s="2"/>
      <c r="AD90" s="2"/>
      <c r="AE90" s="2"/>
      <c r="AF90" s="64"/>
      <c r="AH90" s="36">
        <f t="shared" si="50"/>
        <v>0</v>
      </c>
      <c r="AI90" s="36">
        <f t="shared" si="51"/>
        <v>0</v>
      </c>
      <c r="AJ90" s="36">
        <f t="shared" si="52"/>
        <v>0</v>
      </c>
      <c r="AL90" s="35">
        <f t="shared" ref="AL90:AL153" si="54">C90-E90</f>
        <v>0</v>
      </c>
      <c r="AM90" s="72">
        <f t="shared" si="42"/>
        <v>0</v>
      </c>
      <c r="AN90" s="72">
        <f t="shared" si="43"/>
        <v>0</v>
      </c>
      <c r="AO90" s="72">
        <f t="shared" si="44"/>
        <v>0</v>
      </c>
      <c r="AP90" s="72">
        <f t="shared" si="45"/>
        <v>0</v>
      </c>
    </row>
    <row r="91" spans="1:42" s="13" customFormat="1" ht="18.75" x14ac:dyDescent="0.3">
      <c r="A91" s="4" t="s">
        <v>17</v>
      </c>
      <c r="B91" s="24">
        <f>H91+J91+L91+N91+P91+R91+T91+V91+X91+Z91+AB91+AD91</f>
        <v>60</v>
      </c>
      <c r="C91" s="59">
        <f>C92+C93+C94+C95</f>
        <v>60</v>
      </c>
      <c r="D91" s="59">
        <f>D92+D93+D94+D95</f>
        <v>60</v>
      </c>
      <c r="E91" s="59">
        <f>E92+E93+E94+E95</f>
        <v>60</v>
      </c>
      <c r="F91" s="58">
        <f>E91/B91*100</f>
        <v>100</v>
      </c>
      <c r="G91" s="58">
        <f>E91/C91*100</f>
        <v>100</v>
      </c>
      <c r="H91" s="2">
        <f t="shared" ref="H91:AE91" si="55">H92+H93+H94+H95</f>
        <v>0</v>
      </c>
      <c r="I91" s="2">
        <f t="shared" si="55"/>
        <v>0</v>
      </c>
      <c r="J91" s="2">
        <f t="shared" si="55"/>
        <v>0</v>
      </c>
      <c r="K91" s="2">
        <f t="shared" si="55"/>
        <v>0</v>
      </c>
      <c r="L91" s="2">
        <f t="shared" si="55"/>
        <v>0</v>
      </c>
      <c r="M91" s="2">
        <f t="shared" si="55"/>
        <v>0</v>
      </c>
      <c r="N91" s="2">
        <f t="shared" si="55"/>
        <v>0</v>
      </c>
      <c r="O91" s="2">
        <f t="shared" si="55"/>
        <v>0</v>
      </c>
      <c r="P91" s="2">
        <f t="shared" si="55"/>
        <v>60</v>
      </c>
      <c r="Q91" s="2">
        <f t="shared" si="55"/>
        <v>50</v>
      </c>
      <c r="R91" s="2">
        <f t="shared" si="55"/>
        <v>0</v>
      </c>
      <c r="S91" s="2">
        <f t="shared" si="55"/>
        <v>10</v>
      </c>
      <c r="T91" s="2">
        <f t="shared" si="55"/>
        <v>0</v>
      </c>
      <c r="U91" s="2">
        <f t="shared" si="55"/>
        <v>0</v>
      </c>
      <c r="V91" s="2">
        <f t="shared" si="55"/>
        <v>0</v>
      </c>
      <c r="W91" s="2">
        <f t="shared" si="55"/>
        <v>0</v>
      </c>
      <c r="X91" s="2">
        <f t="shared" si="55"/>
        <v>0</v>
      </c>
      <c r="Y91" s="2">
        <f t="shared" si="55"/>
        <v>0</v>
      </c>
      <c r="Z91" s="2">
        <f t="shared" si="55"/>
        <v>0</v>
      </c>
      <c r="AA91" s="2">
        <f t="shared" si="55"/>
        <v>0</v>
      </c>
      <c r="AB91" s="2">
        <f t="shared" si="55"/>
        <v>0</v>
      </c>
      <c r="AC91" s="2">
        <f t="shared" si="55"/>
        <v>0</v>
      </c>
      <c r="AD91" s="2">
        <f t="shared" si="55"/>
        <v>0</v>
      </c>
      <c r="AE91" s="2">
        <f t="shared" si="55"/>
        <v>0</v>
      </c>
      <c r="AF91" s="64"/>
      <c r="AH91" s="36">
        <f t="shared" si="50"/>
        <v>60</v>
      </c>
      <c r="AI91" s="36">
        <f t="shared" si="51"/>
        <v>60</v>
      </c>
      <c r="AJ91" s="36">
        <f t="shared" si="52"/>
        <v>60</v>
      </c>
      <c r="AL91" s="35">
        <f t="shared" si="54"/>
        <v>0</v>
      </c>
      <c r="AM91" s="72">
        <f t="shared" si="42"/>
        <v>60</v>
      </c>
      <c r="AN91" s="72">
        <f t="shared" si="43"/>
        <v>60</v>
      </c>
      <c r="AO91" s="72">
        <f t="shared" si="44"/>
        <v>60</v>
      </c>
      <c r="AP91" s="72">
        <f t="shared" si="45"/>
        <v>0</v>
      </c>
    </row>
    <row r="92" spans="1:42" s="13" customFormat="1" ht="37.5" x14ac:dyDescent="0.3">
      <c r="A92" s="3" t="s">
        <v>13</v>
      </c>
      <c r="B92" s="28">
        <f>H92+J92+L92+N92+P92+R92+T92+V92+X92+Z92+AB92+AD92</f>
        <v>60</v>
      </c>
      <c r="C92" s="28">
        <f>H92+P92</f>
        <v>60</v>
      </c>
      <c r="D92" s="27">
        <v>60</v>
      </c>
      <c r="E92" s="25">
        <f>Q92+S92</f>
        <v>60</v>
      </c>
      <c r="F92" s="29">
        <f>E92/B92*100</f>
        <v>100</v>
      </c>
      <c r="G92" s="29">
        <f>E92/C92*100</f>
        <v>100</v>
      </c>
      <c r="H92" s="2"/>
      <c r="I92" s="2"/>
      <c r="J92" s="2"/>
      <c r="K92" s="2"/>
      <c r="L92" s="2"/>
      <c r="M92" s="2"/>
      <c r="N92" s="2"/>
      <c r="O92" s="2"/>
      <c r="P92" s="2">
        <v>60</v>
      </c>
      <c r="Q92" s="2">
        <v>50</v>
      </c>
      <c r="R92" s="2"/>
      <c r="S92" s="2">
        <v>10</v>
      </c>
      <c r="T92" s="2"/>
      <c r="U92" s="2"/>
      <c r="V92" s="2"/>
      <c r="W92" s="2"/>
      <c r="X92" s="2"/>
      <c r="Y92" s="2"/>
      <c r="Z92" s="2"/>
      <c r="AA92" s="2"/>
      <c r="AB92" s="2"/>
      <c r="AC92" s="2"/>
      <c r="AD92" s="2"/>
      <c r="AE92" s="2"/>
      <c r="AF92" s="64" t="s">
        <v>75</v>
      </c>
      <c r="AH92" s="36">
        <f t="shared" si="50"/>
        <v>60</v>
      </c>
      <c r="AI92" s="36">
        <f t="shared" si="51"/>
        <v>60</v>
      </c>
      <c r="AJ92" s="36">
        <f t="shared" si="52"/>
        <v>60</v>
      </c>
      <c r="AL92" s="35">
        <f t="shared" si="54"/>
        <v>0</v>
      </c>
      <c r="AM92" s="72">
        <f t="shared" si="42"/>
        <v>60</v>
      </c>
      <c r="AN92" s="72">
        <f t="shared" si="43"/>
        <v>60</v>
      </c>
      <c r="AO92" s="72">
        <f t="shared" si="44"/>
        <v>60</v>
      </c>
      <c r="AP92" s="72">
        <f t="shared" si="45"/>
        <v>0</v>
      </c>
    </row>
    <row r="93" spans="1:42" s="13" customFormat="1" ht="18.75" x14ac:dyDescent="0.3">
      <c r="A93" s="3" t="s">
        <v>14</v>
      </c>
      <c r="B93" s="28">
        <f>H93+J93+L93+N93+P93+R93+T93+V93+X93+Z93+AB93+AD93</f>
        <v>0</v>
      </c>
      <c r="C93" s="28">
        <f>H93+J93+L93</f>
        <v>0</v>
      </c>
      <c r="D93" s="28"/>
      <c r="E93" s="28">
        <f>I93+K93+M93+O93+Q93+S93+U93+W93+Y93+AA93+AC93+AE93</f>
        <v>0</v>
      </c>
      <c r="F93" s="29"/>
      <c r="G93" s="29"/>
      <c r="H93" s="2"/>
      <c r="I93" s="2"/>
      <c r="J93" s="2"/>
      <c r="K93" s="2"/>
      <c r="L93" s="2"/>
      <c r="M93" s="2"/>
      <c r="N93" s="2"/>
      <c r="O93" s="2"/>
      <c r="P93" s="2"/>
      <c r="Q93" s="2"/>
      <c r="R93" s="2"/>
      <c r="S93" s="2"/>
      <c r="T93" s="2"/>
      <c r="U93" s="2"/>
      <c r="V93" s="2"/>
      <c r="W93" s="2"/>
      <c r="X93" s="2"/>
      <c r="Y93" s="2"/>
      <c r="Z93" s="2"/>
      <c r="AA93" s="2"/>
      <c r="AB93" s="2"/>
      <c r="AC93" s="2"/>
      <c r="AD93" s="2"/>
      <c r="AE93" s="2"/>
      <c r="AF93" s="64"/>
      <c r="AH93" s="36">
        <f t="shared" si="50"/>
        <v>0</v>
      </c>
      <c r="AI93" s="36">
        <f t="shared" si="51"/>
        <v>0</v>
      </c>
      <c r="AJ93" s="36">
        <f t="shared" si="52"/>
        <v>0</v>
      </c>
      <c r="AL93" s="35">
        <f t="shared" si="54"/>
        <v>0</v>
      </c>
      <c r="AM93" s="72">
        <f t="shared" si="42"/>
        <v>0</v>
      </c>
      <c r="AN93" s="72">
        <f t="shared" si="43"/>
        <v>0</v>
      </c>
      <c r="AO93" s="72">
        <f t="shared" si="44"/>
        <v>0</v>
      </c>
      <c r="AP93" s="72">
        <f t="shared" si="45"/>
        <v>0</v>
      </c>
    </row>
    <row r="94" spans="1:42" s="13" customFormat="1" ht="18.75" x14ac:dyDescent="0.3">
      <c r="A94" s="3" t="s">
        <v>15</v>
      </c>
      <c r="B94" s="27"/>
      <c r="C94" s="27"/>
      <c r="D94" s="27"/>
      <c r="E94" s="27"/>
      <c r="F94" s="27"/>
      <c r="G94" s="27"/>
      <c r="H94" s="2"/>
      <c r="I94" s="2"/>
      <c r="J94" s="2"/>
      <c r="K94" s="2"/>
      <c r="L94" s="2"/>
      <c r="M94" s="2"/>
      <c r="N94" s="2"/>
      <c r="O94" s="2"/>
      <c r="P94" s="2"/>
      <c r="Q94" s="2"/>
      <c r="R94" s="2"/>
      <c r="S94" s="2"/>
      <c r="T94" s="2"/>
      <c r="U94" s="2"/>
      <c r="V94" s="2"/>
      <c r="W94" s="2"/>
      <c r="X94" s="2"/>
      <c r="Y94" s="2"/>
      <c r="Z94" s="2"/>
      <c r="AA94" s="2"/>
      <c r="AB94" s="2"/>
      <c r="AC94" s="2"/>
      <c r="AD94" s="2"/>
      <c r="AE94" s="2"/>
      <c r="AF94" s="64"/>
      <c r="AH94" s="23">
        <f t="shared" si="50"/>
        <v>0</v>
      </c>
      <c r="AI94" s="23">
        <f t="shared" si="51"/>
        <v>0</v>
      </c>
      <c r="AJ94" s="23">
        <f t="shared" si="52"/>
        <v>0</v>
      </c>
      <c r="AL94" s="35">
        <f t="shared" si="54"/>
        <v>0</v>
      </c>
      <c r="AM94" s="72">
        <f t="shared" si="42"/>
        <v>0</v>
      </c>
      <c r="AN94" s="72">
        <f t="shared" si="43"/>
        <v>0</v>
      </c>
      <c r="AO94" s="72">
        <f t="shared" si="44"/>
        <v>0</v>
      </c>
      <c r="AP94" s="72">
        <f t="shared" si="45"/>
        <v>0</v>
      </c>
    </row>
    <row r="95" spans="1:42" s="13" customFormat="1" ht="18.75" x14ac:dyDescent="0.3">
      <c r="A95" s="3" t="s">
        <v>16</v>
      </c>
      <c r="B95" s="27"/>
      <c r="C95" s="27"/>
      <c r="D95" s="27"/>
      <c r="E95" s="27"/>
      <c r="F95" s="27"/>
      <c r="G95" s="27"/>
      <c r="H95" s="2"/>
      <c r="I95" s="2"/>
      <c r="J95" s="2"/>
      <c r="K95" s="2"/>
      <c r="L95" s="2"/>
      <c r="M95" s="2"/>
      <c r="N95" s="2"/>
      <c r="O95" s="2"/>
      <c r="P95" s="2"/>
      <c r="Q95" s="2"/>
      <c r="R95" s="2"/>
      <c r="S95" s="2"/>
      <c r="T95" s="2"/>
      <c r="U95" s="2"/>
      <c r="V95" s="2"/>
      <c r="W95" s="2"/>
      <c r="X95" s="2"/>
      <c r="Y95" s="2"/>
      <c r="Z95" s="2"/>
      <c r="AA95" s="2"/>
      <c r="AB95" s="2"/>
      <c r="AC95" s="2"/>
      <c r="AD95" s="2"/>
      <c r="AE95" s="2"/>
      <c r="AF95" s="64"/>
      <c r="AH95" s="23">
        <f t="shared" si="50"/>
        <v>0</v>
      </c>
      <c r="AI95" s="23">
        <f t="shared" si="51"/>
        <v>0</v>
      </c>
      <c r="AJ95" s="23">
        <f t="shared" si="52"/>
        <v>0</v>
      </c>
      <c r="AL95" s="35">
        <f t="shared" si="54"/>
        <v>0</v>
      </c>
      <c r="AM95" s="72">
        <f t="shared" si="42"/>
        <v>0</v>
      </c>
      <c r="AN95" s="72">
        <f t="shared" si="43"/>
        <v>0</v>
      </c>
      <c r="AO95" s="72">
        <f t="shared" si="44"/>
        <v>0</v>
      </c>
      <c r="AP95" s="72">
        <f t="shared" si="45"/>
        <v>0</v>
      </c>
    </row>
    <row r="96" spans="1:42" s="48" customFormat="1" ht="56.25" x14ac:dyDescent="0.3">
      <c r="A96" s="47" t="s">
        <v>44</v>
      </c>
      <c r="B96" s="43">
        <f>H96+J96+L96+N96+P96+R96+T96+V96+X96+Z96+AB96+AD96</f>
        <v>26123.695</v>
      </c>
      <c r="C96" s="44">
        <f>C98+C116+C134</f>
        <v>22899.662</v>
      </c>
      <c r="D96" s="44">
        <f>D98+D116+D134</f>
        <v>22899.599999999999</v>
      </c>
      <c r="E96" s="44">
        <f>E98+E116+E134</f>
        <v>21479.949999999997</v>
      </c>
      <c r="F96" s="50">
        <f>E96/B96*100</f>
        <v>82.224011572635476</v>
      </c>
      <c r="G96" s="50">
        <f>E96/C96*100</f>
        <v>93.800292772880212</v>
      </c>
      <c r="H96" s="44">
        <f>H98+H116+H134</f>
        <v>1949.357</v>
      </c>
      <c r="I96" s="44">
        <f>I98+I116+I134</f>
        <v>838.52</v>
      </c>
      <c r="J96" s="44">
        <f t="shared" ref="J96:AD96" si="56">J98+J116+J134</f>
        <v>2289.201</v>
      </c>
      <c r="K96" s="44">
        <f>K98+K116+K134</f>
        <v>1951.6999999999998</v>
      </c>
      <c r="L96" s="44">
        <f t="shared" si="56"/>
        <v>2505.634</v>
      </c>
      <c r="M96" s="44">
        <f>M98+M116+M134</f>
        <v>2999.37</v>
      </c>
      <c r="N96" s="44">
        <f t="shared" si="56"/>
        <v>2907.3269999999998</v>
      </c>
      <c r="O96" s="44">
        <f>O98+O116+O134</f>
        <v>2822.1</v>
      </c>
      <c r="P96" s="44">
        <f t="shared" si="56"/>
        <v>1807.855</v>
      </c>
      <c r="Q96" s="44">
        <f>Q98+Q116+Q134</f>
        <v>1668.8600000000001</v>
      </c>
      <c r="R96" s="44">
        <f t="shared" si="56"/>
        <v>2429.518</v>
      </c>
      <c r="S96" s="44">
        <f>S98+S116+S134</f>
        <v>2679.7000000000003</v>
      </c>
      <c r="T96" s="44">
        <f t="shared" si="56"/>
        <v>3254.056</v>
      </c>
      <c r="U96" s="44">
        <f>U98+U116+U134</f>
        <v>2989.8</v>
      </c>
      <c r="V96" s="44">
        <f t="shared" si="56"/>
        <v>1842.8</v>
      </c>
      <c r="W96" s="44">
        <f>W98+W116+W134</f>
        <v>1951.9</v>
      </c>
      <c r="X96" s="44">
        <f t="shared" si="56"/>
        <v>1488.9069999999999</v>
      </c>
      <c r="Y96" s="44">
        <f>Y98+Y116+Y134</f>
        <v>1455.8</v>
      </c>
      <c r="Z96" s="44">
        <f t="shared" si="56"/>
        <v>2424.9370000000004</v>
      </c>
      <c r="AA96" s="44">
        <f>AA98+AA116+AA134</f>
        <v>2122.1999999999998</v>
      </c>
      <c r="AB96" s="44">
        <f t="shared" si="56"/>
        <v>1559.3030000000001</v>
      </c>
      <c r="AC96" s="44">
        <f>AC98+AC116+AC134</f>
        <v>0</v>
      </c>
      <c r="AD96" s="44">
        <f t="shared" si="56"/>
        <v>1664.8</v>
      </c>
      <c r="AE96" s="44">
        <f>AE98+AE116+AE134</f>
        <v>0</v>
      </c>
      <c r="AF96" s="64"/>
      <c r="AH96" s="46">
        <f t="shared" si="50"/>
        <v>26123.695</v>
      </c>
      <c r="AI96" s="46">
        <f t="shared" si="51"/>
        <v>13888.892</v>
      </c>
      <c r="AJ96" s="46">
        <f t="shared" si="52"/>
        <v>21479.950000000004</v>
      </c>
      <c r="AL96" s="49">
        <f t="shared" si="54"/>
        <v>1419.7120000000032</v>
      </c>
      <c r="AM96" s="72">
        <f t="shared" si="42"/>
        <v>26123.695</v>
      </c>
      <c r="AN96" s="72">
        <f t="shared" si="43"/>
        <v>22899.592000000001</v>
      </c>
      <c r="AO96" s="72">
        <f t="shared" si="44"/>
        <v>21479.950000000004</v>
      </c>
      <c r="AP96" s="72">
        <f t="shared" si="45"/>
        <v>-1419.7120000000032</v>
      </c>
    </row>
    <row r="97" spans="1:42" s="13" customFormat="1" ht="112.5" x14ac:dyDescent="0.3">
      <c r="A97" s="4" t="s">
        <v>45</v>
      </c>
      <c r="B97" s="27"/>
      <c r="C97" s="27"/>
      <c r="D97" s="27"/>
      <c r="E97" s="27"/>
      <c r="F97" s="27"/>
      <c r="G97" s="27"/>
      <c r="H97" s="2"/>
      <c r="I97" s="2"/>
      <c r="J97" s="2"/>
      <c r="K97" s="2"/>
      <c r="L97" s="2"/>
      <c r="M97" s="2"/>
      <c r="N97" s="2"/>
      <c r="O97" s="2"/>
      <c r="P97" s="2"/>
      <c r="Q97" s="2"/>
      <c r="R97" s="2"/>
      <c r="S97" s="2"/>
      <c r="T97" s="2"/>
      <c r="U97" s="2"/>
      <c r="V97" s="2"/>
      <c r="W97" s="2"/>
      <c r="X97" s="2"/>
      <c r="Y97" s="2"/>
      <c r="Z97" s="2"/>
      <c r="AA97" s="2"/>
      <c r="AB97" s="2"/>
      <c r="AC97" s="2"/>
      <c r="AD97" s="2"/>
      <c r="AE97" s="2"/>
      <c r="AF97" s="64"/>
      <c r="AH97" s="23">
        <f t="shared" si="50"/>
        <v>0</v>
      </c>
      <c r="AI97" s="23">
        <f t="shared" si="51"/>
        <v>0</v>
      </c>
      <c r="AJ97" s="23">
        <f t="shared" si="52"/>
        <v>0</v>
      </c>
      <c r="AL97" s="35">
        <f t="shared" si="54"/>
        <v>0</v>
      </c>
      <c r="AM97" s="72">
        <f t="shared" si="42"/>
        <v>0</v>
      </c>
      <c r="AN97" s="72">
        <f t="shared" si="43"/>
        <v>0</v>
      </c>
      <c r="AO97" s="72">
        <f t="shared" si="44"/>
        <v>0</v>
      </c>
      <c r="AP97" s="72">
        <f t="shared" si="45"/>
        <v>0</v>
      </c>
    </row>
    <row r="98" spans="1:42" s="13" customFormat="1" ht="18.75" x14ac:dyDescent="0.3">
      <c r="A98" s="4" t="s">
        <v>17</v>
      </c>
      <c r="B98" s="24">
        <f>H98+J98+L98+N98+P98+R98+T98+V98+X98+Z98+AB98+AD98</f>
        <v>756.33</v>
      </c>
      <c r="C98" s="2">
        <f>C99+C100+C101+C102</f>
        <v>756.33</v>
      </c>
      <c r="D98" s="2">
        <f>D99+D100+D101+D102</f>
        <v>756.3</v>
      </c>
      <c r="E98" s="2">
        <f>E99+E100+E101+E102</f>
        <v>558.53</v>
      </c>
      <c r="F98" s="60">
        <f>E98/B98*100</f>
        <v>73.84739465577195</v>
      </c>
      <c r="G98" s="60">
        <f>E98/C98*100</f>
        <v>73.84739465577195</v>
      </c>
      <c r="H98" s="2">
        <f>H99+H100+H101+H102</f>
        <v>0</v>
      </c>
      <c r="I98" s="2">
        <f t="shared" ref="I98:AE98" si="57">I99+I100+I101+I102</f>
        <v>0</v>
      </c>
      <c r="J98" s="2">
        <f t="shared" si="57"/>
        <v>311.5</v>
      </c>
      <c r="K98" s="2">
        <f t="shared" si="57"/>
        <v>163.5</v>
      </c>
      <c r="L98" s="2">
        <f t="shared" si="57"/>
        <v>201.2</v>
      </c>
      <c r="M98" s="2">
        <f t="shared" si="57"/>
        <v>97.9</v>
      </c>
      <c r="N98" s="2">
        <f t="shared" si="57"/>
        <v>138.5</v>
      </c>
      <c r="O98" s="2">
        <f t="shared" si="57"/>
        <v>143.69999999999999</v>
      </c>
      <c r="P98" s="2">
        <f t="shared" si="57"/>
        <v>8.9</v>
      </c>
      <c r="Q98" s="2">
        <f t="shared" si="57"/>
        <v>54.9</v>
      </c>
      <c r="R98" s="2">
        <f t="shared" si="57"/>
        <v>36.630000000000003</v>
      </c>
      <c r="S98" s="2">
        <f t="shared" si="57"/>
        <v>36.630000000000003</v>
      </c>
      <c r="T98" s="2">
        <f t="shared" si="57"/>
        <v>0</v>
      </c>
      <c r="U98" s="2">
        <f t="shared" si="57"/>
        <v>0</v>
      </c>
      <c r="V98" s="2">
        <f t="shared" si="57"/>
        <v>0</v>
      </c>
      <c r="W98" s="2">
        <f t="shared" si="57"/>
        <v>0</v>
      </c>
      <c r="X98" s="2">
        <f t="shared" si="57"/>
        <v>59.6</v>
      </c>
      <c r="Y98" s="2">
        <f t="shared" si="57"/>
        <v>17.7</v>
      </c>
      <c r="Z98" s="2">
        <f t="shared" si="57"/>
        <v>0</v>
      </c>
      <c r="AA98" s="2">
        <f t="shared" si="57"/>
        <v>44.2</v>
      </c>
      <c r="AB98" s="2">
        <f t="shared" si="57"/>
        <v>0</v>
      </c>
      <c r="AC98" s="2">
        <f t="shared" si="57"/>
        <v>0</v>
      </c>
      <c r="AD98" s="2">
        <f t="shared" si="57"/>
        <v>0</v>
      </c>
      <c r="AE98" s="2">
        <f t="shared" si="57"/>
        <v>0</v>
      </c>
      <c r="AF98" s="64"/>
      <c r="AH98" s="23">
        <f t="shared" si="50"/>
        <v>756.33</v>
      </c>
      <c r="AI98" s="23">
        <f t="shared" si="51"/>
        <v>696.73</v>
      </c>
      <c r="AJ98" s="23">
        <f t="shared" si="52"/>
        <v>558.53</v>
      </c>
      <c r="AL98" s="35">
        <f t="shared" si="54"/>
        <v>197.80000000000007</v>
      </c>
      <c r="AM98" s="72">
        <f t="shared" si="42"/>
        <v>756.33</v>
      </c>
      <c r="AN98" s="72">
        <f t="shared" si="43"/>
        <v>756.33</v>
      </c>
      <c r="AO98" s="72">
        <f t="shared" si="44"/>
        <v>558.53</v>
      </c>
      <c r="AP98" s="72">
        <f t="shared" si="45"/>
        <v>-197.80000000000007</v>
      </c>
    </row>
    <row r="99" spans="1:42" s="13" customFormat="1" ht="18.75" x14ac:dyDescent="0.3">
      <c r="A99" s="3" t="s">
        <v>13</v>
      </c>
      <c r="B99" s="27"/>
      <c r="C99" s="2"/>
      <c r="D99" s="2"/>
      <c r="E99" s="2"/>
      <c r="F99" s="27"/>
      <c r="G99" s="27"/>
      <c r="H99" s="2"/>
      <c r="I99" s="2"/>
      <c r="J99" s="2"/>
      <c r="K99" s="2"/>
      <c r="L99" s="2"/>
      <c r="M99" s="2"/>
      <c r="N99" s="2"/>
      <c r="O99" s="2"/>
      <c r="P99" s="2"/>
      <c r="Q99" s="2"/>
      <c r="R99" s="2"/>
      <c r="S99" s="2"/>
      <c r="T99" s="2"/>
      <c r="U99" s="2"/>
      <c r="V99" s="2"/>
      <c r="W99" s="2"/>
      <c r="X99" s="2"/>
      <c r="Y99" s="2"/>
      <c r="Z99" s="2"/>
      <c r="AA99" s="2"/>
      <c r="AB99" s="2"/>
      <c r="AC99" s="2"/>
      <c r="AD99" s="2"/>
      <c r="AE99" s="2"/>
      <c r="AF99" s="64"/>
      <c r="AH99" s="23">
        <f t="shared" si="50"/>
        <v>0</v>
      </c>
      <c r="AI99" s="23">
        <f t="shared" si="51"/>
        <v>0</v>
      </c>
      <c r="AJ99" s="23">
        <f t="shared" si="52"/>
        <v>0</v>
      </c>
      <c r="AL99" s="35">
        <f t="shared" si="54"/>
        <v>0</v>
      </c>
      <c r="AM99" s="72">
        <f t="shared" si="42"/>
        <v>0</v>
      </c>
      <c r="AN99" s="72">
        <f t="shared" si="43"/>
        <v>0</v>
      </c>
      <c r="AO99" s="72">
        <f t="shared" si="44"/>
        <v>0</v>
      </c>
      <c r="AP99" s="72">
        <f t="shared" si="45"/>
        <v>0</v>
      </c>
    </row>
    <row r="100" spans="1:42" s="13" customFormat="1" ht="18.75" x14ac:dyDescent="0.3">
      <c r="A100" s="3" t="s">
        <v>14</v>
      </c>
      <c r="B100" s="28">
        <f>H100+J100+L100+N100+P100+R100+T100+V100+X100+Z100+AB100+AD100</f>
        <v>756.33</v>
      </c>
      <c r="C100" s="16">
        <f>C106+C112</f>
        <v>756.33</v>
      </c>
      <c r="D100" s="16">
        <f>D106+D112</f>
        <v>756.3</v>
      </c>
      <c r="E100" s="16">
        <f>E106+E112</f>
        <v>558.53</v>
      </c>
      <c r="F100" s="32">
        <f>E100/B100*100</f>
        <v>73.84739465577195</v>
      </c>
      <c r="G100" s="32">
        <f>E100/C100*100</f>
        <v>73.84739465577195</v>
      </c>
      <c r="H100" s="16">
        <f>H106+H112</f>
        <v>0</v>
      </c>
      <c r="I100" s="16">
        <f t="shared" ref="I100:AE100" si="58">I106+I112</f>
        <v>0</v>
      </c>
      <c r="J100" s="16">
        <f t="shared" si="58"/>
        <v>311.5</v>
      </c>
      <c r="K100" s="16">
        <f t="shared" si="58"/>
        <v>163.5</v>
      </c>
      <c r="L100" s="16">
        <f t="shared" si="58"/>
        <v>201.2</v>
      </c>
      <c r="M100" s="16">
        <f t="shared" si="58"/>
        <v>97.9</v>
      </c>
      <c r="N100" s="16">
        <f t="shared" si="58"/>
        <v>138.5</v>
      </c>
      <c r="O100" s="16">
        <f t="shared" si="58"/>
        <v>143.69999999999999</v>
      </c>
      <c r="P100" s="16">
        <f t="shared" si="58"/>
        <v>8.9</v>
      </c>
      <c r="Q100" s="16">
        <f t="shared" si="58"/>
        <v>54.9</v>
      </c>
      <c r="R100" s="16">
        <f t="shared" si="58"/>
        <v>36.630000000000003</v>
      </c>
      <c r="S100" s="16">
        <f t="shared" si="58"/>
        <v>36.630000000000003</v>
      </c>
      <c r="T100" s="16">
        <f t="shared" si="58"/>
        <v>0</v>
      </c>
      <c r="U100" s="16">
        <f t="shared" si="58"/>
        <v>0</v>
      </c>
      <c r="V100" s="16">
        <f t="shared" si="58"/>
        <v>0</v>
      </c>
      <c r="W100" s="16">
        <f t="shared" si="58"/>
        <v>0</v>
      </c>
      <c r="X100" s="16">
        <f t="shared" si="58"/>
        <v>59.6</v>
      </c>
      <c r="Y100" s="16">
        <f t="shared" si="58"/>
        <v>17.7</v>
      </c>
      <c r="Z100" s="16">
        <f t="shared" si="58"/>
        <v>0</v>
      </c>
      <c r="AA100" s="16">
        <f t="shared" si="58"/>
        <v>44.2</v>
      </c>
      <c r="AB100" s="16">
        <f t="shared" si="58"/>
        <v>0</v>
      </c>
      <c r="AC100" s="16">
        <f t="shared" si="58"/>
        <v>0</v>
      </c>
      <c r="AD100" s="16">
        <f t="shared" si="58"/>
        <v>0</v>
      </c>
      <c r="AE100" s="16">
        <f t="shared" si="58"/>
        <v>0</v>
      </c>
      <c r="AF100" s="64"/>
      <c r="AH100" s="23">
        <f t="shared" si="50"/>
        <v>756.33</v>
      </c>
      <c r="AI100" s="23">
        <f t="shared" si="51"/>
        <v>696.73</v>
      </c>
      <c r="AJ100" s="23">
        <f t="shared" si="52"/>
        <v>558.53</v>
      </c>
      <c r="AL100" s="35">
        <f t="shared" si="54"/>
        <v>197.80000000000007</v>
      </c>
      <c r="AM100" s="72">
        <f t="shared" si="42"/>
        <v>756.33</v>
      </c>
      <c r="AN100" s="72">
        <f t="shared" si="43"/>
        <v>756.33</v>
      </c>
      <c r="AO100" s="72">
        <f t="shared" si="44"/>
        <v>558.53</v>
      </c>
      <c r="AP100" s="72">
        <f t="shared" si="45"/>
        <v>-197.80000000000007</v>
      </c>
    </row>
    <row r="101" spans="1:42" s="13" customFormat="1" ht="18.75" x14ac:dyDescent="0.3">
      <c r="A101" s="3" t="s">
        <v>15</v>
      </c>
      <c r="B101" s="27"/>
      <c r="C101" s="2"/>
      <c r="D101" s="27"/>
      <c r="E101" s="27"/>
      <c r="F101" s="27"/>
      <c r="G101" s="27"/>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64"/>
      <c r="AH101" s="23">
        <f t="shared" si="50"/>
        <v>0</v>
      </c>
      <c r="AI101" s="23">
        <f t="shared" si="51"/>
        <v>0</v>
      </c>
      <c r="AJ101" s="23">
        <f t="shared" si="52"/>
        <v>0</v>
      </c>
      <c r="AL101" s="35">
        <f t="shared" si="54"/>
        <v>0</v>
      </c>
      <c r="AM101" s="72">
        <f t="shared" si="42"/>
        <v>0</v>
      </c>
      <c r="AN101" s="72">
        <f t="shared" si="43"/>
        <v>0</v>
      </c>
      <c r="AO101" s="72">
        <f t="shared" si="44"/>
        <v>0</v>
      </c>
      <c r="AP101" s="72">
        <f t="shared" si="45"/>
        <v>0</v>
      </c>
    </row>
    <row r="102" spans="1:42" s="13" customFormat="1" ht="18.75" x14ac:dyDescent="0.3">
      <c r="A102" s="3" t="s">
        <v>16</v>
      </c>
      <c r="B102" s="27"/>
      <c r="C102" s="2"/>
      <c r="D102" s="27"/>
      <c r="E102" s="27"/>
      <c r="F102" s="27"/>
      <c r="G102" s="27"/>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64"/>
      <c r="AH102" s="23">
        <f t="shared" si="50"/>
        <v>0</v>
      </c>
      <c r="AI102" s="23">
        <f t="shared" si="51"/>
        <v>0</v>
      </c>
      <c r="AJ102" s="23">
        <f t="shared" si="52"/>
        <v>0</v>
      </c>
      <c r="AL102" s="35">
        <f t="shared" si="54"/>
        <v>0</v>
      </c>
      <c r="AM102" s="72">
        <f t="shared" si="42"/>
        <v>0</v>
      </c>
      <c r="AN102" s="72">
        <f t="shared" si="43"/>
        <v>0</v>
      </c>
      <c r="AO102" s="72">
        <f t="shared" si="44"/>
        <v>0</v>
      </c>
      <c r="AP102" s="72">
        <f t="shared" si="45"/>
        <v>0</v>
      </c>
    </row>
    <row r="103" spans="1:42" s="13" customFormat="1" ht="75" x14ac:dyDescent="0.3">
      <c r="A103" s="3" t="s">
        <v>25</v>
      </c>
      <c r="B103" s="31"/>
      <c r="C103" s="31"/>
      <c r="D103" s="31"/>
      <c r="E103" s="31"/>
      <c r="F103" s="31"/>
      <c r="G103" s="31"/>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90" t="s">
        <v>97</v>
      </c>
      <c r="AH103" s="36">
        <f t="shared" si="50"/>
        <v>0</v>
      </c>
      <c r="AI103" s="36">
        <f t="shared" si="51"/>
        <v>0</v>
      </c>
      <c r="AJ103" s="36">
        <f t="shared" si="52"/>
        <v>0</v>
      </c>
      <c r="AL103" s="35">
        <f t="shared" si="54"/>
        <v>0</v>
      </c>
      <c r="AM103" s="72">
        <f t="shared" si="42"/>
        <v>0</v>
      </c>
      <c r="AN103" s="72">
        <f t="shared" si="43"/>
        <v>0</v>
      </c>
      <c r="AO103" s="72">
        <f t="shared" si="44"/>
        <v>0</v>
      </c>
      <c r="AP103" s="72">
        <f t="shared" si="45"/>
        <v>0</v>
      </c>
    </row>
    <row r="104" spans="1:42" s="13" customFormat="1" ht="18.75" x14ac:dyDescent="0.3">
      <c r="A104" s="4" t="s">
        <v>17</v>
      </c>
      <c r="B104" s="24">
        <f>H104+J104+L104+N104+P104+R104+T104+V104+X104+Z104+AB104+AD104</f>
        <v>656.33</v>
      </c>
      <c r="C104" s="2">
        <f>C105+C106+C107+C108</f>
        <v>656.33</v>
      </c>
      <c r="D104" s="2">
        <f>D105+D106+D107+D108</f>
        <v>656.3</v>
      </c>
      <c r="E104" s="2">
        <f>E105+E106+E107+E108</f>
        <v>458.53</v>
      </c>
      <c r="F104" s="58">
        <f>E104/B104*100</f>
        <v>69.862721496808007</v>
      </c>
      <c r="G104" s="58">
        <f>E104/C104*100</f>
        <v>69.862721496808007</v>
      </c>
      <c r="H104" s="2">
        <f t="shared" ref="H104:AE104" si="59">H105+H106+H107+H108</f>
        <v>0</v>
      </c>
      <c r="I104" s="2">
        <f t="shared" si="59"/>
        <v>0</v>
      </c>
      <c r="J104" s="2">
        <f t="shared" si="59"/>
        <v>211.5</v>
      </c>
      <c r="K104" s="2">
        <f t="shared" si="59"/>
        <v>163.5</v>
      </c>
      <c r="L104" s="2">
        <f t="shared" si="59"/>
        <v>201.2</v>
      </c>
      <c r="M104" s="2">
        <f t="shared" si="59"/>
        <v>17.899999999999999</v>
      </c>
      <c r="N104" s="2">
        <f t="shared" si="59"/>
        <v>138.5</v>
      </c>
      <c r="O104" s="2">
        <f t="shared" si="59"/>
        <v>143.69999999999999</v>
      </c>
      <c r="P104" s="2">
        <f t="shared" si="59"/>
        <v>8.9</v>
      </c>
      <c r="Q104" s="2">
        <f t="shared" si="59"/>
        <v>34.9</v>
      </c>
      <c r="R104" s="2">
        <f t="shared" si="59"/>
        <v>36.630000000000003</v>
      </c>
      <c r="S104" s="2">
        <f t="shared" si="59"/>
        <v>36.630000000000003</v>
      </c>
      <c r="T104" s="2">
        <f t="shared" si="59"/>
        <v>0</v>
      </c>
      <c r="U104" s="2">
        <f t="shared" si="59"/>
        <v>0</v>
      </c>
      <c r="V104" s="2">
        <f t="shared" si="59"/>
        <v>0</v>
      </c>
      <c r="W104" s="2">
        <f t="shared" si="59"/>
        <v>0</v>
      </c>
      <c r="X104" s="2">
        <f t="shared" si="59"/>
        <v>59.6</v>
      </c>
      <c r="Y104" s="2">
        <f t="shared" si="59"/>
        <v>17.7</v>
      </c>
      <c r="Z104" s="2">
        <f t="shared" si="59"/>
        <v>0</v>
      </c>
      <c r="AA104" s="2">
        <f t="shared" si="59"/>
        <v>44.2</v>
      </c>
      <c r="AB104" s="2">
        <f t="shared" si="59"/>
        <v>0</v>
      </c>
      <c r="AC104" s="2">
        <f t="shared" si="59"/>
        <v>0</v>
      </c>
      <c r="AD104" s="2">
        <f t="shared" si="59"/>
        <v>0</v>
      </c>
      <c r="AE104" s="2">
        <f t="shared" si="59"/>
        <v>0</v>
      </c>
      <c r="AF104" s="91"/>
      <c r="AH104" s="36">
        <f t="shared" si="50"/>
        <v>656.33</v>
      </c>
      <c r="AI104" s="36">
        <f t="shared" si="51"/>
        <v>596.73</v>
      </c>
      <c r="AJ104" s="36">
        <f t="shared" si="52"/>
        <v>458.53</v>
      </c>
      <c r="AL104" s="35">
        <f t="shared" si="54"/>
        <v>197.80000000000007</v>
      </c>
      <c r="AM104" s="72">
        <f t="shared" si="42"/>
        <v>656.33</v>
      </c>
      <c r="AN104" s="72">
        <f t="shared" si="43"/>
        <v>656.33</v>
      </c>
      <c r="AO104" s="72">
        <f t="shared" si="44"/>
        <v>458.53</v>
      </c>
      <c r="AP104" s="72">
        <f t="shared" si="45"/>
        <v>-197.80000000000007</v>
      </c>
    </row>
    <row r="105" spans="1:42" s="13" customFormat="1" ht="21.6" customHeight="1" x14ac:dyDescent="0.3">
      <c r="A105" s="3" t="s">
        <v>13</v>
      </c>
      <c r="B105" s="27"/>
      <c r="C105" s="2"/>
      <c r="D105" s="27"/>
      <c r="E105" s="27"/>
      <c r="F105" s="27"/>
      <c r="G105" s="27"/>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91"/>
      <c r="AH105" s="36">
        <f t="shared" si="50"/>
        <v>0</v>
      </c>
      <c r="AI105" s="36">
        <f t="shared" si="51"/>
        <v>0</v>
      </c>
      <c r="AJ105" s="36">
        <f t="shared" si="52"/>
        <v>0</v>
      </c>
      <c r="AL105" s="35">
        <f t="shared" si="54"/>
        <v>0</v>
      </c>
      <c r="AM105" s="72">
        <f t="shared" si="42"/>
        <v>0</v>
      </c>
      <c r="AN105" s="72">
        <f t="shared" si="43"/>
        <v>0</v>
      </c>
      <c r="AO105" s="72">
        <f t="shared" si="44"/>
        <v>0</v>
      </c>
      <c r="AP105" s="72">
        <f t="shared" si="45"/>
        <v>0</v>
      </c>
    </row>
    <row r="106" spans="1:42" s="13" customFormat="1" ht="145.5" customHeight="1" x14ac:dyDescent="0.3">
      <c r="A106" s="3" t="s">
        <v>14</v>
      </c>
      <c r="B106" s="28">
        <f>H106+J106+L106+N106+P106+R106+T106+V106+X106+Z106+AB106+AD106</f>
        <v>656.33</v>
      </c>
      <c r="C106" s="28">
        <f>H106+J106+L106+N106+P106+R106+T106+V106+X106</f>
        <v>656.33</v>
      </c>
      <c r="D106" s="28">
        <v>656.3</v>
      </c>
      <c r="E106" s="28">
        <f>I106+K106+M106+O106+Q106+S106+U106+W106+Y106+AA106+AC106+AE106</f>
        <v>458.53</v>
      </c>
      <c r="F106" s="29">
        <f>E106/B106*100</f>
        <v>69.862721496808007</v>
      </c>
      <c r="G106" s="29">
        <f>E106/C106*100</f>
        <v>69.862721496808007</v>
      </c>
      <c r="H106" s="2"/>
      <c r="I106" s="2"/>
      <c r="J106" s="2">
        <v>211.5</v>
      </c>
      <c r="K106" s="2">
        <v>163.5</v>
      </c>
      <c r="L106" s="2">
        <v>201.2</v>
      </c>
      <c r="M106" s="2">
        <v>17.899999999999999</v>
      </c>
      <c r="N106" s="2">
        <v>138.5</v>
      </c>
      <c r="O106" s="2">
        <v>143.69999999999999</v>
      </c>
      <c r="P106" s="2">
        <v>8.9</v>
      </c>
      <c r="Q106" s="2">
        <v>34.9</v>
      </c>
      <c r="R106" s="2">
        <v>36.630000000000003</v>
      </c>
      <c r="S106" s="2">
        <v>36.630000000000003</v>
      </c>
      <c r="T106" s="2"/>
      <c r="U106" s="2"/>
      <c r="V106" s="2"/>
      <c r="W106" s="2"/>
      <c r="X106" s="2">
        <v>59.6</v>
      </c>
      <c r="Y106" s="2">
        <v>17.7</v>
      </c>
      <c r="Z106" s="2"/>
      <c r="AA106" s="2">
        <v>44.2</v>
      </c>
      <c r="AB106" s="2"/>
      <c r="AC106" s="2"/>
      <c r="AD106" s="2"/>
      <c r="AE106" s="2"/>
      <c r="AF106" s="92"/>
      <c r="AH106" s="36">
        <f t="shared" si="50"/>
        <v>656.33</v>
      </c>
      <c r="AI106" s="36">
        <f t="shared" si="51"/>
        <v>596.73</v>
      </c>
      <c r="AJ106" s="36">
        <f t="shared" si="52"/>
        <v>458.53</v>
      </c>
      <c r="AL106" s="35">
        <f t="shared" si="54"/>
        <v>197.80000000000007</v>
      </c>
      <c r="AM106" s="72">
        <f t="shared" si="42"/>
        <v>656.33</v>
      </c>
      <c r="AN106" s="72">
        <f t="shared" si="43"/>
        <v>656.33</v>
      </c>
      <c r="AO106" s="72">
        <f t="shared" si="44"/>
        <v>458.53</v>
      </c>
      <c r="AP106" s="72">
        <f t="shared" si="45"/>
        <v>-197.80000000000007</v>
      </c>
    </row>
    <row r="107" spans="1:42" s="13" customFormat="1" ht="18.75" x14ac:dyDescent="0.3">
      <c r="A107" s="3" t="s">
        <v>15</v>
      </c>
      <c r="B107" s="27"/>
      <c r="C107" s="2"/>
      <c r="D107" s="27"/>
      <c r="E107" s="27"/>
      <c r="F107" s="27"/>
      <c r="G107" s="27"/>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64"/>
      <c r="AH107" s="36">
        <f t="shared" si="50"/>
        <v>0</v>
      </c>
      <c r="AI107" s="36">
        <f t="shared" si="51"/>
        <v>0</v>
      </c>
      <c r="AJ107" s="36">
        <f t="shared" si="52"/>
        <v>0</v>
      </c>
      <c r="AL107" s="35">
        <f t="shared" si="54"/>
        <v>0</v>
      </c>
      <c r="AM107" s="72">
        <f t="shared" si="42"/>
        <v>0</v>
      </c>
      <c r="AN107" s="72">
        <f t="shared" si="43"/>
        <v>0</v>
      </c>
      <c r="AO107" s="72">
        <f t="shared" si="44"/>
        <v>0</v>
      </c>
      <c r="AP107" s="72">
        <f t="shared" si="45"/>
        <v>0</v>
      </c>
    </row>
    <row r="108" spans="1:42" s="13" customFormat="1" ht="18.75" x14ac:dyDescent="0.3">
      <c r="A108" s="3" t="s">
        <v>16</v>
      </c>
      <c r="B108" s="27"/>
      <c r="C108" s="2"/>
      <c r="D108" s="27"/>
      <c r="E108" s="27"/>
      <c r="F108" s="27"/>
      <c r="G108" s="27"/>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64"/>
      <c r="AH108" s="36">
        <f t="shared" si="50"/>
        <v>0</v>
      </c>
      <c r="AI108" s="36">
        <f t="shared" si="51"/>
        <v>0</v>
      </c>
      <c r="AJ108" s="36">
        <f t="shared" si="52"/>
        <v>0</v>
      </c>
      <c r="AL108" s="35">
        <f t="shared" si="54"/>
        <v>0</v>
      </c>
      <c r="AM108" s="72">
        <f t="shared" si="42"/>
        <v>0</v>
      </c>
      <c r="AN108" s="72">
        <f t="shared" si="43"/>
        <v>0</v>
      </c>
      <c r="AO108" s="72">
        <f t="shared" si="44"/>
        <v>0</v>
      </c>
      <c r="AP108" s="72">
        <f t="shared" si="45"/>
        <v>0</v>
      </c>
    </row>
    <row r="109" spans="1:42" s="13" customFormat="1" ht="93.75" x14ac:dyDescent="0.3">
      <c r="A109" s="3" t="s">
        <v>26</v>
      </c>
      <c r="B109" s="31"/>
      <c r="C109" s="31"/>
      <c r="D109" s="31"/>
      <c r="E109" s="31"/>
      <c r="F109" s="31"/>
      <c r="G109" s="31"/>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90" t="s">
        <v>76</v>
      </c>
      <c r="AH109" s="36">
        <f t="shared" si="50"/>
        <v>0</v>
      </c>
      <c r="AI109" s="36">
        <f t="shared" si="51"/>
        <v>0</v>
      </c>
      <c r="AJ109" s="36">
        <f t="shared" si="52"/>
        <v>0</v>
      </c>
      <c r="AL109" s="35">
        <f t="shared" si="54"/>
        <v>0</v>
      </c>
      <c r="AM109" s="72">
        <f t="shared" si="42"/>
        <v>0</v>
      </c>
      <c r="AN109" s="72">
        <f t="shared" si="43"/>
        <v>0</v>
      </c>
      <c r="AO109" s="72">
        <f t="shared" si="44"/>
        <v>0</v>
      </c>
      <c r="AP109" s="72">
        <f t="shared" si="45"/>
        <v>0</v>
      </c>
    </row>
    <row r="110" spans="1:42" s="13" customFormat="1" ht="18.75" x14ac:dyDescent="0.3">
      <c r="A110" s="4" t="s">
        <v>17</v>
      </c>
      <c r="B110" s="24">
        <f>H110+J110+L110+N110+P110+R110+T110+V110+X110+Z110+AB110+AD110</f>
        <v>100</v>
      </c>
      <c r="C110" s="2">
        <f>C111+C112+C113+C114</f>
        <v>100</v>
      </c>
      <c r="D110" s="2">
        <f>D111+D112+D113+D114</f>
        <v>100</v>
      </c>
      <c r="E110" s="2">
        <f>E111+E112+E113+E114</f>
        <v>100</v>
      </c>
      <c r="F110" s="58">
        <f>E110/B110*100</f>
        <v>100</v>
      </c>
      <c r="G110" s="58">
        <f>E110/C110*100</f>
        <v>100</v>
      </c>
      <c r="H110" s="2">
        <f t="shared" ref="H110:AD110" si="60">H111+H112+H113+H114</f>
        <v>0</v>
      </c>
      <c r="I110" s="2"/>
      <c r="J110" s="2">
        <f t="shared" si="60"/>
        <v>100</v>
      </c>
      <c r="K110" s="2">
        <f t="shared" si="60"/>
        <v>0</v>
      </c>
      <c r="L110" s="2">
        <f t="shared" si="60"/>
        <v>0</v>
      </c>
      <c r="M110" s="2">
        <f t="shared" si="60"/>
        <v>80</v>
      </c>
      <c r="N110" s="2">
        <f t="shared" si="60"/>
        <v>0</v>
      </c>
      <c r="O110" s="2">
        <f t="shared" si="60"/>
        <v>0</v>
      </c>
      <c r="P110" s="2">
        <f t="shared" si="60"/>
        <v>0</v>
      </c>
      <c r="Q110" s="2">
        <f t="shared" si="60"/>
        <v>20</v>
      </c>
      <c r="R110" s="2">
        <f t="shared" si="60"/>
        <v>0</v>
      </c>
      <c r="S110" s="2">
        <f t="shared" si="60"/>
        <v>0</v>
      </c>
      <c r="T110" s="2">
        <f t="shared" si="60"/>
        <v>0</v>
      </c>
      <c r="U110" s="2">
        <f t="shared" si="60"/>
        <v>0</v>
      </c>
      <c r="V110" s="2">
        <f t="shared" si="60"/>
        <v>0</v>
      </c>
      <c r="W110" s="2">
        <f t="shared" si="60"/>
        <v>0</v>
      </c>
      <c r="X110" s="2">
        <f t="shared" si="60"/>
        <v>0</v>
      </c>
      <c r="Y110" s="2"/>
      <c r="Z110" s="2">
        <f t="shared" si="60"/>
        <v>0</v>
      </c>
      <c r="AA110" s="2"/>
      <c r="AB110" s="2">
        <f t="shared" si="60"/>
        <v>0</v>
      </c>
      <c r="AC110" s="2"/>
      <c r="AD110" s="2">
        <f t="shared" si="60"/>
        <v>0</v>
      </c>
      <c r="AE110" s="2"/>
      <c r="AF110" s="91"/>
      <c r="AH110" s="36">
        <f t="shared" si="50"/>
        <v>100</v>
      </c>
      <c r="AI110" s="36">
        <f t="shared" si="51"/>
        <v>100</v>
      </c>
      <c r="AJ110" s="36">
        <f t="shared" si="52"/>
        <v>100</v>
      </c>
      <c r="AL110" s="35">
        <f t="shared" si="54"/>
        <v>0</v>
      </c>
      <c r="AM110" s="72">
        <f t="shared" si="42"/>
        <v>100</v>
      </c>
      <c r="AN110" s="72">
        <f t="shared" si="43"/>
        <v>100</v>
      </c>
      <c r="AO110" s="72">
        <f t="shared" si="44"/>
        <v>100</v>
      </c>
      <c r="AP110" s="72">
        <f t="shared" si="45"/>
        <v>0</v>
      </c>
    </row>
    <row r="111" spans="1:42" s="13" customFormat="1" ht="18.75" x14ac:dyDescent="0.3">
      <c r="A111" s="3" t="s">
        <v>13</v>
      </c>
      <c r="B111" s="27"/>
      <c r="C111" s="2"/>
      <c r="D111" s="27"/>
      <c r="E111" s="27"/>
      <c r="F111" s="27"/>
      <c r="G111" s="27"/>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91"/>
      <c r="AH111" s="36">
        <f t="shared" si="50"/>
        <v>0</v>
      </c>
      <c r="AI111" s="36">
        <f t="shared" si="51"/>
        <v>0</v>
      </c>
      <c r="AJ111" s="36">
        <f t="shared" si="52"/>
        <v>0</v>
      </c>
      <c r="AL111" s="35">
        <f t="shared" si="54"/>
        <v>0</v>
      </c>
      <c r="AM111" s="72">
        <f t="shared" si="42"/>
        <v>0</v>
      </c>
      <c r="AN111" s="72">
        <f t="shared" si="43"/>
        <v>0</v>
      </c>
      <c r="AO111" s="72">
        <f t="shared" si="44"/>
        <v>0</v>
      </c>
      <c r="AP111" s="72">
        <f t="shared" si="45"/>
        <v>0</v>
      </c>
    </row>
    <row r="112" spans="1:42" s="13" customFormat="1" ht="22.5" customHeight="1" x14ac:dyDescent="0.3">
      <c r="A112" s="3" t="s">
        <v>14</v>
      </c>
      <c r="B112" s="28">
        <f>H112+J112+L112+N112+P112+R112+T112+V112+X112+Z112+AB112+AD112</f>
        <v>100</v>
      </c>
      <c r="C112" s="28">
        <f>H112+J112</f>
        <v>100</v>
      </c>
      <c r="D112" s="28">
        <v>100</v>
      </c>
      <c r="E112" s="28">
        <f>I112+K112+M112+O112+Q112+S112+U112+W112+Y112+AA112+AC112+AE112</f>
        <v>100</v>
      </c>
      <c r="F112" s="29">
        <f>E112/B112*100</f>
        <v>100</v>
      </c>
      <c r="G112" s="29">
        <f>E112/C112*100</f>
        <v>100</v>
      </c>
      <c r="H112" s="2"/>
      <c r="I112" s="2"/>
      <c r="J112" s="2">
        <v>100</v>
      </c>
      <c r="K112" s="2"/>
      <c r="L112" s="2"/>
      <c r="M112" s="2">
        <v>80</v>
      </c>
      <c r="N112" s="2"/>
      <c r="O112" s="2"/>
      <c r="P112" s="2"/>
      <c r="Q112" s="2">
        <v>20</v>
      </c>
      <c r="R112" s="2"/>
      <c r="S112" s="2"/>
      <c r="T112" s="2"/>
      <c r="U112" s="2"/>
      <c r="V112" s="2"/>
      <c r="W112" s="2"/>
      <c r="X112" s="2"/>
      <c r="Y112" s="2"/>
      <c r="Z112" s="2"/>
      <c r="AA112" s="2"/>
      <c r="AB112" s="2"/>
      <c r="AC112" s="2"/>
      <c r="AD112" s="2"/>
      <c r="AE112" s="2"/>
      <c r="AF112" s="92"/>
      <c r="AH112" s="36">
        <f t="shared" si="50"/>
        <v>100</v>
      </c>
      <c r="AI112" s="36">
        <f t="shared" si="51"/>
        <v>100</v>
      </c>
      <c r="AJ112" s="36">
        <f t="shared" si="52"/>
        <v>100</v>
      </c>
      <c r="AL112" s="35">
        <f t="shared" si="54"/>
        <v>0</v>
      </c>
      <c r="AM112" s="72">
        <f t="shared" si="42"/>
        <v>100</v>
      </c>
      <c r="AN112" s="72">
        <f t="shared" si="43"/>
        <v>100</v>
      </c>
      <c r="AO112" s="72">
        <f t="shared" si="44"/>
        <v>100</v>
      </c>
      <c r="AP112" s="72">
        <f t="shared" si="45"/>
        <v>0</v>
      </c>
    </row>
    <row r="113" spans="1:42" s="13" customFormat="1" ht="18.75" x14ac:dyDescent="0.3">
      <c r="A113" s="3" t="s">
        <v>15</v>
      </c>
      <c r="B113" s="27"/>
      <c r="C113" s="2"/>
      <c r="D113" s="27"/>
      <c r="E113" s="27"/>
      <c r="F113" s="27"/>
      <c r="G113" s="27"/>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64"/>
      <c r="AH113" s="36">
        <f t="shared" si="50"/>
        <v>0</v>
      </c>
      <c r="AI113" s="36">
        <f t="shared" si="51"/>
        <v>0</v>
      </c>
      <c r="AJ113" s="36">
        <f t="shared" si="52"/>
        <v>0</v>
      </c>
      <c r="AL113" s="35">
        <f t="shared" si="54"/>
        <v>0</v>
      </c>
      <c r="AM113" s="72">
        <f t="shared" si="42"/>
        <v>0</v>
      </c>
      <c r="AN113" s="72">
        <f t="shared" si="43"/>
        <v>0</v>
      </c>
      <c r="AO113" s="72">
        <f t="shared" si="44"/>
        <v>0</v>
      </c>
      <c r="AP113" s="72">
        <f t="shared" si="45"/>
        <v>0</v>
      </c>
    </row>
    <row r="114" spans="1:42" s="13" customFormat="1" ht="18.75" x14ac:dyDescent="0.3">
      <c r="A114" s="3" t="s">
        <v>16</v>
      </c>
      <c r="B114" s="27"/>
      <c r="C114" s="27"/>
      <c r="D114" s="27"/>
      <c r="E114" s="27"/>
      <c r="F114" s="27"/>
      <c r="G114" s="27"/>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64"/>
      <c r="AH114" s="36">
        <f t="shared" si="50"/>
        <v>0</v>
      </c>
      <c r="AI114" s="36">
        <f t="shared" si="51"/>
        <v>0</v>
      </c>
      <c r="AJ114" s="36">
        <f t="shared" si="52"/>
        <v>0</v>
      </c>
      <c r="AL114" s="35">
        <f t="shared" si="54"/>
        <v>0</v>
      </c>
      <c r="AM114" s="72">
        <f t="shared" si="42"/>
        <v>0</v>
      </c>
      <c r="AN114" s="72">
        <f t="shared" si="43"/>
        <v>0</v>
      </c>
      <c r="AO114" s="72">
        <f t="shared" si="44"/>
        <v>0</v>
      </c>
      <c r="AP114" s="72">
        <f t="shared" si="45"/>
        <v>0</v>
      </c>
    </row>
    <row r="115" spans="1:42" s="13" customFormat="1" ht="93.75" x14ac:dyDescent="0.3">
      <c r="A115" s="4" t="s">
        <v>46</v>
      </c>
      <c r="B115" s="27"/>
      <c r="C115" s="27"/>
      <c r="D115" s="27"/>
      <c r="E115" s="27"/>
      <c r="F115" s="27"/>
      <c r="G115" s="27"/>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64"/>
      <c r="AH115" s="36">
        <f t="shared" si="50"/>
        <v>0</v>
      </c>
      <c r="AI115" s="36">
        <f t="shared" si="51"/>
        <v>0</v>
      </c>
      <c r="AJ115" s="36">
        <f t="shared" si="52"/>
        <v>0</v>
      </c>
      <c r="AL115" s="35">
        <f t="shared" si="54"/>
        <v>0</v>
      </c>
      <c r="AM115" s="72">
        <f t="shared" si="42"/>
        <v>0</v>
      </c>
      <c r="AN115" s="72">
        <f t="shared" si="43"/>
        <v>0</v>
      </c>
      <c r="AO115" s="72">
        <f t="shared" si="44"/>
        <v>0</v>
      </c>
      <c r="AP115" s="72">
        <f t="shared" si="45"/>
        <v>0</v>
      </c>
    </row>
    <row r="116" spans="1:42" s="13" customFormat="1" ht="18.75" x14ac:dyDescent="0.3">
      <c r="A116" s="4" t="s">
        <v>17</v>
      </c>
      <c r="B116" s="24">
        <f>H116+J116+L116+N116+P116+R116+T116+V116+X116+Z116+AB116+AD116</f>
        <v>798.12999999999988</v>
      </c>
      <c r="C116" s="2">
        <f>C117+C118+C119+C120</f>
        <v>738.2</v>
      </c>
      <c r="D116" s="2">
        <f>D117+D118+D119+D120</f>
        <v>738.2</v>
      </c>
      <c r="E116" s="2">
        <f>E117+E118+E119+E120</f>
        <v>534.07000000000005</v>
      </c>
      <c r="F116" s="58">
        <f>E116/B116*100</f>
        <v>66.915164196308879</v>
      </c>
      <c r="G116" s="58">
        <f>E116/C116*100</f>
        <v>72.347602275806025</v>
      </c>
      <c r="H116" s="2">
        <f>H117+H118+H119+H120</f>
        <v>0</v>
      </c>
      <c r="I116" s="2">
        <f t="shared" ref="I116:AE116" si="61">I117+I118+I119+I120</f>
        <v>0</v>
      </c>
      <c r="J116" s="2">
        <f t="shared" si="61"/>
        <v>219.8</v>
      </c>
      <c r="K116" s="2">
        <f t="shared" si="61"/>
        <v>219.1</v>
      </c>
      <c r="L116" s="2">
        <f t="shared" si="61"/>
        <v>205.57</v>
      </c>
      <c r="M116" s="2">
        <f t="shared" si="61"/>
        <v>1.77</v>
      </c>
      <c r="N116" s="2">
        <f t="shared" si="61"/>
        <v>232.2</v>
      </c>
      <c r="O116" s="2">
        <f t="shared" si="61"/>
        <v>0</v>
      </c>
      <c r="P116" s="2">
        <f t="shared" si="61"/>
        <v>0</v>
      </c>
      <c r="Q116" s="2">
        <f t="shared" si="61"/>
        <v>170</v>
      </c>
      <c r="R116" s="2">
        <f t="shared" si="61"/>
        <v>46.76</v>
      </c>
      <c r="S116" s="2">
        <f t="shared" si="61"/>
        <v>25</v>
      </c>
      <c r="T116" s="2">
        <f t="shared" si="61"/>
        <v>0</v>
      </c>
      <c r="U116" s="2">
        <f t="shared" si="61"/>
        <v>0</v>
      </c>
      <c r="V116" s="2">
        <f t="shared" si="61"/>
        <v>0</v>
      </c>
      <c r="W116" s="2">
        <f t="shared" si="61"/>
        <v>118.2</v>
      </c>
      <c r="X116" s="2">
        <f t="shared" si="61"/>
        <v>0</v>
      </c>
      <c r="Y116" s="2">
        <f t="shared" si="61"/>
        <v>0</v>
      </c>
      <c r="Z116" s="2">
        <f t="shared" si="61"/>
        <v>33.799999999999997</v>
      </c>
      <c r="AA116" s="2">
        <f t="shared" si="61"/>
        <v>0</v>
      </c>
      <c r="AB116" s="2">
        <f t="shared" si="61"/>
        <v>60</v>
      </c>
      <c r="AC116" s="2">
        <f t="shared" si="61"/>
        <v>0</v>
      </c>
      <c r="AD116" s="2">
        <f t="shared" si="61"/>
        <v>0</v>
      </c>
      <c r="AE116" s="2">
        <f t="shared" si="61"/>
        <v>0</v>
      </c>
      <c r="AF116" s="64"/>
      <c r="AH116" s="36">
        <f t="shared" si="50"/>
        <v>798.12999999999988</v>
      </c>
      <c r="AI116" s="36">
        <f t="shared" si="51"/>
        <v>704.32999999999993</v>
      </c>
      <c r="AJ116" s="36">
        <f t="shared" si="52"/>
        <v>534.07000000000005</v>
      </c>
      <c r="AL116" s="35">
        <f t="shared" si="54"/>
        <v>204.13</v>
      </c>
      <c r="AM116" s="72">
        <f t="shared" si="42"/>
        <v>798.12999999999988</v>
      </c>
      <c r="AN116" s="72">
        <f t="shared" si="43"/>
        <v>738.12999999999988</v>
      </c>
      <c r="AO116" s="72">
        <f t="shared" si="44"/>
        <v>534.07000000000005</v>
      </c>
      <c r="AP116" s="72">
        <f t="shared" si="45"/>
        <v>-204.13</v>
      </c>
    </row>
    <row r="117" spans="1:42" s="13" customFormat="1" ht="18.75" x14ac:dyDescent="0.3">
      <c r="A117" s="3" t="s">
        <v>13</v>
      </c>
      <c r="B117" s="27"/>
      <c r="C117" s="2"/>
      <c r="D117" s="2"/>
      <c r="E117" s="2"/>
      <c r="F117" s="27"/>
      <c r="G117" s="27"/>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64"/>
      <c r="AH117" s="36">
        <f t="shared" si="50"/>
        <v>0</v>
      </c>
      <c r="AI117" s="36">
        <f t="shared" si="51"/>
        <v>0</v>
      </c>
      <c r="AJ117" s="36">
        <f t="shared" si="52"/>
        <v>0</v>
      </c>
      <c r="AL117" s="35">
        <f t="shared" si="54"/>
        <v>0</v>
      </c>
      <c r="AM117" s="72">
        <f t="shared" si="42"/>
        <v>0</v>
      </c>
      <c r="AN117" s="72">
        <f t="shared" si="43"/>
        <v>0</v>
      </c>
      <c r="AO117" s="72">
        <f t="shared" si="44"/>
        <v>0</v>
      </c>
      <c r="AP117" s="72">
        <f t="shared" si="45"/>
        <v>0</v>
      </c>
    </row>
    <row r="118" spans="1:42" s="13" customFormat="1" ht="18.75" x14ac:dyDescent="0.3">
      <c r="A118" s="3" t="s">
        <v>14</v>
      </c>
      <c r="B118" s="28">
        <f>H118+J118+L118+N118+P118+R118+T118+V118+X118+Z118+AB118+AD118</f>
        <v>798.12999999999988</v>
      </c>
      <c r="C118" s="16">
        <f>C124+C130</f>
        <v>738.2</v>
      </c>
      <c r="D118" s="16">
        <f>D124+D130</f>
        <v>738.2</v>
      </c>
      <c r="E118" s="16">
        <f>E124+E130</f>
        <v>534.07000000000005</v>
      </c>
      <c r="F118" s="29">
        <f>E118/B118*100</f>
        <v>66.915164196308879</v>
      </c>
      <c r="G118" s="29">
        <f>E118/C118*100</f>
        <v>72.347602275806025</v>
      </c>
      <c r="H118" s="16">
        <f>H124+H130</f>
        <v>0</v>
      </c>
      <c r="I118" s="16">
        <f t="shared" ref="I118:AE118" si="62">I124+I130</f>
        <v>0</v>
      </c>
      <c r="J118" s="16">
        <f t="shared" si="62"/>
        <v>219.8</v>
      </c>
      <c r="K118" s="16">
        <f t="shared" si="62"/>
        <v>219.1</v>
      </c>
      <c r="L118" s="16">
        <f t="shared" si="62"/>
        <v>205.57</v>
      </c>
      <c r="M118" s="16">
        <f t="shared" si="62"/>
        <v>1.77</v>
      </c>
      <c r="N118" s="16">
        <f t="shared" si="62"/>
        <v>232.2</v>
      </c>
      <c r="O118" s="16">
        <f>O124+O130</f>
        <v>0</v>
      </c>
      <c r="P118" s="16">
        <f t="shared" si="62"/>
        <v>0</v>
      </c>
      <c r="Q118" s="16">
        <f t="shared" si="62"/>
        <v>170</v>
      </c>
      <c r="R118" s="16">
        <f t="shared" si="62"/>
        <v>46.76</v>
      </c>
      <c r="S118" s="16">
        <f t="shared" si="62"/>
        <v>25</v>
      </c>
      <c r="T118" s="16">
        <f t="shared" si="62"/>
        <v>0</v>
      </c>
      <c r="U118" s="16">
        <f t="shared" si="62"/>
        <v>0</v>
      </c>
      <c r="V118" s="16">
        <f t="shared" si="62"/>
        <v>0</v>
      </c>
      <c r="W118" s="16">
        <f t="shared" si="62"/>
        <v>118.2</v>
      </c>
      <c r="X118" s="16">
        <f t="shared" si="62"/>
        <v>0</v>
      </c>
      <c r="Y118" s="16">
        <f t="shared" si="62"/>
        <v>0</v>
      </c>
      <c r="Z118" s="16">
        <f t="shared" si="62"/>
        <v>33.799999999999997</v>
      </c>
      <c r="AA118" s="16">
        <f t="shared" si="62"/>
        <v>0</v>
      </c>
      <c r="AB118" s="16">
        <f t="shared" si="62"/>
        <v>60</v>
      </c>
      <c r="AC118" s="16">
        <f t="shared" si="62"/>
        <v>0</v>
      </c>
      <c r="AD118" s="16">
        <f t="shared" si="62"/>
        <v>0</v>
      </c>
      <c r="AE118" s="16">
        <f t="shared" si="62"/>
        <v>0</v>
      </c>
      <c r="AF118" s="64"/>
      <c r="AH118" s="36">
        <f t="shared" si="50"/>
        <v>798.12999999999988</v>
      </c>
      <c r="AI118" s="36">
        <f t="shared" si="51"/>
        <v>704.32999999999993</v>
      </c>
      <c r="AJ118" s="36">
        <f t="shared" si="52"/>
        <v>534.07000000000005</v>
      </c>
      <c r="AL118" s="35">
        <f t="shared" si="54"/>
        <v>204.13</v>
      </c>
      <c r="AM118" s="72">
        <f t="shared" si="42"/>
        <v>798.12999999999988</v>
      </c>
      <c r="AN118" s="72">
        <f t="shared" si="43"/>
        <v>738.12999999999988</v>
      </c>
      <c r="AO118" s="72">
        <f t="shared" si="44"/>
        <v>534.07000000000005</v>
      </c>
      <c r="AP118" s="72">
        <f t="shared" si="45"/>
        <v>-204.13</v>
      </c>
    </row>
    <row r="119" spans="1:42" s="13" customFormat="1" ht="18.75" x14ac:dyDescent="0.3">
      <c r="A119" s="3" t="s">
        <v>15</v>
      </c>
      <c r="B119" s="27"/>
      <c r="C119" s="27"/>
      <c r="D119" s="27"/>
      <c r="E119" s="27"/>
      <c r="F119" s="27"/>
      <c r="G119" s="27"/>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64"/>
      <c r="AH119" s="36">
        <f t="shared" si="50"/>
        <v>0</v>
      </c>
      <c r="AI119" s="36">
        <f t="shared" si="51"/>
        <v>0</v>
      </c>
      <c r="AJ119" s="36">
        <f t="shared" si="52"/>
        <v>0</v>
      </c>
      <c r="AL119" s="35">
        <f t="shared" si="54"/>
        <v>0</v>
      </c>
      <c r="AM119" s="72">
        <f t="shared" si="42"/>
        <v>0</v>
      </c>
      <c r="AN119" s="72">
        <f t="shared" si="43"/>
        <v>0</v>
      </c>
      <c r="AO119" s="72">
        <f t="shared" si="44"/>
        <v>0</v>
      </c>
      <c r="AP119" s="72">
        <f t="shared" si="45"/>
        <v>0</v>
      </c>
    </row>
    <row r="120" spans="1:42" s="13" customFormat="1" ht="18.75" x14ac:dyDescent="0.3">
      <c r="A120" s="3" t="s">
        <v>16</v>
      </c>
      <c r="B120" s="27"/>
      <c r="C120" s="27"/>
      <c r="D120" s="27"/>
      <c r="E120" s="27"/>
      <c r="F120" s="27"/>
      <c r="G120" s="27"/>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64"/>
      <c r="AH120" s="36">
        <f t="shared" si="50"/>
        <v>0</v>
      </c>
      <c r="AI120" s="36">
        <f t="shared" si="51"/>
        <v>0</v>
      </c>
      <c r="AJ120" s="36">
        <f t="shared" si="52"/>
        <v>0</v>
      </c>
      <c r="AL120" s="35">
        <f t="shared" si="54"/>
        <v>0</v>
      </c>
      <c r="AM120" s="72">
        <f t="shared" si="42"/>
        <v>0</v>
      </c>
      <c r="AN120" s="72">
        <f t="shared" si="43"/>
        <v>0</v>
      </c>
      <c r="AO120" s="72">
        <f t="shared" si="44"/>
        <v>0</v>
      </c>
      <c r="AP120" s="72">
        <f t="shared" si="45"/>
        <v>0</v>
      </c>
    </row>
    <row r="121" spans="1:42" s="13" customFormat="1" ht="75" customHeight="1" x14ac:dyDescent="0.3">
      <c r="A121" s="3" t="s">
        <v>27</v>
      </c>
      <c r="B121" s="31"/>
      <c r="C121" s="31"/>
      <c r="D121" s="31"/>
      <c r="E121" s="31"/>
      <c r="F121" s="31"/>
      <c r="G121" s="31"/>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90" t="s">
        <v>98</v>
      </c>
      <c r="AH121" s="36">
        <f t="shared" si="50"/>
        <v>0</v>
      </c>
      <c r="AI121" s="36">
        <f t="shared" si="51"/>
        <v>0</v>
      </c>
      <c r="AJ121" s="36">
        <f t="shared" si="52"/>
        <v>0</v>
      </c>
      <c r="AL121" s="35">
        <f t="shared" si="54"/>
        <v>0</v>
      </c>
      <c r="AM121" s="72">
        <f t="shared" si="42"/>
        <v>0</v>
      </c>
      <c r="AN121" s="72">
        <f t="shared" si="43"/>
        <v>0</v>
      </c>
      <c r="AO121" s="72">
        <f t="shared" si="44"/>
        <v>0</v>
      </c>
      <c r="AP121" s="72">
        <f t="shared" si="45"/>
        <v>0</v>
      </c>
    </row>
    <row r="122" spans="1:42" s="13" customFormat="1" ht="66" customHeight="1" x14ac:dyDescent="0.3">
      <c r="A122" s="4" t="s">
        <v>17</v>
      </c>
      <c r="B122" s="24">
        <f>H122+J122+L122+N122+P122+R122+T122+V122+X122+Z122+AB122+AD122</f>
        <v>798.12999999999988</v>
      </c>
      <c r="C122" s="2">
        <f>C123+C124+C125+C126</f>
        <v>738.2</v>
      </c>
      <c r="D122" s="2">
        <f>D123+D124+D125+D126</f>
        <v>738.2</v>
      </c>
      <c r="E122" s="2">
        <f>E123+E124+E125+E126</f>
        <v>534.07000000000005</v>
      </c>
      <c r="F122" s="58">
        <f>E122/B122*100</f>
        <v>66.915164196308879</v>
      </c>
      <c r="G122" s="58">
        <f>E122/C122*100</f>
        <v>72.347602275806025</v>
      </c>
      <c r="H122" s="2">
        <f t="shared" ref="H122:AE122" si="63">H123+H124+H125+H126</f>
        <v>0</v>
      </c>
      <c r="I122" s="2">
        <f t="shared" si="63"/>
        <v>0</v>
      </c>
      <c r="J122" s="2">
        <f t="shared" si="63"/>
        <v>219.8</v>
      </c>
      <c r="K122" s="2">
        <f t="shared" si="63"/>
        <v>219.1</v>
      </c>
      <c r="L122" s="2">
        <f t="shared" si="63"/>
        <v>205.57</v>
      </c>
      <c r="M122" s="2">
        <f t="shared" si="63"/>
        <v>1.77</v>
      </c>
      <c r="N122" s="2">
        <f t="shared" si="63"/>
        <v>232.2</v>
      </c>
      <c r="O122" s="2">
        <f t="shared" si="63"/>
        <v>0</v>
      </c>
      <c r="P122" s="2">
        <f t="shared" si="63"/>
        <v>0</v>
      </c>
      <c r="Q122" s="2">
        <f t="shared" si="63"/>
        <v>170</v>
      </c>
      <c r="R122" s="2">
        <f t="shared" si="63"/>
        <v>46.76</v>
      </c>
      <c r="S122" s="2">
        <f t="shared" si="63"/>
        <v>25</v>
      </c>
      <c r="T122" s="2">
        <f t="shared" si="63"/>
        <v>0</v>
      </c>
      <c r="U122" s="2">
        <f t="shared" si="63"/>
        <v>0</v>
      </c>
      <c r="V122" s="2">
        <f t="shared" si="63"/>
        <v>0</v>
      </c>
      <c r="W122" s="2">
        <f t="shared" si="63"/>
        <v>118.2</v>
      </c>
      <c r="X122" s="2">
        <f t="shared" si="63"/>
        <v>0</v>
      </c>
      <c r="Y122" s="2">
        <f t="shared" si="63"/>
        <v>0</v>
      </c>
      <c r="Z122" s="2">
        <f t="shared" si="63"/>
        <v>33.799999999999997</v>
      </c>
      <c r="AA122" s="2">
        <f t="shared" si="63"/>
        <v>0</v>
      </c>
      <c r="AB122" s="2">
        <f t="shared" si="63"/>
        <v>60</v>
      </c>
      <c r="AC122" s="2">
        <f t="shared" si="63"/>
        <v>0</v>
      </c>
      <c r="AD122" s="2">
        <f t="shared" si="63"/>
        <v>0</v>
      </c>
      <c r="AE122" s="2">
        <f t="shared" si="63"/>
        <v>0</v>
      </c>
      <c r="AF122" s="91"/>
      <c r="AH122" s="36">
        <f t="shared" si="50"/>
        <v>798.12999999999988</v>
      </c>
      <c r="AI122" s="36">
        <f t="shared" si="51"/>
        <v>704.32999999999993</v>
      </c>
      <c r="AJ122" s="36">
        <f t="shared" si="52"/>
        <v>534.07000000000005</v>
      </c>
      <c r="AL122" s="35">
        <f t="shared" si="54"/>
        <v>204.13</v>
      </c>
      <c r="AM122" s="72">
        <f t="shared" si="42"/>
        <v>798.12999999999988</v>
      </c>
      <c r="AN122" s="72">
        <f t="shared" si="43"/>
        <v>738.12999999999988</v>
      </c>
      <c r="AO122" s="72">
        <f t="shared" si="44"/>
        <v>534.07000000000005</v>
      </c>
      <c r="AP122" s="72">
        <f t="shared" si="45"/>
        <v>-204.13</v>
      </c>
    </row>
    <row r="123" spans="1:42" s="13" customFormat="1" ht="66" customHeight="1" x14ac:dyDescent="0.3">
      <c r="A123" s="3" t="s">
        <v>13</v>
      </c>
      <c r="B123" s="27"/>
      <c r="C123" s="27"/>
      <c r="D123" s="27"/>
      <c r="E123" s="27"/>
      <c r="F123" s="27"/>
      <c r="G123" s="27"/>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91"/>
      <c r="AH123" s="36">
        <f t="shared" si="50"/>
        <v>0</v>
      </c>
      <c r="AI123" s="36">
        <f t="shared" si="51"/>
        <v>0</v>
      </c>
      <c r="AJ123" s="36">
        <f t="shared" si="52"/>
        <v>0</v>
      </c>
      <c r="AL123" s="35">
        <f t="shared" si="54"/>
        <v>0</v>
      </c>
      <c r="AM123" s="72">
        <f t="shared" si="42"/>
        <v>0</v>
      </c>
      <c r="AN123" s="72">
        <f t="shared" si="43"/>
        <v>0</v>
      </c>
      <c r="AO123" s="72">
        <f t="shared" si="44"/>
        <v>0</v>
      </c>
      <c r="AP123" s="72">
        <f t="shared" si="45"/>
        <v>0</v>
      </c>
    </row>
    <row r="124" spans="1:42" s="13" customFormat="1" ht="66" customHeight="1" x14ac:dyDescent="0.3">
      <c r="A124" s="3" t="s">
        <v>14</v>
      </c>
      <c r="B124" s="28">
        <f>H124+J124+L124+N124+P124+R124+T124+V124+X124+Z124+AB124+AD124</f>
        <v>798.12999999999988</v>
      </c>
      <c r="C124" s="28">
        <v>738.2</v>
      </c>
      <c r="D124" s="28">
        <v>738.2</v>
      </c>
      <c r="E124" s="28">
        <f>I124+K124+M124+O124+Q124+S124+U124+W124+Y124+AA124+AC124+AE124</f>
        <v>534.07000000000005</v>
      </c>
      <c r="F124" s="29">
        <f>E124/B124*100</f>
        <v>66.915164196308879</v>
      </c>
      <c r="G124" s="29">
        <f>E124/C124*100</f>
        <v>72.347602275806025</v>
      </c>
      <c r="H124" s="2"/>
      <c r="I124" s="2"/>
      <c r="J124" s="16">
        <v>219.8</v>
      </c>
      <c r="K124" s="16">
        <v>219.1</v>
      </c>
      <c r="L124" s="16">
        <v>205.57</v>
      </c>
      <c r="M124" s="16">
        <v>1.77</v>
      </c>
      <c r="N124" s="16">
        <v>232.2</v>
      </c>
      <c r="O124" s="16"/>
      <c r="P124" s="16"/>
      <c r="Q124" s="16">
        <v>170</v>
      </c>
      <c r="R124" s="16">
        <v>46.76</v>
      </c>
      <c r="S124" s="16">
        <v>25</v>
      </c>
      <c r="T124" s="16"/>
      <c r="U124" s="16"/>
      <c r="V124" s="16"/>
      <c r="W124" s="16">
        <v>118.2</v>
      </c>
      <c r="X124" s="16"/>
      <c r="Y124" s="16"/>
      <c r="Z124" s="16">
        <v>33.799999999999997</v>
      </c>
      <c r="AA124" s="16"/>
      <c r="AB124" s="16">
        <v>60</v>
      </c>
      <c r="AC124" s="16"/>
      <c r="AD124" s="16"/>
      <c r="AE124" s="16"/>
      <c r="AF124" s="91"/>
      <c r="AH124" s="36">
        <f t="shared" si="50"/>
        <v>798.12999999999988</v>
      </c>
      <c r="AI124" s="36">
        <f t="shared" si="51"/>
        <v>704.32999999999993</v>
      </c>
      <c r="AJ124" s="36">
        <f t="shared" si="52"/>
        <v>534.07000000000005</v>
      </c>
      <c r="AL124" s="35">
        <f t="shared" si="54"/>
        <v>204.13</v>
      </c>
      <c r="AM124" s="72">
        <f t="shared" si="42"/>
        <v>798.12999999999988</v>
      </c>
      <c r="AN124" s="72">
        <f t="shared" si="43"/>
        <v>738.12999999999988</v>
      </c>
      <c r="AO124" s="72">
        <f t="shared" si="44"/>
        <v>534.07000000000005</v>
      </c>
      <c r="AP124" s="72">
        <f t="shared" si="45"/>
        <v>-204.13</v>
      </c>
    </row>
    <row r="125" spans="1:42" s="13" customFormat="1" ht="86.25" customHeight="1" x14ac:dyDescent="0.3">
      <c r="A125" s="3" t="s">
        <v>15</v>
      </c>
      <c r="B125" s="27"/>
      <c r="C125" s="27"/>
      <c r="D125" s="27"/>
      <c r="E125" s="27"/>
      <c r="F125" s="27"/>
      <c r="G125" s="27"/>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91"/>
      <c r="AH125" s="36">
        <f t="shared" si="50"/>
        <v>0</v>
      </c>
      <c r="AI125" s="36">
        <f t="shared" si="51"/>
        <v>0</v>
      </c>
      <c r="AJ125" s="36">
        <f t="shared" si="52"/>
        <v>0</v>
      </c>
      <c r="AL125" s="35">
        <f t="shared" si="54"/>
        <v>0</v>
      </c>
      <c r="AM125" s="72">
        <f t="shared" si="42"/>
        <v>0</v>
      </c>
      <c r="AN125" s="72">
        <f t="shared" si="43"/>
        <v>0</v>
      </c>
      <c r="AO125" s="72">
        <f t="shared" si="44"/>
        <v>0</v>
      </c>
      <c r="AP125" s="72">
        <f t="shared" si="45"/>
        <v>0</v>
      </c>
    </row>
    <row r="126" spans="1:42" s="13" customFormat="1" ht="49.5" customHeight="1" x14ac:dyDescent="0.3">
      <c r="A126" s="3" t="s">
        <v>16</v>
      </c>
      <c r="B126" s="27"/>
      <c r="C126" s="27"/>
      <c r="D126" s="27"/>
      <c r="E126" s="27"/>
      <c r="F126" s="27"/>
      <c r="G126" s="27"/>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92"/>
      <c r="AH126" s="36">
        <f t="shared" si="50"/>
        <v>0</v>
      </c>
      <c r="AI126" s="36">
        <f t="shared" si="51"/>
        <v>0</v>
      </c>
      <c r="AJ126" s="36">
        <f t="shared" si="52"/>
        <v>0</v>
      </c>
      <c r="AL126" s="35">
        <f t="shared" si="54"/>
        <v>0</v>
      </c>
      <c r="AM126" s="72">
        <f t="shared" si="42"/>
        <v>0</v>
      </c>
      <c r="AN126" s="72">
        <f t="shared" si="43"/>
        <v>0</v>
      </c>
      <c r="AO126" s="72">
        <f t="shared" si="44"/>
        <v>0</v>
      </c>
      <c r="AP126" s="72">
        <f t="shared" si="45"/>
        <v>0</v>
      </c>
    </row>
    <row r="127" spans="1:42" s="13" customFormat="1" ht="37.5" x14ac:dyDescent="0.3">
      <c r="A127" s="3" t="s">
        <v>28</v>
      </c>
      <c r="B127" s="31"/>
      <c r="C127" s="31"/>
      <c r="D127" s="31"/>
      <c r="E127" s="31"/>
      <c r="F127" s="31"/>
      <c r="G127" s="31"/>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64"/>
      <c r="AH127" s="36">
        <f t="shared" si="50"/>
        <v>0</v>
      </c>
      <c r="AI127" s="36">
        <f t="shared" si="51"/>
        <v>0</v>
      </c>
      <c r="AJ127" s="36">
        <f t="shared" si="52"/>
        <v>0</v>
      </c>
      <c r="AL127" s="35">
        <f t="shared" si="54"/>
        <v>0</v>
      </c>
      <c r="AM127" s="72">
        <f t="shared" si="42"/>
        <v>0</v>
      </c>
      <c r="AN127" s="72">
        <f t="shared" si="43"/>
        <v>0</v>
      </c>
      <c r="AO127" s="72">
        <f t="shared" si="44"/>
        <v>0</v>
      </c>
      <c r="AP127" s="72">
        <f t="shared" si="45"/>
        <v>0</v>
      </c>
    </row>
    <row r="128" spans="1:42" s="13" customFormat="1" ht="18.75" x14ac:dyDescent="0.3">
      <c r="A128" s="4" t="s">
        <v>17</v>
      </c>
      <c r="B128" s="27"/>
      <c r="C128" s="27"/>
      <c r="D128" s="27"/>
      <c r="E128" s="27"/>
      <c r="F128" s="27"/>
      <c r="G128" s="27"/>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64"/>
      <c r="AH128" s="36">
        <f t="shared" si="50"/>
        <v>0</v>
      </c>
      <c r="AI128" s="36">
        <f t="shared" si="51"/>
        <v>0</v>
      </c>
      <c r="AJ128" s="36">
        <f t="shared" si="52"/>
        <v>0</v>
      </c>
      <c r="AL128" s="35">
        <f t="shared" si="54"/>
        <v>0</v>
      </c>
      <c r="AM128" s="72">
        <f t="shared" si="42"/>
        <v>0</v>
      </c>
      <c r="AN128" s="72">
        <f t="shared" si="43"/>
        <v>0</v>
      </c>
      <c r="AO128" s="72">
        <f t="shared" si="44"/>
        <v>0</v>
      </c>
      <c r="AP128" s="72">
        <f t="shared" si="45"/>
        <v>0</v>
      </c>
    </row>
    <row r="129" spans="1:42" s="13" customFormat="1" ht="18.75" x14ac:dyDescent="0.3">
      <c r="A129" s="3" t="s">
        <v>13</v>
      </c>
      <c r="B129" s="27"/>
      <c r="C129" s="27"/>
      <c r="D129" s="27"/>
      <c r="E129" s="27"/>
      <c r="F129" s="27"/>
      <c r="G129" s="27"/>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64"/>
      <c r="AH129" s="36">
        <f t="shared" si="50"/>
        <v>0</v>
      </c>
      <c r="AI129" s="36">
        <f t="shared" si="51"/>
        <v>0</v>
      </c>
      <c r="AJ129" s="36">
        <f t="shared" si="52"/>
        <v>0</v>
      </c>
      <c r="AL129" s="35">
        <f t="shared" si="54"/>
        <v>0</v>
      </c>
      <c r="AM129" s="72">
        <f t="shared" si="42"/>
        <v>0</v>
      </c>
      <c r="AN129" s="72">
        <f t="shared" si="43"/>
        <v>0</v>
      </c>
      <c r="AO129" s="72">
        <f t="shared" si="44"/>
        <v>0</v>
      </c>
      <c r="AP129" s="72">
        <f t="shared" si="45"/>
        <v>0</v>
      </c>
    </row>
    <row r="130" spans="1:42" s="13" customFormat="1" ht="18.75" x14ac:dyDescent="0.3">
      <c r="A130" s="3" t="s">
        <v>14</v>
      </c>
      <c r="B130" s="27"/>
      <c r="C130" s="27"/>
      <c r="D130" s="27"/>
      <c r="E130" s="27"/>
      <c r="F130" s="27"/>
      <c r="G130" s="27"/>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64"/>
      <c r="AH130" s="36">
        <f t="shared" si="50"/>
        <v>0</v>
      </c>
      <c r="AI130" s="36">
        <f t="shared" si="51"/>
        <v>0</v>
      </c>
      <c r="AJ130" s="36">
        <f t="shared" si="52"/>
        <v>0</v>
      </c>
      <c r="AL130" s="35">
        <f t="shared" si="54"/>
        <v>0</v>
      </c>
      <c r="AM130" s="72">
        <f t="shared" si="42"/>
        <v>0</v>
      </c>
      <c r="AN130" s="72">
        <f t="shared" si="43"/>
        <v>0</v>
      </c>
      <c r="AO130" s="72">
        <f t="shared" si="44"/>
        <v>0</v>
      </c>
      <c r="AP130" s="72">
        <f t="shared" si="45"/>
        <v>0</v>
      </c>
    </row>
    <row r="131" spans="1:42" s="13" customFormat="1" ht="18.75" x14ac:dyDescent="0.3">
      <c r="A131" s="3" t="s">
        <v>15</v>
      </c>
      <c r="B131" s="27"/>
      <c r="C131" s="27"/>
      <c r="D131" s="27"/>
      <c r="E131" s="27"/>
      <c r="F131" s="27"/>
      <c r="G131" s="27"/>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64"/>
      <c r="AH131" s="36">
        <f t="shared" si="50"/>
        <v>0</v>
      </c>
      <c r="AI131" s="36">
        <f t="shared" si="51"/>
        <v>0</v>
      </c>
      <c r="AJ131" s="36">
        <f t="shared" si="52"/>
        <v>0</v>
      </c>
      <c r="AL131" s="35">
        <f t="shared" si="54"/>
        <v>0</v>
      </c>
      <c r="AM131" s="72">
        <f t="shared" si="42"/>
        <v>0</v>
      </c>
      <c r="AN131" s="72">
        <f t="shared" si="43"/>
        <v>0</v>
      </c>
      <c r="AO131" s="72">
        <f t="shared" si="44"/>
        <v>0</v>
      </c>
      <c r="AP131" s="72">
        <f t="shared" si="45"/>
        <v>0</v>
      </c>
    </row>
    <row r="132" spans="1:42" s="13" customFormat="1" ht="18.75" x14ac:dyDescent="0.3">
      <c r="A132" s="3" t="s">
        <v>16</v>
      </c>
      <c r="B132" s="27"/>
      <c r="C132" s="27"/>
      <c r="D132" s="27"/>
      <c r="E132" s="27"/>
      <c r="F132" s="27"/>
      <c r="G132" s="27"/>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64"/>
      <c r="AH132" s="36">
        <f t="shared" si="50"/>
        <v>0</v>
      </c>
      <c r="AI132" s="36">
        <f t="shared" si="51"/>
        <v>0</v>
      </c>
      <c r="AJ132" s="36">
        <f t="shared" si="52"/>
        <v>0</v>
      </c>
      <c r="AL132" s="35">
        <f t="shared" si="54"/>
        <v>0</v>
      </c>
      <c r="AM132" s="72">
        <f t="shared" si="42"/>
        <v>0</v>
      </c>
      <c r="AN132" s="72">
        <f t="shared" si="43"/>
        <v>0</v>
      </c>
      <c r="AO132" s="72">
        <f t="shared" si="44"/>
        <v>0</v>
      </c>
      <c r="AP132" s="72">
        <f t="shared" si="45"/>
        <v>0</v>
      </c>
    </row>
    <row r="133" spans="1:42" s="13" customFormat="1" ht="112.5" x14ac:dyDescent="0.3">
      <c r="A133" s="4" t="s">
        <v>47</v>
      </c>
      <c r="B133" s="27"/>
      <c r="C133" s="27"/>
      <c r="D133" s="27"/>
      <c r="E133" s="27"/>
      <c r="F133" s="27"/>
      <c r="G133" s="27"/>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64"/>
      <c r="AH133" s="36">
        <f t="shared" si="50"/>
        <v>0</v>
      </c>
      <c r="AI133" s="36">
        <f t="shared" si="51"/>
        <v>0</v>
      </c>
      <c r="AJ133" s="36">
        <f t="shared" si="52"/>
        <v>0</v>
      </c>
      <c r="AL133" s="35">
        <f t="shared" si="54"/>
        <v>0</v>
      </c>
      <c r="AM133" s="72">
        <f t="shared" si="42"/>
        <v>0</v>
      </c>
      <c r="AN133" s="72">
        <f t="shared" si="43"/>
        <v>0</v>
      </c>
      <c r="AO133" s="72">
        <f t="shared" si="44"/>
        <v>0</v>
      </c>
      <c r="AP133" s="72">
        <f t="shared" si="45"/>
        <v>0</v>
      </c>
    </row>
    <row r="134" spans="1:42" s="13" customFormat="1" ht="18.75" x14ac:dyDescent="0.3">
      <c r="A134" s="4" t="s">
        <v>17</v>
      </c>
      <c r="B134" s="24">
        <f>H134+J134+L134+N134+P134+R134+T134+V134+X134+Z134+AB134+AD134</f>
        <v>24569.235000000001</v>
      </c>
      <c r="C134" s="2">
        <f>C135+C136+C137+C138</f>
        <v>21405.132000000001</v>
      </c>
      <c r="D134" s="2">
        <f>D135+D136+D137+D138</f>
        <v>21405.1</v>
      </c>
      <c r="E134" s="2">
        <f>E135+E136+E137+E138</f>
        <v>20387.349999999999</v>
      </c>
      <c r="F134" s="58">
        <f>E134/B134*100</f>
        <v>82.979181077473513</v>
      </c>
      <c r="G134" s="58">
        <f>E134/C134*100</f>
        <v>95.245149621128235</v>
      </c>
      <c r="H134" s="2">
        <f t="shared" ref="H134:AD134" si="64">H135+H136+H137+H138</f>
        <v>1949.357</v>
      </c>
      <c r="I134" s="2">
        <f>I135+I136+I137+I138</f>
        <v>838.52</v>
      </c>
      <c r="J134" s="2">
        <f t="shared" si="64"/>
        <v>1757.9010000000001</v>
      </c>
      <c r="K134" s="2">
        <f>K135+K136+K137+K138</f>
        <v>1569.1</v>
      </c>
      <c r="L134" s="2">
        <f t="shared" si="64"/>
        <v>2098.864</v>
      </c>
      <c r="M134" s="2">
        <f>M135+M136+M137+M138</f>
        <v>2899.7</v>
      </c>
      <c r="N134" s="2">
        <f t="shared" si="64"/>
        <v>2536.627</v>
      </c>
      <c r="O134" s="2">
        <f>O135+O136+O137+O138</f>
        <v>2678.4</v>
      </c>
      <c r="P134" s="2">
        <f t="shared" si="64"/>
        <v>1798.9549999999999</v>
      </c>
      <c r="Q134" s="2">
        <f>Q135+Q136+Q137+Q138</f>
        <v>1443.96</v>
      </c>
      <c r="R134" s="2">
        <f t="shared" si="64"/>
        <v>2346.1280000000002</v>
      </c>
      <c r="S134" s="2">
        <f>S135+S136+S137+S138</f>
        <v>2618.0700000000002</v>
      </c>
      <c r="T134" s="2">
        <f t="shared" si="64"/>
        <v>3254.056</v>
      </c>
      <c r="U134" s="2">
        <f>U135+U136+U137+U138</f>
        <v>2989.8</v>
      </c>
      <c r="V134" s="2">
        <f t="shared" si="64"/>
        <v>1842.8</v>
      </c>
      <c r="W134" s="2">
        <f>W135+W136+W137+W138</f>
        <v>1833.7</v>
      </c>
      <c r="X134" s="2">
        <f t="shared" si="64"/>
        <v>1429.307</v>
      </c>
      <c r="Y134" s="2">
        <f>Y135+Y136+Y137+Y138</f>
        <v>1438.1</v>
      </c>
      <c r="Z134" s="2">
        <f t="shared" si="64"/>
        <v>2391.1370000000002</v>
      </c>
      <c r="AA134" s="2">
        <f>AA135+AA136+AA137+AA138</f>
        <v>2078</v>
      </c>
      <c r="AB134" s="2">
        <f t="shared" si="64"/>
        <v>1499.3030000000001</v>
      </c>
      <c r="AC134" s="2">
        <f>AC135+AC136+AC137+AC138</f>
        <v>0</v>
      </c>
      <c r="AD134" s="2">
        <f t="shared" si="64"/>
        <v>1664.8</v>
      </c>
      <c r="AE134" s="2">
        <f>AE135+AE136+AE137+AE138</f>
        <v>0</v>
      </c>
      <c r="AF134" s="90" t="s">
        <v>99</v>
      </c>
      <c r="AH134" s="36">
        <f t="shared" si="50"/>
        <v>24569.235000000001</v>
      </c>
      <c r="AI134" s="36">
        <f t="shared" si="51"/>
        <v>12487.832</v>
      </c>
      <c r="AJ134" s="36">
        <f t="shared" si="52"/>
        <v>20387.349999999999</v>
      </c>
      <c r="AL134" s="35">
        <f t="shared" si="54"/>
        <v>1017.7820000000029</v>
      </c>
      <c r="AM134" s="72">
        <f t="shared" si="42"/>
        <v>24569.235000000001</v>
      </c>
      <c r="AN134" s="72">
        <f t="shared" si="43"/>
        <v>21405.132000000001</v>
      </c>
      <c r="AO134" s="72">
        <f t="shared" si="44"/>
        <v>20387.349999999999</v>
      </c>
      <c r="AP134" s="72">
        <f t="shared" si="45"/>
        <v>-1017.7820000000029</v>
      </c>
    </row>
    <row r="135" spans="1:42" s="13" customFormat="1" ht="18.75" x14ac:dyDescent="0.3">
      <c r="A135" s="3" t="s">
        <v>13</v>
      </c>
      <c r="B135" s="27"/>
      <c r="C135" s="2"/>
      <c r="D135" s="27"/>
      <c r="E135" s="27"/>
      <c r="F135" s="27"/>
      <c r="G135" s="27"/>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91"/>
      <c r="AH135" s="36">
        <f t="shared" si="50"/>
        <v>0</v>
      </c>
      <c r="AI135" s="36">
        <f t="shared" si="51"/>
        <v>0</v>
      </c>
      <c r="AJ135" s="36">
        <f t="shared" si="52"/>
        <v>0</v>
      </c>
      <c r="AL135" s="35">
        <f t="shared" si="54"/>
        <v>0</v>
      </c>
      <c r="AM135" s="72">
        <f t="shared" si="42"/>
        <v>0</v>
      </c>
      <c r="AN135" s="72">
        <f t="shared" si="43"/>
        <v>0</v>
      </c>
      <c r="AO135" s="72">
        <f t="shared" si="44"/>
        <v>0</v>
      </c>
      <c r="AP135" s="72">
        <f t="shared" si="45"/>
        <v>0</v>
      </c>
    </row>
    <row r="136" spans="1:42" s="13" customFormat="1" ht="18.75" x14ac:dyDescent="0.3">
      <c r="A136" s="3" t="s">
        <v>14</v>
      </c>
      <c r="B136" s="28">
        <f>H136+J136+L136+N136+P136+R136+T136+V136+X136+Z136+AB136+AD136</f>
        <v>24569.235000000001</v>
      </c>
      <c r="C136" s="16">
        <f>C142</f>
        <v>21405.132000000001</v>
      </c>
      <c r="D136" s="16">
        <f>D142</f>
        <v>21405.1</v>
      </c>
      <c r="E136" s="16">
        <f>E142</f>
        <v>20387.349999999999</v>
      </c>
      <c r="F136" s="29">
        <f>E136/B136*100</f>
        <v>82.979181077473513</v>
      </c>
      <c r="G136" s="29">
        <f>E136/C136*100</f>
        <v>95.245149621128235</v>
      </c>
      <c r="H136" s="16">
        <f>H142</f>
        <v>1949.357</v>
      </c>
      <c r="I136" s="16">
        <f>I142</f>
        <v>838.52</v>
      </c>
      <c r="J136" s="16">
        <f t="shared" ref="J136:AD136" si="65">J142</f>
        <v>1757.9010000000001</v>
      </c>
      <c r="K136" s="16">
        <f>K142</f>
        <v>1569.1</v>
      </c>
      <c r="L136" s="16">
        <f t="shared" si="65"/>
        <v>2098.864</v>
      </c>
      <c r="M136" s="16">
        <f>M142</f>
        <v>2899.7</v>
      </c>
      <c r="N136" s="16">
        <f t="shared" si="65"/>
        <v>2536.627</v>
      </c>
      <c r="O136" s="16">
        <f>O142</f>
        <v>2678.4</v>
      </c>
      <c r="P136" s="16">
        <f t="shared" si="65"/>
        <v>1798.9549999999999</v>
      </c>
      <c r="Q136" s="16">
        <f>Q142</f>
        <v>1443.96</v>
      </c>
      <c r="R136" s="16">
        <f t="shared" si="65"/>
        <v>2346.1280000000002</v>
      </c>
      <c r="S136" s="16">
        <f>S142</f>
        <v>2618.0700000000002</v>
      </c>
      <c r="T136" s="16">
        <f t="shared" si="65"/>
        <v>3254.056</v>
      </c>
      <c r="U136" s="16">
        <f>U142</f>
        <v>2989.8</v>
      </c>
      <c r="V136" s="16">
        <f t="shared" si="65"/>
        <v>1842.8</v>
      </c>
      <c r="W136" s="16">
        <f>W142</f>
        <v>1833.7</v>
      </c>
      <c r="X136" s="16">
        <f t="shared" si="65"/>
        <v>1429.307</v>
      </c>
      <c r="Y136" s="16">
        <f>Y142</f>
        <v>1438.1</v>
      </c>
      <c r="Z136" s="16">
        <f t="shared" si="65"/>
        <v>2391.1370000000002</v>
      </c>
      <c r="AA136" s="16">
        <f>AA142</f>
        <v>2078</v>
      </c>
      <c r="AB136" s="16">
        <f t="shared" si="65"/>
        <v>1499.3030000000001</v>
      </c>
      <c r="AC136" s="16">
        <f>AC142</f>
        <v>0</v>
      </c>
      <c r="AD136" s="16">
        <f t="shared" si="65"/>
        <v>1664.8</v>
      </c>
      <c r="AE136" s="16">
        <f>AE142</f>
        <v>0</v>
      </c>
      <c r="AF136" s="91"/>
      <c r="AH136" s="36">
        <f t="shared" si="50"/>
        <v>24569.235000000001</v>
      </c>
      <c r="AI136" s="36">
        <f t="shared" si="51"/>
        <v>12487.832</v>
      </c>
      <c r="AJ136" s="36">
        <f t="shared" si="52"/>
        <v>20387.349999999999</v>
      </c>
      <c r="AL136" s="35">
        <f t="shared" si="54"/>
        <v>1017.7820000000029</v>
      </c>
      <c r="AM136" s="72">
        <f t="shared" si="42"/>
        <v>24569.235000000001</v>
      </c>
      <c r="AN136" s="72">
        <f t="shared" si="43"/>
        <v>21405.132000000001</v>
      </c>
      <c r="AO136" s="72">
        <f t="shared" si="44"/>
        <v>20387.349999999999</v>
      </c>
      <c r="AP136" s="72">
        <f t="shared" si="45"/>
        <v>-1017.7820000000029</v>
      </c>
    </row>
    <row r="137" spans="1:42" s="13" customFormat="1" ht="18.75" x14ac:dyDescent="0.3">
      <c r="A137" s="3" t="s">
        <v>15</v>
      </c>
      <c r="B137" s="27"/>
      <c r="C137" s="27"/>
      <c r="D137" s="27"/>
      <c r="E137" s="27"/>
      <c r="F137" s="27"/>
      <c r="G137" s="27"/>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91"/>
      <c r="AH137" s="36">
        <f t="shared" si="50"/>
        <v>0</v>
      </c>
      <c r="AI137" s="36">
        <f t="shared" si="51"/>
        <v>0</v>
      </c>
      <c r="AJ137" s="36">
        <f t="shared" si="52"/>
        <v>0</v>
      </c>
      <c r="AL137" s="35">
        <f t="shared" si="54"/>
        <v>0</v>
      </c>
      <c r="AM137" s="72">
        <f t="shared" ref="AM137:AM200" si="66">H137+J137+L137+N137+P137+R137+T137+V137+X137+Z137+AB137+AD137</f>
        <v>0</v>
      </c>
      <c r="AN137" s="72">
        <f t="shared" ref="AN137:AN200" si="67">H137+J137+L137+N137+P137+R137+T137+V137+X137+Z137</f>
        <v>0</v>
      </c>
      <c r="AO137" s="72">
        <f t="shared" ref="AO137:AO200" si="68">I137+K137+M137+O137+Q137+S137+U137+W137+Y137+AA137+AC137+AE137</f>
        <v>0</v>
      </c>
      <c r="AP137" s="72">
        <f t="shared" ref="AP137:AP200" si="69">E137-C137</f>
        <v>0</v>
      </c>
    </row>
    <row r="138" spans="1:42" s="13" customFormat="1" ht="18.75" x14ac:dyDescent="0.3">
      <c r="A138" s="3" t="s">
        <v>16</v>
      </c>
      <c r="B138" s="27"/>
      <c r="C138" s="27"/>
      <c r="D138" s="27"/>
      <c r="E138" s="27"/>
      <c r="F138" s="27"/>
      <c r="G138" s="27"/>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91"/>
      <c r="AH138" s="36">
        <f t="shared" si="50"/>
        <v>0</v>
      </c>
      <c r="AI138" s="36">
        <f t="shared" si="51"/>
        <v>0</v>
      </c>
      <c r="AJ138" s="36">
        <f t="shared" si="52"/>
        <v>0</v>
      </c>
      <c r="AL138" s="35">
        <f t="shared" si="54"/>
        <v>0</v>
      </c>
      <c r="AM138" s="72">
        <f t="shared" si="66"/>
        <v>0</v>
      </c>
      <c r="AN138" s="72">
        <f t="shared" si="67"/>
        <v>0</v>
      </c>
      <c r="AO138" s="72">
        <f t="shared" si="68"/>
        <v>0</v>
      </c>
      <c r="AP138" s="72">
        <f t="shared" si="69"/>
        <v>0</v>
      </c>
    </row>
    <row r="139" spans="1:42" s="13" customFormat="1" ht="131.25" customHeight="1" x14ac:dyDescent="0.3">
      <c r="A139" s="3" t="s">
        <v>29</v>
      </c>
      <c r="B139" s="31"/>
      <c r="C139" s="31"/>
      <c r="D139" s="31"/>
      <c r="E139" s="31"/>
      <c r="F139" s="31"/>
      <c r="G139" s="31"/>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91"/>
      <c r="AH139" s="36">
        <f t="shared" si="50"/>
        <v>0</v>
      </c>
      <c r="AI139" s="36">
        <f t="shared" si="51"/>
        <v>0</v>
      </c>
      <c r="AJ139" s="36">
        <f t="shared" si="52"/>
        <v>0</v>
      </c>
      <c r="AL139" s="35">
        <f t="shared" si="54"/>
        <v>0</v>
      </c>
      <c r="AM139" s="72">
        <f t="shared" si="66"/>
        <v>0</v>
      </c>
      <c r="AN139" s="72">
        <f t="shared" si="67"/>
        <v>0</v>
      </c>
      <c r="AO139" s="72">
        <f t="shared" si="68"/>
        <v>0</v>
      </c>
      <c r="AP139" s="72">
        <f t="shared" si="69"/>
        <v>0</v>
      </c>
    </row>
    <row r="140" spans="1:42" s="13" customFormat="1" ht="18.75" x14ac:dyDescent="0.3">
      <c r="A140" s="4" t="s">
        <v>17</v>
      </c>
      <c r="B140" s="24">
        <f>H140+J140+L140+N140+P140+R140+T140+V140+X140+Z140+AB140+AD140</f>
        <v>24569.235000000001</v>
      </c>
      <c r="C140" s="2">
        <f>C141+C142+C143+C144</f>
        <v>21405.132000000001</v>
      </c>
      <c r="D140" s="2">
        <f>D141+D142+D143+D144</f>
        <v>21405.1</v>
      </c>
      <c r="E140" s="2">
        <f>E141+E142+E143+E144</f>
        <v>20387.349999999999</v>
      </c>
      <c r="F140" s="58">
        <f>E140/B140*100</f>
        <v>82.979181077473513</v>
      </c>
      <c r="G140" s="58">
        <f>E140/C140*100</f>
        <v>95.245149621128235</v>
      </c>
      <c r="H140" s="2">
        <f t="shared" ref="H140:AE140" si="70">H141+H142+H143+H144</f>
        <v>1949.357</v>
      </c>
      <c r="I140" s="2">
        <f t="shared" si="70"/>
        <v>838.52</v>
      </c>
      <c r="J140" s="2">
        <f t="shared" si="70"/>
        <v>1757.9010000000001</v>
      </c>
      <c r="K140" s="2">
        <f t="shared" si="70"/>
        <v>1569.1</v>
      </c>
      <c r="L140" s="2">
        <f t="shared" si="70"/>
        <v>2098.864</v>
      </c>
      <c r="M140" s="2">
        <f t="shared" si="70"/>
        <v>2899.7</v>
      </c>
      <c r="N140" s="2">
        <f t="shared" si="70"/>
        <v>2536.627</v>
      </c>
      <c r="O140" s="2">
        <f t="shared" si="70"/>
        <v>2678.4</v>
      </c>
      <c r="P140" s="2">
        <f t="shared" si="70"/>
        <v>1798.9549999999999</v>
      </c>
      <c r="Q140" s="2">
        <f t="shared" si="70"/>
        <v>1443.96</v>
      </c>
      <c r="R140" s="2">
        <f t="shared" si="70"/>
        <v>2346.1280000000002</v>
      </c>
      <c r="S140" s="2">
        <f t="shared" si="70"/>
        <v>2618.0700000000002</v>
      </c>
      <c r="T140" s="2">
        <f t="shared" si="70"/>
        <v>3254.056</v>
      </c>
      <c r="U140" s="2">
        <f t="shared" si="70"/>
        <v>2989.8</v>
      </c>
      <c r="V140" s="2">
        <f t="shared" si="70"/>
        <v>1842.8</v>
      </c>
      <c r="W140" s="2">
        <f t="shared" si="70"/>
        <v>1833.7</v>
      </c>
      <c r="X140" s="2">
        <f t="shared" si="70"/>
        <v>1429.307</v>
      </c>
      <c r="Y140" s="2">
        <f t="shared" si="70"/>
        <v>1438.1</v>
      </c>
      <c r="Z140" s="2">
        <f t="shared" si="70"/>
        <v>2391.1370000000002</v>
      </c>
      <c r="AA140" s="2">
        <f t="shared" si="70"/>
        <v>2078</v>
      </c>
      <c r="AB140" s="2">
        <f t="shared" si="70"/>
        <v>1499.3030000000001</v>
      </c>
      <c r="AC140" s="2">
        <f t="shared" si="70"/>
        <v>0</v>
      </c>
      <c r="AD140" s="2">
        <f t="shared" si="70"/>
        <v>1664.8</v>
      </c>
      <c r="AE140" s="2">
        <f t="shared" si="70"/>
        <v>0</v>
      </c>
      <c r="AF140" s="91"/>
      <c r="AH140" s="36">
        <f t="shared" si="50"/>
        <v>24569.235000000001</v>
      </c>
      <c r="AI140" s="36">
        <f t="shared" si="51"/>
        <v>12487.832</v>
      </c>
      <c r="AJ140" s="36">
        <f t="shared" si="52"/>
        <v>20387.349999999999</v>
      </c>
      <c r="AL140" s="35">
        <f t="shared" si="54"/>
        <v>1017.7820000000029</v>
      </c>
      <c r="AM140" s="72">
        <f t="shared" si="66"/>
        <v>24569.235000000001</v>
      </c>
      <c r="AN140" s="72">
        <f t="shared" si="67"/>
        <v>21405.132000000001</v>
      </c>
      <c r="AO140" s="72">
        <f t="shared" si="68"/>
        <v>20387.349999999999</v>
      </c>
      <c r="AP140" s="72">
        <f t="shared" si="69"/>
        <v>-1017.7820000000029</v>
      </c>
    </row>
    <row r="141" spans="1:42" s="13" customFormat="1" ht="18.75" x14ac:dyDescent="0.3">
      <c r="A141" s="3" t="s">
        <v>13</v>
      </c>
      <c r="B141" s="27"/>
      <c r="C141" s="27"/>
      <c r="D141" s="27"/>
      <c r="E141" s="27"/>
      <c r="F141" s="27"/>
      <c r="G141" s="27"/>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91"/>
      <c r="AH141" s="36">
        <f t="shared" si="50"/>
        <v>0</v>
      </c>
      <c r="AI141" s="36">
        <f t="shared" si="51"/>
        <v>0</v>
      </c>
      <c r="AJ141" s="36">
        <f t="shared" si="52"/>
        <v>0</v>
      </c>
      <c r="AL141" s="35">
        <f t="shared" si="54"/>
        <v>0</v>
      </c>
      <c r="AM141" s="72">
        <f t="shared" si="66"/>
        <v>0</v>
      </c>
      <c r="AN141" s="72">
        <f t="shared" si="67"/>
        <v>0</v>
      </c>
      <c r="AO141" s="72">
        <f t="shared" si="68"/>
        <v>0</v>
      </c>
      <c r="AP141" s="72">
        <f t="shared" si="69"/>
        <v>0</v>
      </c>
    </row>
    <row r="142" spans="1:42" s="15" customFormat="1" ht="18.75" x14ac:dyDescent="0.3">
      <c r="A142" s="42" t="s">
        <v>14</v>
      </c>
      <c r="B142" s="28">
        <f>H142+J142+L142+N142+P142+R142+T142+V142+X142+Z142+AB142+AD142</f>
        <v>24569.235000000001</v>
      </c>
      <c r="C142" s="28">
        <f>H142+J142+L142+N142+P142+R142+T142+V142+X142+Z142</f>
        <v>21405.132000000001</v>
      </c>
      <c r="D142" s="28">
        <v>21405.1</v>
      </c>
      <c r="E142" s="28">
        <f>I142+K142+M142+O142+Q142+S142+U142+W142+Y142+AA142+AC142+AE142</f>
        <v>20387.349999999999</v>
      </c>
      <c r="F142" s="29">
        <f>E142/B142*100</f>
        <v>82.979181077473513</v>
      </c>
      <c r="G142" s="29">
        <f>E142/C142*100</f>
        <v>95.245149621128235</v>
      </c>
      <c r="H142" s="41">
        <v>1949.357</v>
      </c>
      <c r="I142" s="41">
        <v>838.52</v>
      </c>
      <c r="J142" s="41">
        <v>1757.9010000000001</v>
      </c>
      <c r="K142" s="41">
        <v>1569.1</v>
      </c>
      <c r="L142" s="41">
        <v>2098.864</v>
      </c>
      <c r="M142" s="41">
        <v>2899.7</v>
      </c>
      <c r="N142" s="41">
        <v>2536.627</v>
      </c>
      <c r="O142" s="41">
        <v>2678.4</v>
      </c>
      <c r="P142" s="41">
        <v>1798.9549999999999</v>
      </c>
      <c r="Q142" s="41">
        <v>1443.96</v>
      </c>
      <c r="R142" s="41">
        <v>2346.1280000000002</v>
      </c>
      <c r="S142" s="41">
        <v>2618.0700000000002</v>
      </c>
      <c r="T142" s="41">
        <v>3254.056</v>
      </c>
      <c r="U142" s="41">
        <v>2989.8</v>
      </c>
      <c r="V142" s="41">
        <v>1842.8</v>
      </c>
      <c r="W142" s="41">
        <v>1833.7</v>
      </c>
      <c r="X142" s="41">
        <v>1429.307</v>
      </c>
      <c r="Y142" s="41">
        <v>1438.1</v>
      </c>
      <c r="Z142" s="41">
        <v>2391.1370000000002</v>
      </c>
      <c r="AA142" s="41">
        <v>2078</v>
      </c>
      <c r="AB142" s="41">
        <v>1499.3030000000001</v>
      </c>
      <c r="AC142" s="41"/>
      <c r="AD142" s="41">
        <v>1664.8</v>
      </c>
      <c r="AE142" s="41"/>
      <c r="AF142" s="92"/>
      <c r="AH142" s="36">
        <f t="shared" si="50"/>
        <v>24569.235000000001</v>
      </c>
      <c r="AI142" s="36">
        <f t="shared" si="51"/>
        <v>12487.832</v>
      </c>
      <c r="AJ142" s="36">
        <f t="shared" si="52"/>
        <v>20387.349999999999</v>
      </c>
      <c r="AL142" s="35">
        <f t="shared" si="54"/>
        <v>1017.7820000000029</v>
      </c>
      <c r="AM142" s="72">
        <f t="shared" si="66"/>
        <v>24569.235000000001</v>
      </c>
      <c r="AN142" s="72">
        <f t="shared" si="67"/>
        <v>21405.132000000001</v>
      </c>
      <c r="AO142" s="72">
        <f t="shared" si="68"/>
        <v>20387.349999999999</v>
      </c>
      <c r="AP142" s="72">
        <f t="shared" si="69"/>
        <v>-1017.7820000000029</v>
      </c>
    </row>
    <row r="143" spans="1:42" s="13" customFormat="1" ht="18.75" x14ac:dyDescent="0.3">
      <c r="A143" s="3" t="s">
        <v>15</v>
      </c>
      <c r="B143" s="27"/>
      <c r="C143" s="27"/>
      <c r="D143" s="27"/>
      <c r="E143" s="27"/>
      <c r="F143" s="27"/>
      <c r="G143" s="27"/>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64"/>
      <c r="AH143" s="36">
        <f t="shared" si="50"/>
        <v>0</v>
      </c>
      <c r="AI143" s="36">
        <f t="shared" si="51"/>
        <v>0</v>
      </c>
      <c r="AJ143" s="36">
        <f t="shared" si="52"/>
        <v>0</v>
      </c>
      <c r="AL143" s="35">
        <f t="shared" si="54"/>
        <v>0</v>
      </c>
      <c r="AM143" s="72">
        <f t="shared" si="66"/>
        <v>0</v>
      </c>
      <c r="AN143" s="72">
        <f t="shared" si="67"/>
        <v>0</v>
      </c>
      <c r="AO143" s="72">
        <f t="shared" si="68"/>
        <v>0</v>
      </c>
      <c r="AP143" s="72">
        <f t="shared" si="69"/>
        <v>0</v>
      </c>
    </row>
    <row r="144" spans="1:42" s="13" customFormat="1" ht="18.75" x14ac:dyDescent="0.3">
      <c r="A144" s="3" t="s">
        <v>16</v>
      </c>
      <c r="B144" s="27"/>
      <c r="C144" s="27"/>
      <c r="D144" s="27"/>
      <c r="E144" s="27"/>
      <c r="F144" s="27"/>
      <c r="G144" s="27"/>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64"/>
      <c r="AH144" s="36">
        <f t="shared" si="50"/>
        <v>0</v>
      </c>
      <c r="AI144" s="23">
        <f t="shared" si="51"/>
        <v>0</v>
      </c>
      <c r="AJ144" s="36">
        <f t="shared" si="52"/>
        <v>0</v>
      </c>
      <c r="AL144" s="35">
        <f t="shared" si="54"/>
        <v>0</v>
      </c>
      <c r="AM144" s="72">
        <f t="shared" si="66"/>
        <v>0</v>
      </c>
      <c r="AN144" s="72">
        <f t="shared" si="67"/>
        <v>0</v>
      </c>
      <c r="AO144" s="72">
        <f t="shared" si="68"/>
        <v>0</v>
      </c>
      <c r="AP144" s="72">
        <f t="shared" si="69"/>
        <v>0</v>
      </c>
    </row>
    <row r="145" spans="1:42" s="48" customFormat="1" ht="37.5" x14ac:dyDescent="0.3">
      <c r="A145" s="47" t="s">
        <v>30</v>
      </c>
      <c r="B145" s="43">
        <f>H145+J145+L145+N145+P145+R145+T145+V145+X145+Z145+AB145+AD145</f>
        <v>219551.18400000001</v>
      </c>
      <c r="C145" s="44">
        <f>C147+C165+C185</f>
        <v>176674.28400000001</v>
      </c>
      <c r="D145" s="44">
        <f>D147+D165+D185</f>
        <v>163017.60000000001</v>
      </c>
      <c r="E145" s="44">
        <f>E147+E165+E185</f>
        <v>161361.50400000004</v>
      </c>
      <c r="F145" s="50">
        <f>E145/B145*100</f>
        <v>73.496075521050273</v>
      </c>
      <c r="G145" s="50">
        <f>E145/C145*100</f>
        <v>91.332762384366035</v>
      </c>
      <c r="H145" s="44">
        <f>H147+H165+H185</f>
        <v>10497.375</v>
      </c>
      <c r="I145" s="44">
        <f>I147+I165+I185</f>
        <v>7538.7000000000007</v>
      </c>
      <c r="J145" s="44">
        <f t="shared" ref="J145:AD145" si="71">J147+J165+J185</f>
        <v>13394.9</v>
      </c>
      <c r="K145" s="44">
        <f>K147+K165+K185</f>
        <v>9683.9</v>
      </c>
      <c r="L145" s="44">
        <f t="shared" si="71"/>
        <v>11968.766</v>
      </c>
      <c r="M145" s="44">
        <f>M147+M165+M185</f>
        <v>12407.5</v>
      </c>
      <c r="N145" s="44">
        <f t="shared" si="71"/>
        <v>13383.173000000001</v>
      </c>
      <c r="O145" s="44">
        <f>O147+O165+O185</f>
        <v>12443</v>
      </c>
      <c r="P145" s="44">
        <f t="shared" si="71"/>
        <v>16408.73</v>
      </c>
      <c r="Q145" s="44">
        <f>Q147+Q165+Q185</f>
        <v>15561.929999999998</v>
      </c>
      <c r="R145" s="44">
        <f t="shared" si="71"/>
        <v>12056.67</v>
      </c>
      <c r="S145" s="44">
        <f>S147+S165+S185</f>
        <v>11448.773999999999</v>
      </c>
      <c r="T145" s="44">
        <f>T147+T165+T185</f>
        <v>17841.57</v>
      </c>
      <c r="U145" s="44">
        <f>U147+U165+U185</f>
        <v>16477.7</v>
      </c>
      <c r="V145" s="44">
        <f t="shared" si="71"/>
        <v>50782.799999999996</v>
      </c>
      <c r="W145" s="44">
        <f>W147+W165+W185</f>
        <v>36159.9</v>
      </c>
      <c r="X145" s="44">
        <f t="shared" si="71"/>
        <v>8703.1</v>
      </c>
      <c r="Y145" s="44">
        <f>Y147+Y165+Y185</f>
        <v>20161.8</v>
      </c>
      <c r="Z145" s="44">
        <f t="shared" si="71"/>
        <v>21637.200000000001</v>
      </c>
      <c r="AA145" s="44">
        <f>AA147+AA165+AA185</f>
        <v>19478.300000000003</v>
      </c>
      <c r="AB145" s="44">
        <f t="shared" si="71"/>
        <v>11155</v>
      </c>
      <c r="AC145" s="44">
        <f>AC147+AC165+AC185</f>
        <v>0</v>
      </c>
      <c r="AD145" s="44">
        <f t="shared" si="71"/>
        <v>31721.899999999998</v>
      </c>
      <c r="AE145" s="44">
        <f>AE147+AE165+AE185</f>
        <v>0</v>
      </c>
      <c r="AF145" s="64"/>
      <c r="AH145" s="46">
        <f t="shared" ref="AH145:AH207" si="72">H145+J145+L145+N145+P145+R145+T145+V145+X145+Z145+AB145+AD145</f>
        <v>219551.18400000001</v>
      </c>
      <c r="AI145" s="46">
        <f>H145+J145+L145+N145+P145+R145</f>
        <v>77709.614000000001</v>
      </c>
      <c r="AJ145" s="46">
        <f t="shared" ref="AJ145:AJ207" si="73">I145+K145+M145+O145+Q145+S145+U145+W145+Y145+AA145+AC145+AE145</f>
        <v>161361.50400000002</v>
      </c>
      <c r="AL145" s="49">
        <f t="shared" si="54"/>
        <v>15312.77999999997</v>
      </c>
      <c r="AM145" s="72">
        <f t="shared" si="66"/>
        <v>219551.18400000001</v>
      </c>
      <c r="AN145" s="72">
        <f t="shared" si="67"/>
        <v>176674.28400000001</v>
      </c>
      <c r="AO145" s="72">
        <f t="shared" si="68"/>
        <v>161361.50400000002</v>
      </c>
      <c r="AP145" s="72">
        <f t="shared" si="69"/>
        <v>-15312.77999999997</v>
      </c>
    </row>
    <row r="146" spans="1:42" s="13" customFormat="1" ht="75" x14ac:dyDescent="0.3">
      <c r="A146" s="4" t="s">
        <v>48</v>
      </c>
      <c r="B146" s="27" t="s">
        <v>77</v>
      </c>
      <c r="C146" s="27"/>
      <c r="D146" s="27"/>
      <c r="E146" s="27"/>
      <c r="F146" s="27"/>
      <c r="G146" s="27"/>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64"/>
      <c r="AH146" s="23">
        <f t="shared" si="72"/>
        <v>0</v>
      </c>
      <c r="AI146" s="23">
        <f t="shared" ref="AI146:AI207" si="74">H146+J146+L146+N146+P146+R146</f>
        <v>0</v>
      </c>
      <c r="AJ146" s="23">
        <f t="shared" si="73"/>
        <v>0</v>
      </c>
      <c r="AL146" s="35">
        <f t="shared" si="54"/>
        <v>0</v>
      </c>
      <c r="AM146" s="72">
        <f t="shared" si="66"/>
        <v>0</v>
      </c>
      <c r="AN146" s="72">
        <f t="shared" si="67"/>
        <v>0</v>
      </c>
      <c r="AO146" s="72">
        <f t="shared" si="68"/>
        <v>0</v>
      </c>
      <c r="AP146" s="72">
        <f t="shared" si="69"/>
        <v>0</v>
      </c>
    </row>
    <row r="147" spans="1:42" s="13" customFormat="1" ht="18.75" x14ac:dyDescent="0.3">
      <c r="A147" s="4" t="s">
        <v>17</v>
      </c>
      <c r="B147" s="24">
        <f>H147+J147+L147+N147+P147+R147+T147+V147+X147+Z147+AB147+AD147</f>
        <v>33812.514000000003</v>
      </c>
      <c r="C147" s="2">
        <f>C148+C149+C150+C151</f>
        <v>30719.414000000004</v>
      </c>
      <c r="D147" s="2">
        <f>D148+D149+D150+D151</f>
        <v>27095.300000000003</v>
      </c>
      <c r="E147" s="2">
        <f>E148+E149+E150+E151</f>
        <v>29797.143</v>
      </c>
      <c r="F147" s="58">
        <f>E147/B147*100</f>
        <v>88.124600850442519</v>
      </c>
      <c r="G147" s="58">
        <f>E147/C147*100</f>
        <v>96.997758485887772</v>
      </c>
      <c r="H147" s="2">
        <f t="shared" ref="H147:AD147" si="75">H148+H149+H150+H151</f>
        <v>6632.375</v>
      </c>
      <c r="I147" s="2">
        <f>I148+I149+I150+I151</f>
        <v>6350.6</v>
      </c>
      <c r="J147" s="2">
        <f t="shared" si="75"/>
        <v>3192.6</v>
      </c>
      <c r="K147" s="2">
        <f>K148+K149+K150+K151</f>
        <v>3348.9</v>
      </c>
      <c r="L147" s="2">
        <f t="shared" si="75"/>
        <v>1419.7659999999998</v>
      </c>
      <c r="M147" s="2">
        <f>M148+M149+M150+M151</f>
        <v>1247.5</v>
      </c>
      <c r="N147" s="2">
        <f t="shared" si="75"/>
        <v>2562.973</v>
      </c>
      <c r="O147" s="2">
        <f>O148+O149+O150+O151</f>
        <v>2596.5</v>
      </c>
      <c r="P147" s="2">
        <f t="shared" si="75"/>
        <v>2988.9</v>
      </c>
      <c r="Q147" s="2">
        <f>Q148+Q149+Q150+Q151</f>
        <v>2469.3000000000002</v>
      </c>
      <c r="R147" s="2">
        <f t="shared" si="75"/>
        <v>3961</v>
      </c>
      <c r="S147" s="2">
        <f>S148+S149+S150+S151</f>
        <v>3445.7429999999999</v>
      </c>
      <c r="T147" s="2">
        <f t="shared" si="75"/>
        <v>4263.5</v>
      </c>
      <c r="U147" s="2">
        <f>U148+U149+U150+U151</f>
        <v>3925.2</v>
      </c>
      <c r="V147" s="2">
        <f t="shared" si="75"/>
        <v>1797.2</v>
      </c>
      <c r="W147" s="2">
        <f>W148+W149+W150+W151</f>
        <v>2507.9</v>
      </c>
      <c r="X147" s="2">
        <f t="shared" si="75"/>
        <v>1216.7</v>
      </c>
      <c r="Y147" s="2">
        <f>Y148+Y149+Y150+Y151</f>
        <v>1161.8</v>
      </c>
      <c r="Z147" s="2">
        <f t="shared" si="75"/>
        <v>2684.4</v>
      </c>
      <c r="AA147" s="2">
        <f>AA148+AA149+AA150+AA151</f>
        <v>2743.7000000000003</v>
      </c>
      <c r="AB147" s="2">
        <f t="shared" si="75"/>
        <v>1081</v>
      </c>
      <c r="AC147" s="2">
        <f>AC148+AC149+AC150+AC151</f>
        <v>0</v>
      </c>
      <c r="AD147" s="2">
        <f t="shared" si="75"/>
        <v>2012.1</v>
      </c>
      <c r="AE147" s="2">
        <f>AE148+AE149+AE150+AE151</f>
        <v>0</v>
      </c>
      <c r="AF147" s="64"/>
      <c r="AH147" s="23">
        <f t="shared" si="72"/>
        <v>33812.514000000003</v>
      </c>
      <c r="AI147" s="23">
        <f t="shared" si="74"/>
        <v>20757.614000000001</v>
      </c>
      <c r="AJ147" s="23">
        <f t="shared" si="73"/>
        <v>29797.143</v>
      </c>
      <c r="AL147" s="35">
        <f t="shared" si="54"/>
        <v>922.27100000000428</v>
      </c>
      <c r="AM147" s="72">
        <f t="shared" si="66"/>
        <v>33812.514000000003</v>
      </c>
      <c r="AN147" s="72">
        <f t="shared" si="67"/>
        <v>30719.414000000004</v>
      </c>
      <c r="AO147" s="72">
        <f t="shared" si="68"/>
        <v>29797.143</v>
      </c>
      <c r="AP147" s="72">
        <f t="shared" si="69"/>
        <v>-922.27100000000428</v>
      </c>
    </row>
    <row r="148" spans="1:42" s="13" customFormat="1" ht="18.75" x14ac:dyDescent="0.3">
      <c r="A148" s="3" t="s">
        <v>13</v>
      </c>
      <c r="B148" s="27"/>
      <c r="C148" s="2"/>
      <c r="D148" s="2"/>
      <c r="E148" s="2"/>
      <c r="F148" s="27"/>
      <c r="G148" s="27"/>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64"/>
      <c r="AH148" s="23">
        <f t="shared" si="72"/>
        <v>0</v>
      </c>
      <c r="AI148" s="23">
        <f t="shared" si="74"/>
        <v>0</v>
      </c>
      <c r="AJ148" s="23">
        <f t="shared" si="73"/>
        <v>0</v>
      </c>
      <c r="AL148" s="35">
        <f t="shared" si="54"/>
        <v>0</v>
      </c>
      <c r="AM148" s="72">
        <f t="shared" si="66"/>
        <v>0</v>
      </c>
      <c r="AN148" s="72">
        <f t="shared" si="67"/>
        <v>0</v>
      </c>
      <c r="AO148" s="72">
        <f t="shared" si="68"/>
        <v>0</v>
      </c>
      <c r="AP148" s="72">
        <f t="shared" si="69"/>
        <v>0</v>
      </c>
    </row>
    <row r="149" spans="1:42" s="13" customFormat="1" ht="18.75" x14ac:dyDescent="0.3">
      <c r="A149" s="3" t="s">
        <v>14</v>
      </c>
      <c r="B149" s="25">
        <f>H149+J149+L149+N149+P149+R149+T149+V149+X149+Z149+AB149+AD149</f>
        <v>33812.514000000003</v>
      </c>
      <c r="C149" s="16">
        <f>C155+C161</f>
        <v>30719.414000000004</v>
      </c>
      <c r="D149" s="16">
        <f>D155+D161</f>
        <v>27095.300000000003</v>
      </c>
      <c r="E149" s="16">
        <f>E155+E161</f>
        <v>29797.143</v>
      </c>
      <c r="F149" s="29">
        <f>E149/B149*100</f>
        <v>88.124600850442519</v>
      </c>
      <c r="G149" s="29">
        <f>E149/C149*100</f>
        <v>96.997758485887772</v>
      </c>
      <c r="H149" s="16">
        <f>H155+H161</f>
        <v>6632.375</v>
      </c>
      <c r="I149" s="16">
        <f>I155+I161</f>
        <v>6350.6</v>
      </c>
      <c r="J149" s="16">
        <f t="shared" ref="J149:AD149" si="76">J155+J161</f>
        <v>3192.6</v>
      </c>
      <c r="K149" s="16">
        <f>K155+K161</f>
        <v>3348.9</v>
      </c>
      <c r="L149" s="16">
        <f t="shared" si="76"/>
        <v>1419.7659999999998</v>
      </c>
      <c r="M149" s="16">
        <f>M155+M161</f>
        <v>1247.5</v>
      </c>
      <c r="N149" s="16">
        <f t="shared" si="76"/>
        <v>2562.973</v>
      </c>
      <c r="O149" s="16">
        <f>O155+O161</f>
        <v>2596.5</v>
      </c>
      <c r="P149" s="16">
        <f t="shared" si="76"/>
        <v>2988.9</v>
      </c>
      <c r="Q149" s="16">
        <f>Q155+Q161</f>
        <v>2469.3000000000002</v>
      </c>
      <c r="R149" s="16">
        <f t="shared" si="76"/>
        <v>3961</v>
      </c>
      <c r="S149" s="16">
        <f>S155+S161</f>
        <v>3445.7429999999999</v>
      </c>
      <c r="T149" s="16">
        <f t="shared" si="76"/>
        <v>4263.5</v>
      </c>
      <c r="U149" s="16">
        <f>U155+U161</f>
        <v>3925.2</v>
      </c>
      <c r="V149" s="16">
        <f t="shared" si="76"/>
        <v>1797.2</v>
      </c>
      <c r="W149" s="16">
        <f>W155+W161</f>
        <v>2507.9</v>
      </c>
      <c r="X149" s="16">
        <f t="shared" si="76"/>
        <v>1216.7</v>
      </c>
      <c r="Y149" s="16">
        <f>Y155+Y161</f>
        <v>1161.8</v>
      </c>
      <c r="Z149" s="16">
        <f t="shared" si="76"/>
        <v>2684.4</v>
      </c>
      <c r="AA149" s="16">
        <f>AA155+AA161</f>
        <v>2743.7000000000003</v>
      </c>
      <c r="AB149" s="16">
        <f t="shared" si="76"/>
        <v>1081</v>
      </c>
      <c r="AC149" s="16">
        <f>AC155+AC161</f>
        <v>0</v>
      </c>
      <c r="AD149" s="16">
        <f t="shared" si="76"/>
        <v>2012.1</v>
      </c>
      <c r="AE149" s="16">
        <f>AE155+AE161</f>
        <v>0</v>
      </c>
      <c r="AF149" s="64"/>
      <c r="AH149" s="23">
        <f t="shared" si="72"/>
        <v>33812.514000000003</v>
      </c>
      <c r="AI149" s="23">
        <f t="shared" si="74"/>
        <v>20757.614000000001</v>
      </c>
      <c r="AJ149" s="23">
        <f t="shared" si="73"/>
        <v>29797.143</v>
      </c>
      <c r="AL149" s="35">
        <f t="shared" si="54"/>
        <v>922.27100000000428</v>
      </c>
      <c r="AM149" s="72">
        <f t="shared" si="66"/>
        <v>33812.514000000003</v>
      </c>
      <c r="AN149" s="72">
        <f t="shared" si="67"/>
        <v>30719.414000000004</v>
      </c>
      <c r="AO149" s="72">
        <f t="shared" si="68"/>
        <v>29797.143</v>
      </c>
      <c r="AP149" s="72">
        <f t="shared" si="69"/>
        <v>-922.27100000000428</v>
      </c>
    </row>
    <row r="150" spans="1:42" s="13" customFormat="1" ht="18.75" x14ac:dyDescent="0.3">
      <c r="A150" s="3" t="s">
        <v>15</v>
      </c>
      <c r="B150" s="27"/>
      <c r="C150" s="27"/>
      <c r="D150" s="27"/>
      <c r="E150" s="27"/>
      <c r="F150" s="27"/>
      <c r="G150" s="27"/>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64"/>
      <c r="AH150" s="23">
        <f t="shared" si="72"/>
        <v>0</v>
      </c>
      <c r="AI150" s="23">
        <f t="shared" si="74"/>
        <v>0</v>
      </c>
      <c r="AJ150" s="23">
        <f t="shared" si="73"/>
        <v>0</v>
      </c>
      <c r="AL150" s="35">
        <f t="shared" si="54"/>
        <v>0</v>
      </c>
      <c r="AM150" s="72">
        <f t="shared" si="66"/>
        <v>0</v>
      </c>
      <c r="AN150" s="72">
        <f t="shared" si="67"/>
        <v>0</v>
      </c>
      <c r="AO150" s="72">
        <f t="shared" si="68"/>
        <v>0</v>
      </c>
      <c r="AP150" s="72">
        <f t="shared" si="69"/>
        <v>0</v>
      </c>
    </row>
    <row r="151" spans="1:42" s="13" customFormat="1" ht="18.75" x14ac:dyDescent="0.3">
      <c r="A151" s="3" t="s">
        <v>16</v>
      </c>
      <c r="B151" s="27"/>
      <c r="C151" s="27"/>
      <c r="D151" s="27"/>
      <c r="E151" s="27"/>
      <c r="F151" s="27"/>
      <c r="G151" s="27"/>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64"/>
      <c r="AH151" s="23">
        <f t="shared" si="72"/>
        <v>0</v>
      </c>
      <c r="AI151" s="23">
        <f t="shared" si="74"/>
        <v>0</v>
      </c>
      <c r="AJ151" s="23">
        <f t="shared" si="73"/>
        <v>0</v>
      </c>
      <c r="AL151" s="35">
        <f t="shared" si="54"/>
        <v>0</v>
      </c>
      <c r="AM151" s="72">
        <f t="shared" si="66"/>
        <v>0</v>
      </c>
      <c r="AN151" s="72">
        <f t="shared" si="67"/>
        <v>0</v>
      </c>
      <c r="AO151" s="72">
        <f t="shared" si="68"/>
        <v>0</v>
      </c>
      <c r="AP151" s="72">
        <f t="shared" si="69"/>
        <v>0</v>
      </c>
    </row>
    <row r="152" spans="1:42" s="13" customFormat="1" ht="167.25" customHeight="1" x14ac:dyDescent="0.3">
      <c r="A152" s="3" t="s">
        <v>31</v>
      </c>
      <c r="B152" s="31"/>
      <c r="C152" s="31"/>
      <c r="D152" s="31"/>
      <c r="E152" s="31"/>
      <c r="F152" s="31"/>
      <c r="G152" s="31"/>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64" t="s">
        <v>100</v>
      </c>
      <c r="AH152" s="36">
        <f t="shared" si="72"/>
        <v>0</v>
      </c>
      <c r="AI152" s="36">
        <f t="shared" si="74"/>
        <v>0</v>
      </c>
      <c r="AJ152" s="36">
        <f t="shared" si="73"/>
        <v>0</v>
      </c>
      <c r="AL152" s="35">
        <f t="shared" si="54"/>
        <v>0</v>
      </c>
      <c r="AM152" s="72">
        <f t="shared" si="66"/>
        <v>0</v>
      </c>
      <c r="AN152" s="72">
        <f t="shared" si="67"/>
        <v>0</v>
      </c>
      <c r="AO152" s="72">
        <f t="shared" si="68"/>
        <v>0</v>
      </c>
      <c r="AP152" s="72">
        <f t="shared" si="69"/>
        <v>0</v>
      </c>
    </row>
    <row r="153" spans="1:42" s="13" customFormat="1" ht="18.75" x14ac:dyDescent="0.3">
      <c r="A153" s="4" t="s">
        <v>17</v>
      </c>
      <c r="B153" s="2">
        <f>B154+B155+B156+B157</f>
        <v>33712.514000000003</v>
      </c>
      <c r="C153" s="2">
        <f>C154+C155+C156+C157</f>
        <v>30625.414000000004</v>
      </c>
      <c r="D153" s="2">
        <f>D154+D155+D156+D157</f>
        <v>27015.4</v>
      </c>
      <c r="E153" s="2">
        <f>E154+E155+E156+E157</f>
        <v>29717.242999999999</v>
      </c>
      <c r="F153" s="58">
        <f>E153/B153*100</f>
        <v>88.148997135010447</v>
      </c>
      <c r="G153" s="58">
        <f>E153/C153*100</f>
        <v>97.03458376105543</v>
      </c>
      <c r="H153" s="2">
        <f t="shared" ref="H153:AE153" si="77">H154+H155+H156+H157</f>
        <v>6632.375</v>
      </c>
      <c r="I153" s="2">
        <f t="shared" si="77"/>
        <v>6350.6</v>
      </c>
      <c r="J153" s="2">
        <f t="shared" si="77"/>
        <v>3176.6</v>
      </c>
      <c r="K153" s="2">
        <f t="shared" si="77"/>
        <v>3348.9</v>
      </c>
      <c r="L153" s="2">
        <f t="shared" si="77"/>
        <v>1403.7659999999998</v>
      </c>
      <c r="M153" s="2">
        <f t="shared" si="77"/>
        <v>1223.5</v>
      </c>
      <c r="N153" s="2">
        <f t="shared" si="77"/>
        <v>2562.973</v>
      </c>
      <c r="O153" s="2">
        <f t="shared" si="77"/>
        <v>2588.5</v>
      </c>
      <c r="P153" s="2">
        <f t="shared" si="77"/>
        <v>2970.4</v>
      </c>
      <c r="Q153" s="2">
        <f t="shared" si="77"/>
        <v>2463.3000000000002</v>
      </c>
      <c r="R153" s="2">
        <f t="shared" si="77"/>
        <v>3961</v>
      </c>
      <c r="S153" s="2">
        <f t="shared" si="77"/>
        <v>3445.7429999999999</v>
      </c>
      <c r="T153" s="2">
        <f t="shared" si="77"/>
        <v>4263.5</v>
      </c>
      <c r="U153" s="2">
        <f t="shared" si="77"/>
        <v>3925.2</v>
      </c>
      <c r="V153" s="2">
        <f t="shared" si="77"/>
        <v>1778.7</v>
      </c>
      <c r="W153" s="2">
        <f t="shared" si="77"/>
        <v>2507.9</v>
      </c>
      <c r="X153" s="2">
        <f t="shared" si="77"/>
        <v>1216.7</v>
      </c>
      <c r="Y153" s="2">
        <f t="shared" si="77"/>
        <v>1161.8</v>
      </c>
      <c r="Z153" s="2">
        <f t="shared" si="77"/>
        <v>2659.4</v>
      </c>
      <c r="AA153" s="2">
        <f t="shared" si="77"/>
        <v>2701.8</v>
      </c>
      <c r="AB153" s="2">
        <f t="shared" si="77"/>
        <v>1075</v>
      </c>
      <c r="AC153" s="2">
        <f t="shared" si="77"/>
        <v>0</v>
      </c>
      <c r="AD153" s="2">
        <f t="shared" si="77"/>
        <v>2012.1</v>
      </c>
      <c r="AE153" s="2">
        <f t="shared" si="77"/>
        <v>0</v>
      </c>
      <c r="AF153" s="64"/>
      <c r="AH153" s="36">
        <f t="shared" si="72"/>
        <v>33712.514000000003</v>
      </c>
      <c r="AI153" s="36">
        <f t="shared" si="74"/>
        <v>20707.114000000001</v>
      </c>
      <c r="AJ153" s="36">
        <f t="shared" si="73"/>
        <v>29717.242999999999</v>
      </c>
      <c r="AL153" s="35">
        <f t="shared" si="54"/>
        <v>908.17100000000573</v>
      </c>
      <c r="AM153" s="72">
        <f t="shared" si="66"/>
        <v>33712.514000000003</v>
      </c>
      <c r="AN153" s="72">
        <f t="shared" si="67"/>
        <v>30625.414000000004</v>
      </c>
      <c r="AO153" s="72">
        <f t="shared" si="68"/>
        <v>29717.242999999999</v>
      </c>
      <c r="AP153" s="72">
        <f t="shared" si="69"/>
        <v>-908.17100000000573</v>
      </c>
    </row>
    <row r="154" spans="1:42" s="13" customFormat="1" ht="18.75" x14ac:dyDescent="0.3">
      <c r="A154" s="3" t="s">
        <v>13</v>
      </c>
      <c r="B154" s="27"/>
      <c r="C154" s="27"/>
      <c r="D154" s="27"/>
      <c r="E154" s="27"/>
      <c r="F154" s="27"/>
      <c r="G154" s="27"/>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64"/>
      <c r="AH154" s="36">
        <f t="shared" si="72"/>
        <v>0</v>
      </c>
      <c r="AI154" s="36">
        <f t="shared" si="74"/>
        <v>0</v>
      </c>
      <c r="AJ154" s="36">
        <f t="shared" si="73"/>
        <v>0</v>
      </c>
      <c r="AL154" s="35">
        <f t="shared" ref="AL154:AL207" si="78">C154-E154</f>
        <v>0</v>
      </c>
      <c r="AM154" s="72">
        <f t="shared" si="66"/>
        <v>0</v>
      </c>
      <c r="AN154" s="72">
        <f t="shared" si="67"/>
        <v>0</v>
      </c>
      <c r="AO154" s="72">
        <f t="shared" si="68"/>
        <v>0</v>
      </c>
      <c r="AP154" s="72">
        <f t="shared" si="69"/>
        <v>0</v>
      </c>
    </row>
    <row r="155" spans="1:42" s="13" customFormat="1" ht="18.75" x14ac:dyDescent="0.3">
      <c r="A155" s="3" t="s">
        <v>14</v>
      </c>
      <c r="B155" s="25">
        <f>H155+J155+L155+N155+P155+R155+T155+V155+X155+Z155+AB155+AD155</f>
        <v>33712.514000000003</v>
      </c>
      <c r="C155" s="28">
        <f>H155+J155+L155+N155+P155+R155+T155+V155+X155+Z155</f>
        <v>30625.414000000004</v>
      </c>
      <c r="D155" s="25">
        <v>27015.4</v>
      </c>
      <c r="E155" s="28">
        <f>I155+K155+M155+O155+Q155+S155+U155+W155+Y155+AA155+AC155+AE155</f>
        <v>29717.242999999999</v>
      </c>
      <c r="F155" s="29">
        <f>E155/B155*100</f>
        <v>88.148997135010447</v>
      </c>
      <c r="G155" s="29">
        <f>E155/C155*100</f>
        <v>97.03458376105543</v>
      </c>
      <c r="H155" s="16">
        <v>6632.375</v>
      </c>
      <c r="I155" s="16">
        <v>6350.6</v>
      </c>
      <c r="J155" s="16">
        <v>3176.6</v>
      </c>
      <c r="K155" s="16">
        <v>3348.9</v>
      </c>
      <c r="L155" s="16">
        <f>1403.8-0.034</f>
        <v>1403.7659999999998</v>
      </c>
      <c r="M155" s="16">
        <v>1223.5</v>
      </c>
      <c r="N155" s="16">
        <f>2563-0.027</f>
        <v>2562.973</v>
      </c>
      <c r="O155" s="16">
        <v>2588.5</v>
      </c>
      <c r="P155" s="16">
        <v>2970.4</v>
      </c>
      <c r="Q155" s="16">
        <v>2463.3000000000002</v>
      </c>
      <c r="R155" s="16">
        <v>3961</v>
      </c>
      <c r="S155" s="16">
        <v>3445.7429999999999</v>
      </c>
      <c r="T155" s="16">
        <v>4263.5</v>
      </c>
      <c r="U155" s="16">
        <v>3925.2</v>
      </c>
      <c r="V155" s="16">
        <v>1778.7</v>
      </c>
      <c r="W155" s="16">
        <v>2507.9</v>
      </c>
      <c r="X155" s="16">
        <v>1216.7</v>
      </c>
      <c r="Y155" s="16">
        <v>1161.8</v>
      </c>
      <c r="Z155" s="16">
        <v>2659.4</v>
      </c>
      <c r="AA155" s="16">
        <v>2701.8</v>
      </c>
      <c r="AB155" s="16">
        <v>1075</v>
      </c>
      <c r="AC155" s="16"/>
      <c r="AD155" s="16">
        <v>2012.1</v>
      </c>
      <c r="AE155" s="16"/>
      <c r="AF155" s="64"/>
      <c r="AH155" s="36">
        <f t="shared" si="72"/>
        <v>33712.514000000003</v>
      </c>
      <c r="AI155" s="36">
        <f t="shared" si="74"/>
        <v>20707.114000000001</v>
      </c>
      <c r="AJ155" s="36">
        <f t="shared" si="73"/>
        <v>29717.242999999999</v>
      </c>
      <c r="AL155" s="35">
        <f t="shared" si="78"/>
        <v>908.17100000000573</v>
      </c>
      <c r="AM155" s="72">
        <f t="shared" si="66"/>
        <v>33712.514000000003</v>
      </c>
      <c r="AN155" s="72">
        <f t="shared" si="67"/>
        <v>30625.414000000004</v>
      </c>
      <c r="AO155" s="72">
        <f t="shared" si="68"/>
        <v>29717.242999999999</v>
      </c>
      <c r="AP155" s="72">
        <f t="shared" si="69"/>
        <v>-908.17100000000573</v>
      </c>
    </row>
    <row r="156" spans="1:42" s="13" customFormat="1" ht="18.75" x14ac:dyDescent="0.3">
      <c r="A156" s="3" t="s">
        <v>15</v>
      </c>
      <c r="B156" s="27"/>
      <c r="C156" s="27"/>
      <c r="D156" s="27"/>
      <c r="E156" s="27"/>
      <c r="F156" s="27"/>
      <c r="G156" s="27"/>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64"/>
      <c r="AH156" s="36">
        <f t="shared" si="72"/>
        <v>0</v>
      </c>
      <c r="AI156" s="36">
        <f t="shared" si="74"/>
        <v>0</v>
      </c>
      <c r="AJ156" s="36">
        <f t="shared" si="73"/>
        <v>0</v>
      </c>
      <c r="AL156" s="35">
        <f t="shared" si="78"/>
        <v>0</v>
      </c>
      <c r="AM156" s="72">
        <f t="shared" si="66"/>
        <v>0</v>
      </c>
      <c r="AN156" s="72">
        <f t="shared" si="67"/>
        <v>0</v>
      </c>
      <c r="AO156" s="72">
        <f t="shared" si="68"/>
        <v>0</v>
      </c>
      <c r="AP156" s="72">
        <f t="shared" si="69"/>
        <v>0</v>
      </c>
    </row>
    <row r="157" spans="1:42" s="13" customFormat="1" ht="18.75" x14ac:dyDescent="0.3">
      <c r="A157" s="3" t="s">
        <v>16</v>
      </c>
      <c r="B157" s="27"/>
      <c r="C157" s="27"/>
      <c r="D157" s="27"/>
      <c r="E157" s="27"/>
      <c r="F157" s="27"/>
      <c r="G157" s="27"/>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64"/>
      <c r="AH157" s="36">
        <f t="shared" si="72"/>
        <v>0</v>
      </c>
      <c r="AI157" s="36">
        <f t="shared" si="74"/>
        <v>0</v>
      </c>
      <c r="AJ157" s="36">
        <f t="shared" si="73"/>
        <v>0</v>
      </c>
      <c r="AL157" s="35">
        <f t="shared" si="78"/>
        <v>0</v>
      </c>
      <c r="AM157" s="72">
        <f t="shared" si="66"/>
        <v>0</v>
      </c>
      <c r="AN157" s="72">
        <f t="shared" si="67"/>
        <v>0</v>
      </c>
      <c r="AO157" s="72">
        <f t="shared" si="68"/>
        <v>0</v>
      </c>
      <c r="AP157" s="72">
        <f t="shared" si="69"/>
        <v>0</v>
      </c>
    </row>
    <row r="158" spans="1:42" s="13" customFormat="1" ht="37.5" x14ac:dyDescent="0.3">
      <c r="A158" s="3" t="s">
        <v>32</v>
      </c>
      <c r="B158" s="31"/>
      <c r="C158" s="31"/>
      <c r="D158" s="31"/>
      <c r="E158" s="31"/>
      <c r="F158" s="31"/>
      <c r="G158" s="31"/>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64"/>
      <c r="AH158" s="36">
        <f t="shared" si="72"/>
        <v>0</v>
      </c>
      <c r="AI158" s="36">
        <f t="shared" si="74"/>
        <v>0</v>
      </c>
      <c r="AJ158" s="36">
        <f t="shared" si="73"/>
        <v>0</v>
      </c>
      <c r="AL158" s="35">
        <f t="shared" si="78"/>
        <v>0</v>
      </c>
      <c r="AM158" s="72">
        <f t="shared" si="66"/>
        <v>0</v>
      </c>
      <c r="AN158" s="72">
        <f t="shared" si="67"/>
        <v>0</v>
      </c>
      <c r="AO158" s="72">
        <f t="shared" si="68"/>
        <v>0</v>
      </c>
      <c r="AP158" s="72">
        <f t="shared" si="69"/>
        <v>0</v>
      </c>
    </row>
    <row r="159" spans="1:42" s="13" customFormat="1" ht="18.75" x14ac:dyDescent="0.3">
      <c r="A159" s="4" t="s">
        <v>17</v>
      </c>
      <c r="B159" s="2">
        <f>B160+B161+B162+B163</f>
        <v>100</v>
      </c>
      <c r="C159" s="2">
        <f>C160+C161+C162+C163</f>
        <v>94</v>
      </c>
      <c r="D159" s="2">
        <f>D160+D161+D162+D163</f>
        <v>79.900000000000006</v>
      </c>
      <c r="E159" s="2">
        <f>E160+E161+E162+E163</f>
        <v>79.900000000000006</v>
      </c>
      <c r="F159" s="58">
        <f>E159/B159*100</f>
        <v>79.900000000000006</v>
      </c>
      <c r="G159" s="58">
        <f>E159/C159*100</f>
        <v>85.000000000000014</v>
      </c>
      <c r="H159" s="2">
        <f>H160+H161+H162+H163</f>
        <v>0</v>
      </c>
      <c r="I159" s="2">
        <f t="shared" ref="I159:AE159" si="79">I160+I161+I162+I163</f>
        <v>0</v>
      </c>
      <c r="J159" s="2">
        <f t="shared" si="79"/>
        <v>16</v>
      </c>
      <c r="K159" s="2">
        <f t="shared" si="79"/>
        <v>0</v>
      </c>
      <c r="L159" s="2">
        <f t="shared" si="79"/>
        <v>16</v>
      </c>
      <c r="M159" s="2">
        <f t="shared" si="79"/>
        <v>24</v>
      </c>
      <c r="N159" s="2">
        <f t="shared" si="79"/>
        <v>0</v>
      </c>
      <c r="O159" s="2">
        <f t="shared" si="79"/>
        <v>8</v>
      </c>
      <c r="P159" s="2">
        <f t="shared" si="79"/>
        <v>18.5</v>
      </c>
      <c r="Q159" s="2">
        <f t="shared" si="79"/>
        <v>6</v>
      </c>
      <c r="R159" s="2">
        <f t="shared" si="79"/>
        <v>0</v>
      </c>
      <c r="S159" s="2">
        <f t="shared" si="79"/>
        <v>0</v>
      </c>
      <c r="T159" s="2">
        <f t="shared" si="79"/>
        <v>0</v>
      </c>
      <c r="U159" s="2">
        <f t="shared" si="79"/>
        <v>0</v>
      </c>
      <c r="V159" s="2">
        <f t="shared" si="79"/>
        <v>18.5</v>
      </c>
      <c r="W159" s="2">
        <f t="shared" si="79"/>
        <v>0</v>
      </c>
      <c r="X159" s="2">
        <f t="shared" si="79"/>
        <v>0</v>
      </c>
      <c r="Y159" s="2">
        <f t="shared" si="79"/>
        <v>0</v>
      </c>
      <c r="Z159" s="2">
        <f t="shared" si="79"/>
        <v>25</v>
      </c>
      <c r="AA159" s="2">
        <f t="shared" si="79"/>
        <v>41.9</v>
      </c>
      <c r="AB159" s="2">
        <f t="shared" si="79"/>
        <v>6</v>
      </c>
      <c r="AC159" s="2">
        <f t="shared" si="79"/>
        <v>0</v>
      </c>
      <c r="AD159" s="2">
        <f t="shared" si="79"/>
        <v>0</v>
      </c>
      <c r="AE159" s="2">
        <f t="shared" si="79"/>
        <v>0</v>
      </c>
      <c r="AF159" s="90" t="s">
        <v>101</v>
      </c>
      <c r="AH159" s="36">
        <f t="shared" si="72"/>
        <v>100</v>
      </c>
      <c r="AI159" s="36">
        <f t="shared" si="74"/>
        <v>50.5</v>
      </c>
      <c r="AJ159" s="36">
        <f t="shared" si="73"/>
        <v>79.900000000000006</v>
      </c>
      <c r="AL159" s="35">
        <f t="shared" si="78"/>
        <v>14.099999999999994</v>
      </c>
      <c r="AM159" s="72">
        <f t="shared" si="66"/>
        <v>100</v>
      </c>
      <c r="AN159" s="72">
        <f t="shared" si="67"/>
        <v>94</v>
      </c>
      <c r="AO159" s="72">
        <f t="shared" si="68"/>
        <v>79.900000000000006</v>
      </c>
      <c r="AP159" s="72">
        <f t="shared" si="69"/>
        <v>-14.099999999999994</v>
      </c>
    </row>
    <row r="160" spans="1:42" s="13" customFormat="1" ht="18.75" x14ac:dyDescent="0.3">
      <c r="A160" s="3" t="s">
        <v>13</v>
      </c>
      <c r="B160" s="27"/>
      <c r="C160" s="27"/>
      <c r="D160" s="27"/>
      <c r="E160" s="27"/>
      <c r="F160" s="27"/>
      <c r="G160" s="27"/>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91"/>
      <c r="AH160" s="36">
        <f t="shared" si="72"/>
        <v>0</v>
      </c>
      <c r="AI160" s="36">
        <f t="shared" si="74"/>
        <v>0</v>
      </c>
      <c r="AJ160" s="36">
        <f t="shared" si="73"/>
        <v>0</v>
      </c>
      <c r="AL160" s="35">
        <f t="shared" si="78"/>
        <v>0</v>
      </c>
      <c r="AM160" s="72">
        <f t="shared" si="66"/>
        <v>0</v>
      </c>
      <c r="AN160" s="72">
        <f t="shared" si="67"/>
        <v>0</v>
      </c>
      <c r="AO160" s="72">
        <f t="shared" si="68"/>
        <v>0</v>
      </c>
      <c r="AP160" s="72">
        <f t="shared" si="69"/>
        <v>0</v>
      </c>
    </row>
    <row r="161" spans="1:42" s="13" customFormat="1" ht="23.45" customHeight="1" x14ac:dyDescent="0.3">
      <c r="A161" s="3" t="s">
        <v>14</v>
      </c>
      <c r="B161" s="25">
        <f>H161+J161+L161+N161+P161+R161+T161+V161+X161+Z161+AB161+AD161</f>
        <v>100</v>
      </c>
      <c r="C161" s="28">
        <f>H161+J161+L161+N161+P161+R161+T161+V161+X161+Z161</f>
        <v>94</v>
      </c>
      <c r="D161" s="25">
        <v>79.900000000000006</v>
      </c>
      <c r="E161" s="28">
        <f>I161+K161+M161+O161+Q161+S161+U161+W161+Y161+AA161+AC161+AE161</f>
        <v>79.900000000000006</v>
      </c>
      <c r="F161" s="29">
        <f>E161/B161*100</f>
        <v>79.900000000000006</v>
      </c>
      <c r="G161" s="29">
        <f>E161/C161*100</f>
        <v>85.000000000000014</v>
      </c>
      <c r="H161" s="16"/>
      <c r="I161" s="16"/>
      <c r="J161" s="16">
        <v>16</v>
      </c>
      <c r="K161" s="16"/>
      <c r="L161" s="16">
        <v>16</v>
      </c>
      <c r="M161" s="16">
        <v>24</v>
      </c>
      <c r="N161" s="16"/>
      <c r="O161" s="16">
        <v>8</v>
      </c>
      <c r="P161" s="16">
        <v>18.5</v>
      </c>
      <c r="Q161" s="16">
        <v>6</v>
      </c>
      <c r="R161" s="16"/>
      <c r="S161" s="16"/>
      <c r="T161" s="16"/>
      <c r="U161" s="16"/>
      <c r="V161" s="16">
        <v>18.5</v>
      </c>
      <c r="W161" s="16"/>
      <c r="X161" s="16"/>
      <c r="Y161" s="16"/>
      <c r="Z161" s="16">
        <v>25</v>
      </c>
      <c r="AA161" s="16">
        <v>41.9</v>
      </c>
      <c r="AB161" s="16">
        <v>6</v>
      </c>
      <c r="AC161" s="16"/>
      <c r="AD161" s="16"/>
      <c r="AE161" s="16"/>
      <c r="AF161" s="91"/>
      <c r="AH161" s="36">
        <f t="shared" si="72"/>
        <v>100</v>
      </c>
      <c r="AI161" s="36">
        <f t="shared" si="74"/>
        <v>50.5</v>
      </c>
      <c r="AJ161" s="36">
        <f t="shared" si="73"/>
        <v>79.900000000000006</v>
      </c>
      <c r="AL161" s="35">
        <f t="shared" si="78"/>
        <v>14.099999999999994</v>
      </c>
      <c r="AM161" s="72">
        <f t="shared" si="66"/>
        <v>100</v>
      </c>
      <c r="AN161" s="72">
        <f t="shared" si="67"/>
        <v>94</v>
      </c>
      <c r="AO161" s="72">
        <f t="shared" si="68"/>
        <v>79.900000000000006</v>
      </c>
      <c r="AP161" s="72">
        <f t="shared" si="69"/>
        <v>-14.099999999999994</v>
      </c>
    </row>
    <row r="162" spans="1:42" s="13" customFormat="1" ht="18.75" x14ac:dyDescent="0.3">
      <c r="A162" s="3" t="s">
        <v>15</v>
      </c>
      <c r="B162" s="27"/>
      <c r="C162" s="27"/>
      <c r="D162" s="27"/>
      <c r="E162" s="27"/>
      <c r="F162" s="27"/>
      <c r="G162" s="27"/>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91"/>
      <c r="AH162" s="36">
        <f t="shared" si="72"/>
        <v>0</v>
      </c>
      <c r="AI162" s="36">
        <f t="shared" si="74"/>
        <v>0</v>
      </c>
      <c r="AJ162" s="36">
        <f t="shared" si="73"/>
        <v>0</v>
      </c>
      <c r="AL162" s="35">
        <f t="shared" si="78"/>
        <v>0</v>
      </c>
      <c r="AM162" s="72">
        <f t="shared" si="66"/>
        <v>0</v>
      </c>
      <c r="AN162" s="72">
        <f t="shared" si="67"/>
        <v>0</v>
      </c>
      <c r="AO162" s="72">
        <f t="shared" si="68"/>
        <v>0</v>
      </c>
      <c r="AP162" s="72">
        <f t="shared" si="69"/>
        <v>0</v>
      </c>
    </row>
    <row r="163" spans="1:42" s="13" customFormat="1" ht="21.75" customHeight="1" x14ac:dyDescent="0.3">
      <c r="A163" s="3" t="s">
        <v>16</v>
      </c>
      <c r="B163" s="27"/>
      <c r="C163" s="27"/>
      <c r="D163" s="27"/>
      <c r="E163" s="27"/>
      <c r="F163" s="27"/>
      <c r="G163" s="27"/>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92"/>
      <c r="AH163" s="36">
        <f t="shared" si="72"/>
        <v>0</v>
      </c>
      <c r="AI163" s="36">
        <f t="shared" si="74"/>
        <v>0</v>
      </c>
      <c r="AJ163" s="36">
        <f t="shared" si="73"/>
        <v>0</v>
      </c>
      <c r="AL163" s="35">
        <f t="shared" si="78"/>
        <v>0</v>
      </c>
      <c r="AM163" s="72">
        <f t="shared" si="66"/>
        <v>0</v>
      </c>
      <c r="AN163" s="72">
        <f t="shared" si="67"/>
        <v>0</v>
      </c>
      <c r="AO163" s="72">
        <f t="shared" si="68"/>
        <v>0</v>
      </c>
      <c r="AP163" s="72">
        <f t="shared" si="69"/>
        <v>0</v>
      </c>
    </row>
    <row r="164" spans="1:42" s="13" customFormat="1" ht="155.25" customHeight="1" x14ac:dyDescent="0.3">
      <c r="A164" s="4" t="s">
        <v>49</v>
      </c>
      <c r="B164" s="27"/>
      <c r="C164" s="27"/>
      <c r="D164" s="27"/>
      <c r="E164" s="27"/>
      <c r="F164" s="27"/>
      <c r="G164" s="27"/>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64"/>
      <c r="AH164" s="36">
        <f t="shared" si="72"/>
        <v>0</v>
      </c>
      <c r="AI164" s="36">
        <f t="shared" si="74"/>
        <v>0</v>
      </c>
      <c r="AJ164" s="36">
        <f t="shared" si="73"/>
        <v>0</v>
      </c>
      <c r="AL164" s="35">
        <f t="shared" si="78"/>
        <v>0</v>
      </c>
      <c r="AM164" s="72">
        <f t="shared" si="66"/>
        <v>0</v>
      </c>
      <c r="AN164" s="72">
        <f t="shared" si="67"/>
        <v>0</v>
      </c>
      <c r="AO164" s="72">
        <f t="shared" si="68"/>
        <v>0</v>
      </c>
      <c r="AP164" s="72">
        <f t="shared" si="69"/>
        <v>0</v>
      </c>
    </row>
    <row r="165" spans="1:42" s="13" customFormat="1" ht="26.25" customHeight="1" x14ac:dyDescent="0.3">
      <c r="A165" s="4" t="s">
        <v>17</v>
      </c>
      <c r="B165" s="2">
        <f>B166+B167+B169+B170</f>
        <v>171489.87</v>
      </c>
      <c r="C165" s="2">
        <f>C166+C167+C169+C170</f>
        <v>142599.76999999999</v>
      </c>
      <c r="D165" s="2">
        <f>D166+D167+D169+D170</f>
        <v>132622.20000000001</v>
      </c>
      <c r="E165" s="2">
        <f>E166+E167+E169+E170</f>
        <v>128264.23100000003</v>
      </c>
      <c r="F165" s="58">
        <f>E165/B165*100</f>
        <v>74.794056931759314</v>
      </c>
      <c r="G165" s="58">
        <f>E165/C165*100</f>
        <v>89.947011134730474</v>
      </c>
      <c r="H165" s="2">
        <f>H166+H167+H169+H170</f>
        <v>3865</v>
      </c>
      <c r="I165" s="2">
        <f>I166+I167+I169+I170</f>
        <v>1188.0999999999999</v>
      </c>
      <c r="J165" s="2">
        <f t="shared" ref="J165:AD165" si="80">J166+J167+J169+J170</f>
        <v>10202.299999999999</v>
      </c>
      <c r="K165" s="2">
        <f>K166+K167+K169+K170</f>
        <v>6335</v>
      </c>
      <c r="L165" s="2">
        <f t="shared" si="80"/>
        <v>10549</v>
      </c>
      <c r="M165" s="2">
        <f>M166+M167+M169+M170</f>
        <v>11160</v>
      </c>
      <c r="N165" s="2">
        <f t="shared" si="80"/>
        <v>10820.2</v>
      </c>
      <c r="O165" s="2">
        <f>O166+O167+O169+O170</f>
        <v>9846.5</v>
      </c>
      <c r="P165" s="2">
        <f t="shared" si="80"/>
        <v>11680</v>
      </c>
      <c r="Q165" s="2">
        <f>Q166+Q167+Q169+Q170</f>
        <v>11352.8</v>
      </c>
      <c r="R165" s="2">
        <f t="shared" si="80"/>
        <v>8095.67</v>
      </c>
      <c r="S165" s="2">
        <f>S166+S167+S169+S170</f>
        <v>8003.0309999999999</v>
      </c>
      <c r="T165" s="2">
        <f t="shared" si="80"/>
        <v>13269.1</v>
      </c>
      <c r="U165" s="2">
        <f>U166+U167+U169+U170</f>
        <v>12552.5</v>
      </c>
      <c r="V165" s="2">
        <f t="shared" si="80"/>
        <v>48930.7</v>
      </c>
      <c r="W165" s="2">
        <f>W166+W167+W169+W170</f>
        <v>33343.1</v>
      </c>
      <c r="X165" s="2">
        <f t="shared" si="80"/>
        <v>6235</v>
      </c>
      <c r="Y165" s="2">
        <f>Y166+Y167+Y169+Y170</f>
        <v>19000</v>
      </c>
      <c r="Z165" s="2">
        <f t="shared" si="80"/>
        <v>18952.8</v>
      </c>
      <c r="AA165" s="2">
        <f>AA166+AA167+AA169+AA170</f>
        <v>15483.2</v>
      </c>
      <c r="AB165" s="2">
        <f t="shared" si="80"/>
        <v>10074</v>
      </c>
      <c r="AC165" s="2">
        <f>AC166+AC167+AC169+AC170</f>
        <v>0</v>
      </c>
      <c r="AD165" s="2">
        <f t="shared" si="80"/>
        <v>18816.099999999999</v>
      </c>
      <c r="AE165" s="2">
        <f>AE166+AE167+AE169+AE170</f>
        <v>0</v>
      </c>
      <c r="AF165" s="64"/>
      <c r="AH165" s="36">
        <f t="shared" si="72"/>
        <v>171489.87</v>
      </c>
      <c r="AI165" s="36">
        <f t="shared" si="74"/>
        <v>55212.17</v>
      </c>
      <c r="AJ165" s="36">
        <f t="shared" si="73"/>
        <v>128264.23099999999</v>
      </c>
      <c r="AL165" s="35">
        <f t="shared" si="78"/>
        <v>14335.538999999961</v>
      </c>
      <c r="AM165" s="72">
        <f t="shared" si="66"/>
        <v>171489.87</v>
      </c>
      <c r="AN165" s="72">
        <f t="shared" si="67"/>
        <v>142599.76999999999</v>
      </c>
      <c r="AO165" s="72">
        <f t="shared" si="68"/>
        <v>128264.23099999999</v>
      </c>
      <c r="AP165" s="72">
        <f t="shared" si="69"/>
        <v>-14335.538999999961</v>
      </c>
    </row>
    <row r="166" spans="1:42" s="13" customFormat="1" ht="18.75" x14ac:dyDescent="0.3">
      <c r="A166" s="3" t="s">
        <v>13</v>
      </c>
      <c r="B166" s="25">
        <f>B173+B179</f>
        <v>87757.6</v>
      </c>
      <c r="C166" s="25">
        <f>C173+C179</f>
        <v>63284</v>
      </c>
      <c r="D166" s="25">
        <f>D173+D179</f>
        <v>60029.7</v>
      </c>
      <c r="E166" s="25">
        <f>E173+E179</f>
        <v>58130.402000000009</v>
      </c>
      <c r="F166" s="29">
        <f>E166/B166*100</f>
        <v>66.239735361951574</v>
      </c>
      <c r="G166" s="29">
        <f>E166/C166*100</f>
        <v>91.856396561532151</v>
      </c>
      <c r="H166" s="16">
        <f>H173+H179</f>
        <v>2937</v>
      </c>
      <c r="I166" s="16">
        <f>I173+I179</f>
        <v>1080</v>
      </c>
      <c r="J166" s="16">
        <f t="shared" ref="J166:AD166" si="81">J173+J179</f>
        <v>8721</v>
      </c>
      <c r="K166" s="16">
        <f>K173+K179</f>
        <v>5730.3</v>
      </c>
      <c r="L166" s="16">
        <f t="shared" si="81"/>
        <v>9485</v>
      </c>
      <c r="M166" s="16">
        <f>M173+M179</f>
        <v>10026.1</v>
      </c>
      <c r="N166" s="16">
        <f t="shared" si="81"/>
        <v>9675</v>
      </c>
      <c r="O166" s="16">
        <f>O173+O179</f>
        <v>9025.4</v>
      </c>
      <c r="P166" s="16">
        <f t="shared" si="81"/>
        <v>10601</v>
      </c>
      <c r="Q166" s="16">
        <f>Q173+Q179</f>
        <v>10306.4</v>
      </c>
      <c r="R166" s="16">
        <f t="shared" si="81"/>
        <v>5366</v>
      </c>
      <c r="S166" s="16">
        <f>S173+S179</f>
        <v>5712.902</v>
      </c>
      <c r="T166" s="16">
        <f t="shared" si="81"/>
        <v>0</v>
      </c>
      <c r="U166" s="16">
        <f>U173+U179</f>
        <v>0</v>
      </c>
      <c r="V166" s="16">
        <f t="shared" si="81"/>
        <v>0</v>
      </c>
      <c r="W166" s="16">
        <f>W173+W179</f>
        <v>0</v>
      </c>
      <c r="X166" s="16">
        <f t="shared" si="81"/>
        <v>5347</v>
      </c>
      <c r="Y166" s="16">
        <f>Y173+Y179</f>
        <v>5249.4</v>
      </c>
      <c r="Z166" s="16">
        <f t="shared" si="81"/>
        <v>11152</v>
      </c>
      <c r="AA166" s="16">
        <f>AA173+AA179</f>
        <v>10999.9</v>
      </c>
      <c r="AB166" s="16">
        <f t="shared" si="81"/>
        <v>8975</v>
      </c>
      <c r="AC166" s="16">
        <f>AC173+AC179</f>
        <v>0</v>
      </c>
      <c r="AD166" s="16">
        <f t="shared" si="81"/>
        <v>15498.6</v>
      </c>
      <c r="AE166" s="16">
        <f>AE173+AE179</f>
        <v>0</v>
      </c>
      <c r="AF166" s="64"/>
      <c r="AH166" s="36">
        <f t="shared" si="72"/>
        <v>87757.6</v>
      </c>
      <c r="AI166" s="36">
        <f t="shared" si="74"/>
        <v>46785</v>
      </c>
      <c r="AJ166" s="36">
        <f t="shared" si="73"/>
        <v>58130.402000000009</v>
      </c>
      <c r="AL166" s="35">
        <f t="shared" si="78"/>
        <v>5153.5979999999909</v>
      </c>
      <c r="AM166" s="72">
        <f t="shared" si="66"/>
        <v>87757.6</v>
      </c>
      <c r="AN166" s="72">
        <f t="shared" si="67"/>
        <v>63284</v>
      </c>
      <c r="AO166" s="72">
        <f t="shared" si="68"/>
        <v>58130.402000000009</v>
      </c>
      <c r="AP166" s="72">
        <f t="shared" si="69"/>
        <v>-5153.5979999999909</v>
      </c>
    </row>
    <row r="167" spans="1:42" s="13" customFormat="1" ht="18.75" x14ac:dyDescent="0.3">
      <c r="A167" s="3" t="s">
        <v>14</v>
      </c>
      <c r="B167" s="25">
        <f>B174+B180</f>
        <v>57367.4</v>
      </c>
      <c r="C167" s="25">
        <f t="shared" ref="C167:E167" si="82">C174+C180</f>
        <v>52950.9</v>
      </c>
      <c r="D167" s="25">
        <f t="shared" si="82"/>
        <v>52929.4</v>
      </c>
      <c r="E167" s="25">
        <f t="shared" si="82"/>
        <v>50470.759000000005</v>
      </c>
      <c r="F167" s="29">
        <f>E167/B167*100</f>
        <v>87.97811823439794</v>
      </c>
      <c r="G167" s="29">
        <f>E167/C167*100</f>
        <v>95.316149489432661</v>
      </c>
      <c r="H167" s="16">
        <f>H174+H180</f>
        <v>928</v>
      </c>
      <c r="I167" s="16">
        <f>I174+I180</f>
        <v>108.1</v>
      </c>
      <c r="J167" s="16">
        <f>J174+J180</f>
        <v>1481.3</v>
      </c>
      <c r="K167" s="16">
        <f>K174+K180</f>
        <v>604.70000000000005</v>
      </c>
      <c r="L167" s="16">
        <f t="shared" ref="L167:AD167" si="83">L174+L180</f>
        <v>1064</v>
      </c>
      <c r="M167" s="16">
        <f>M174+M180</f>
        <v>1133.9000000000001</v>
      </c>
      <c r="N167" s="16">
        <f t="shared" si="83"/>
        <v>1145.2</v>
      </c>
      <c r="O167" s="16">
        <f>O174+O180</f>
        <v>821.1</v>
      </c>
      <c r="P167" s="16">
        <f t="shared" si="83"/>
        <v>1079</v>
      </c>
      <c r="Q167" s="16">
        <f>Q174+Q180</f>
        <v>1046.4000000000001</v>
      </c>
      <c r="R167" s="16">
        <f>R174+R180</f>
        <v>986.7</v>
      </c>
      <c r="S167" s="16">
        <f>S174+S180</f>
        <v>547.15899999999999</v>
      </c>
      <c r="T167" s="16">
        <f t="shared" si="83"/>
        <v>2991.6</v>
      </c>
      <c r="U167" s="16">
        <f>U174+U180</f>
        <v>2275</v>
      </c>
      <c r="V167" s="16">
        <f t="shared" si="83"/>
        <v>41288.1</v>
      </c>
      <c r="W167" s="16">
        <f>W174+W180</f>
        <v>25700.5</v>
      </c>
      <c r="X167" s="16">
        <f t="shared" si="83"/>
        <v>888</v>
      </c>
      <c r="Y167" s="16">
        <f>Y174+Y180</f>
        <v>13750.599999999999</v>
      </c>
      <c r="Z167" s="16">
        <f t="shared" si="83"/>
        <v>1099</v>
      </c>
      <c r="AA167" s="16">
        <f>AA174+AA180</f>
        <v>4483.3</v>
      </c>
      <c r="AB167" s="16">
        <f t="shared" si="83"/>
        <v>1099</v>
      </c>
      <c r="AC167" s="16">
        <f>AC174+AC180</f>
        <v>0</v>
      </c>
      <c r="AD167" s="16">
        <f t="shared" si="83"/>
        <v>3317.5</v>
      </c>
      <c r="AE167" s="16">
        <f>AE174+AE180</f>
        <v>0</v>
      </c>
      <c r="AF167" s="64"/>
      <c r="AH167" s="23">
        <f t="shared" si="72"/>
        <v>57367.399999999994</v>
      </c>
      <c r="AI167" s="23">
        <f t="shared" si="74"/>
        <v>6684.2</v>
      </c>
      <c r="AJ167" s="23">
        <f t="shared" si="73"/>
        <v>50470.759000000005</v>
      </c>
      <c r="AL167" s="35">
        <f t="shared" si="78"/>
        <v>2480.140999999996</v>
      </c>
      <c r="AM167" s="72">
        <f t="shared" si="66"/>
        <v>57367.399999999994</v>
      </c>
      <c r="AN167" s="72">
        <f t="shared" si="67"/>
        <v>52950.899999999994</v>
      </c>
      <c r="AO167" s="72">
        <f t="shared" si="68"/>
        <v>50470.759000000005</v>
      </c>
      <c r="AP167" s="72">
        <f t="shared" si="69"/>
        <v>-2480.140999999996</v>
      </c>
    </row>
    <row r="168" spans="1:42" s="13" customFormat="1" ht="37.5" x14ac:dyDescent="0.3">
      <c r="A168" s="52" t="s">
        <v>66</v>
      </c>
      <c r="B168" s="25">
        <f>B181</f>
        <v>7425.0999999999995</v>
      </c>
      <c r="C168" s="25">
        <f t="shared" ref="C168:E168" si="84">C181</f>
        <v>5952.4</v>
      </c>
      <c r="D168" s="25">
        <f t="shared" si="84"/>
        <v>5952.4</v>
      </c>
      <c r="E168" s="25">
        <f t="shared" si="84"/>
        <v>4807.13</v>
      </c>
      <c r="F168" s="29">
        <f>E168/B168*100</f>
        <v>64.741619641486309</v>
      </c>
      <c r="G168" s="29">
        <f>E168/C168*100</f>
        <v>80.759525569518189</v>
      </c>
      <c r="H168" s="16">
        <f>H181</f>
        <v>739</v>
      </c>
      <c r="I168" s="16">
        <f t="shared" ref="I168:AE168" si="85">I181</f>
        <v>90</v>
      </c>
      <c r="J168" s="16">
        <f t="shared" si="85"/>
        <v>754</v>
      </c>
      <c r="K168" s="16">
        <f t="shared" si="85"/>
        <v>465.4</v>
      </c>
      <c r="L168" s="16">
        <f t="shared" si="85"/>
        <v>774</v>
      </c>
      <c r="M168" s="16">
        <f t="shared" si="85"/>
        <v>886.6</v>
      </c>
      <c r="N168" s="16">
        <f t="shared" si="85"/>
        <v>825.2</v>
      </c>
      <c r="O168" s="16">
        <f t="shared" si="85"/>
        <v>610.4</v>
      </c>
      <c r="P168" s="16">
        <f t="shared" si="85"/>
        <v>794</v>
      </c>
      <c r="Q168" s="16">
        <f t="shared" si="85"/>
        <v>812.1</v>
      </c>
      <c r="R168" s="16">
        <f t="shared" si="85"/>
        <v>483.2</v>
      </c>
      <c r="S168" s="16">
        <f t="shared" si="85"/>
        <v>515.73</v>
      </c>
      <c r="T168" s="16">
        <f t="shared" si="85"/>
        <v>60</v>
      </c>
      <c r="U168" s="16">
        <f t="shared" si="85"/>
        <v>45.1</v>
      </c>
      <c r="V168" s="16">
        <f t="shared" si="85"/>
        <v>0</v>
      </c>
      <c r="W168" s="16">
        <f t="shared" si="85"/>
        <v>0</v>
      </c>
      <c r="X168" s="16">
        <f t="shared" si="85"/>
        <v>719</v>
      </c>
      <c r="Y168" s="16">
        <f t="shared" si="85"/>
        <v>455.3</v>
      </c>
      <c r="Z168" s="16">
        <f t="shared" si="85"/>
        <v>804</v>
      </c>
      <c r="AA168" s="16">
        <f t="shared" si="85"/>
        <v>926.5</v>
      </c>
      <c r="AB168" s="16">
        <f t="shared" si="85"/>
        <v>809</v>
      </c>
      <c r="AC168" s="16">
        <f t="shared" si="85"/>
        <v>0</v>
      </c>
      <c r="AD168" s="16">
        <f t="shared" si="85"/>
        <v>663.7</v>
      </c>
      <c r="AE168" s="16">
        <f t="shared" si="85"/>
        <v>0</v>
      </c>
      <c r="AF168" s="64"/>
      <c r="AH168" s="23">
        <f t="shared" si="72"/>
        <v>7425.0999999999995</v>
      </c>
      <c r="AI168" s="23">
        <f t="shared" si="74"/>
        <v>4369.3999999999996</v>
      </c>
      <c r="AJ168" s="23">
        <f t="shared" si="73"/>
        <v>4807.13</v>
      </c>
      <c r="AL168" s="35">
        <f t="shared" si="78"/>
        <v>1145.2699999999995</v>
      </c>
      <c r="AM168" s="72">
        <f t="shared" si="66"/>
        <v>7425.0999999999995</v>
      </c>
      <c r="AN168" s="72">
        <f t="shared" si="67"/>
        <v>5952.4</v>
      </c>
      <c r="AO168" s="72">
        <f t="shared" si="68"/>
        <v>4807.13</v>
      </c>
      <c r="AP168" s="72">
        <f t="shared" si="69"/>
        <v>-1145.2699999999995</v>
      </c>
    </row>
    <row r="169" spans="1:42" s="13" customFormat="1" ht="18.75" x14ac:dyDescent="0.3">
      <c r="A169" s="3" t="s">
        <v>15</v>
      </c>
      <c r="B169" s="27">
        <f>B175+B182</f>
        <v>0</v>
      </c>
      <c r="C169" s="27">
        <f t="shared" ref="C169:E169" si="86">C175+C182</f>
        <v>0</v>
      </c>
      <c r="D169" s="27">
        <f t="shared" si="86"/>
        <v>0</v>
      </c>
      <c r="E169" s="27">
        <f t="shared" si="86"/>
        <v>0</v>
      </c>
      <c r="F169" s="29"/>
      <c r="G169" s="29"/>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64"/>
      <c r="AH169" s="23">
        <f t="shared" si="72"/>
        <v>0</v>
      </c>
      <c r="AI169" s="23">
        <f t="shared" si="74"/>
        <v>0</v>
      </c>
      <c r="AJ169" s="23">
        <f t="shared" si="73"/>
        <v>0</v>
      </c>
      <c r="AL169" s="35">
        <f t="shared" si="78"/>
        <v>0</v>
      </c>
      <c r="AM169" s="72">
        <f t="shared" si="66"/>
        <v>0</v>
      </c>
      <c r="AN169" s="72">
        <f t="shared" si="67"/>
        <v>0</v>
      </c>
      <c r="AO169" s="72">
        <f t="shared" si="68"/>
        <v>0</v>
      </c>
      <c r="AP169" s="72">
        <f t="shared" si="69"/>
        <v>0</v>
      </c>
    </row>
    <row r="170" spans="1:42" s="13" customFormat="1" ht="18.75" x14ac:dyDescent="0.3">
      <c r="A170" s="3" t="s">
        <v>16</v>
      </c>
      <c r="B170" s="25">
        <f>B176+B183</f>
        <v>26364.870000000003</v>
      </c>
      <c r="C170" s="25">
        <f t="shared" ref="C170:E170" si="87">C176+C183</f>
        <v>26364.87</v>
      </c>
      <c r="D170" s="25">
        <f t="shared" si="87"/>
        <v>19663.099999999999</v>
      </c>
      <c r="E170" s="25">
        <f t="shared" si="87"/>
        <v>19663.07</v>
      </c>
      <c r="F170" s="29">
        <f t="shared" ref="F170:F174" si="88">E170/B170*100</f>
        <v>74.580568764420221</v>
      </c>
      <c r="G170" s="29">
        <f t="shared" ref="G170:G174" si="89">E170/C170*100</f>
        <v>74.580568764420235</v>
      </c>
      <c r="H170" s="16">
        <f>H176</f>
        <v>0</v>
      </c>
      <c r="I170" s="16">
        <f t="shared" ref="I170:AE170" si="90">I176</f>
        <v>0</v>
      </c>
      <c r="J170" s="16">
        <f t="shared" si="90"/>
        <v>0</v>
      </c>
      <c r="K170" s="16">
        <f t="shared" si="90"/>
        <v>0</v>
      </c>
      <c r="L170" s="16">
        <f t="shared" si="90"/>
        <v>0</v>
      </c>
      <c r="M170" s="16">
        <f t="shared" si="90"/>
        <v>0</v>
      </c>
      <c r="N170" s="16">
        <f t="shared" si="90"/>
        <v>0</v>
      </c>
      <c r="O170" s="16">
        <f t="shared" si="90"/>
        <v>0</v>
      </c>
      <c r="P170" s="16">
        <f t="shared" si="90"/>
        <v>0</v>
      </c>
      <c r="Q170" s="16">
        <f t="shared" si="90"/>
        <v>0</v>
      </c>
      <c r="R170" s="16">
        <f>R176</f>
        <v>1742.97</v>
      </c>
      <c r="S170" s="16">
        <f t="shared" si="90"/>
        <v>1742.97</v>
      </c>
      <c r="T170" s="16">
        <f t="shared" si="90"/>
        <v>10277.5</v>
      </c>
      <c r="U170" s="16">
        <f t="shared" si="90"/>
        <v>10277.5</v>
      </c>
      <c r="V170" s="16">
        <f t="shared" si="90"/>
        <v>7642.6</v>
      </c>
      <c r="W170" s="16">
        <f t="shared" si="90"/>
        <v>7642.6</v>
      </c>
      <c r="X170" s="16">
        <f t="shared" si="90"/>
        <v>0</v>
      </c>
      <c r="Y170" s="16">
        <f t="shared" si="90"/>
        <v>0</v>
      </c>
      <c r="Z170" s="16">
        <f t="shared" si="90"/>
        <v>6701.8</v>
      </c>
      <c r="AA170" s="16">
        <f t="shared" si="90"/>
        <v>0</v>
      </c>
      <c r="AB170" s="16">
        <f t="shared" si="90"/>
        <v>0</v>
      </c>
      <c r="AC170" s="16">
        <f t="shared" si="90"/>
        <v>0</v>
      </c>
      <c r="AD170" s="16">
        <f t="shared" si="90"/>
        <v>0</v>
      </c>
      <c r="AE170" s="16">
        <f t="shared" si="90"/>
        <v>0</v>
      </c>
      <c r="AF170" s="64"/>
      <c r="AH170" s="36">
        <f t="shared" si="72"/>
        <v>26364.87</v>
      </c>
      <c r="AI170" s="36">
        <f t="shared" si="74"/>
        <v>1742.97</v>
      </c>
      <c r="AJ170" s="36">
        <f t="shared" si="73"/>
        <v>19663.07</v>
      </c>
      <c r="AL170" s="35">
        <f t="shared" si="78"/>
        <v>6701.7999999999993</v>
      </c>
      <c r="AM170" s="72">
        <f t="shared" si="66"/>
        <v>26364.87</v>
      </c>
      <c r="AN170" s="72">
        <f t="shared" si="67"/>
        <v>26364.87</v>
      </c>
      <c r="AO170" s="72">
        <f t="shared" si="68"/>
        <v>19663.07</v>
      </c>
      <c r="AP170" s="72">
        <f t="shared" si="69"/>
        <v>-6701.7999999999993</v>
      </c>
    </row>
    <row r="171" spans="1:42" s="13" customFormat="1" ht="93.75" x14ac:dyDescent="0.3">
      <c r="A171" s="3" t="s">
        <v>33</v>
      </c>
      <c r="B171" s="31"/>
      <c r="C171" s="31"/>
      <c r="D171" s="31"/>
      <c r="E171" s="31"/>
      <c r="F171" s="29"/>
      <c r="G171" s="29"/>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64"/>
      <c r="AH171" s="36">
        <f t="shared" si="72"/>
        <v>0</v>
      </c>
      <c r="AI171" s="36">
        <f t="shared" si="74"/>
        <v>0</v>
      </c>
      <c r="AJ171" s="36">
        <f t="shared" si="73"/>
        <v>0</v>
      </c>
      <c r="AL171" s="35">
        <f t="shared" si="78"/>
        <v>0</v>
      </c>
      <c r="AM171" s="72">
        <f t="shared" si="66"/>
        <v>0</v>
      </c>
      <c r="AN171" s="72">
        <f t="shared" si="67"/>
        <v>0</v>
      </c>
      <c r="AO171" s="72">
        <f t="shared" si="68"/>
        <v>0</v>
      </c>
      <c r="AP171" s="72">
        <f t="shared" si="69"/>
        <v>0</v>
      </c>
    </row>
    <row r="172" spans="1:42" s="22" customFormat="1" ht="18.75" x14ac:dyDescent="0.2">
      <c r="A172" s="61" t="s">
        <v>17</v>
      </c>
      <c r="B172" s="2">
        <f>B173+B174+B176+B177</f>
        <v>71660.77</v>
      </c>
      <c r="C172" s="2">
        <f>C173+C174+C176+C177</f>
        <v>71427.37</v>
      </c>
      <c r="D172" s="2">
        <f>D173+D174+D176+D177</f>
        <v>64704.1</v>
      </c>
      <c r="E172" s="2">
        <f>E173+E174+E176+E177</f>
        <v>64285.47</v>
      </c>
      <c r="F172" s="58">
        <f t="shared" si="88"/>
        <v>89.708036907780922</v>
      </c>
      <c r="G172" s="58">
        <f t="shared" si="89"/>
        <v>90.001171819710009</v>
      </c>
      <c r="H172" s="2"/>
      <c r="I172" s="2"/>
      <c r="J172" s="2">
        <f>J173+J174+J175+J176</f>
        <v>451.3</v>
      </c>
      <c r="K172" s="2">
        <f t="shared" ref="K172:AE172" si="91">K173+K174+K175+K176</f>
        <v>0</v>
      </c>
      <c r="L172" s="2">
        <f t="shared" si="91"/>
        <v>0</v>
      </c>
      <c r="M172" s="2">
        <f t="shared" si="91"/>
        <v>0</v>
      </c>
      <c r="N172" s="2">
        <f t="shared" si="91"/>
        <v>0</v>
      </c>
      <c r="O172" s="2">
        <f t="shared" si="91"/>
        <v>0</v>
      </c>
      <c r="P172" s="2">
        <f t="shared" si="91"/>
        <v>0</v>
      </c>
      <c r="Q172" s="2">
        <f t="shared" si="91"/>
        <v>0</v>
      </c>
      <c r="R172" s="2">
        <f t="shared" si="91"/>
        <v>2134.4700000000003</v>
      </c>
      <c r="S172" s="2">
        <f t="shared" si="91"/>
        <v>1742.97</v>
      </c>
      <c r="T172" s="2">
        <f t="shared" si="91"/>
        <v>13209.1</v>
      </c>
      <c r="U172" s="2">
        <f t="shared" si="91"/>
        <v>12453.3</v>
      </c>
      <c r="V172" s="2">
        <f t="shared" si="91"/>
        <v>48930.7</v>
      </c>
      <c r="W172" s="2">
        <f t="shared" si="91"/>
        <v>33343.1</v>
      </c>
      <c r="X172" s="2">
        <f t="shared" si="91"/>
        <v>0</v>
      </c>
      <c r="Y172" s="2">
        <f t="shared" si="91"/>
        <v>13295.3</v>
      </c>
      <c r="Z172" s="2">
        <f t="shared" si="91"/>
        <v>6701.8</v>
      </c>
      <c r="AA172" s="2">
        <f t="shared" si="91"/>
        <v>3450.8</v>
      </c>
      <c r="AB172" s="2">
        <f t="shared" si="91"/>
        <v>0</v>
      </c>
      <c r="AC172" s="2">
        <f t="shared" si="91"/>
        <v>0</v>
      </c>
      <c r="AD172" s="2">
        <f t="shared" si="91"/>
        <v>233.4</v>
      </c>
      <c r="AE172" s="2">
        <f t="shared" si="91"/>
        <v>0</v>
      </c>
      <c r="AF172" s="64"/>
      <c r="AH172" s="36">
        <f t="shared" si="72"/>
        <v>71660.76999999999</v>
      </c>
      <c r="AI172" s="36">
        <f t="shared" si="74"/>
        <v>2585.7700000000004</v>
      </c>
      <c r="AJ172" s="36">
        <f t="shared" si="73"/>
        <v>64285.47</v>
      </c>
      <c r="AL172" s="35">
        <f t="shared" si="78"/>
        <v>7141.8999999999942</v>
      </c>
      <c r="AM172" s="72">
        <f t="shared" si="66"/>
        <v>71660.76999999999</v>
      </c>
      <c r="AN172" s="72">
        <f t="shared" si="67"/>
        <v>71427.37</v>
      </c>
      <c r="AO172" s="72">
        <f t="shared" si="68"/>
        <v>64285.47</v>
      </c>
      <c r="AP172" s="72">
        <f t="shared" si="69"/>
        <v>-7141.8999999999942</v>
      </c>
    </row>
    <row r="173" spans="1:42" s="22" customFormat="1" ht="18.75" x14ac:dyDescent="0.2">
      <c r="A173" s="62" t="s">
        <v>13</v>
      </c>
      <c r="B173" s="25">
        <f>H173+J173+L173+N173+P173+R173+T173+V173+X173+Z173+AB173+AD173</f>
        <v>0</v>
      </c>
      <c r="C173" s="25"/>
      <c r="D173" s="25"/>
      <c r="E173" s="25"/>
      <c r="F173" s="29"/>
      <c r="G173" s="29"/>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64"/>
      <c r="AH173" s="36">
        <f t="shared" si="72"/>
        <v>0</v>
      </c>
      <c r="AI173" s="36">
        <f t="shared" si="74"/>
        <v>0</v>
      </c>
      <c r="AJ173" s="36">
        <f t="shared" si="73"/>
        <v>0</v>
      </c>
      <c r="AL173" s="35">
        <f t="shared" si="78"/>
        <v>0</v>
      </c>
      <c r="AM173" s="72">
        <f t="shared" si="66"/>
        <v>0</v>
      </c>
      <c r="AN173" s="72">
        <f t="shared" si="67"/>
        <v>0</v>
      </c>
      <c r="AO173" s="72">
        <f t="shared" si="68"/>
        <v>0</v>
      </c>
      <c r="AP173" s="72">
        <f t="shared" si="69"/>
        <v>0</v>
      </c>
    </row>
    <row r="174" spans="1:42" s="22" customFormat="1" ht="216" customHeight="1" x14ac:dyDescent="0.2">
      <c r="A174" s="62" t="s">
        <v>51</v>
      </c>
      <c r="B174" s="25">
        <f>H174+J174+L174+N174+P174+R174+T174+V174+X174+Z174+AB174+AD174</f>
        <v>45295.9</v>
      </c>
      <c r="C174" s="28">
        <f>H174+J174+L174+N174+P174+R174+T174+V174+X174+Z174</f>
        <v>45062.5</v>
      </c>
      <c r="D174" s="25">
        <v>45041</v>
      </c>
      <c r="E174" s="28">
        <f>I174+K174+M174+O174+Q174+S174+U174+W174+Y174+AA174+AC174+AE174</f>
        <v>44622.400000000001</v>
      </c>
      <c r="F174" s="29">
        <f t="shared" si="88"/>
        <v>98.513110458120934</v>
      </c>
      <c r="G174" s="29">
        <f t="shared" si="89"/>
        <v>99.023356449375868</v>
      </c>
      <c r="H174" s="2"/>
      <c r="I174" s="2"/>
      <c r="J174" s="16">
        <v>451.3</v>
      </c>
      <c r="K174" s="16"/>
      <c r="L174" s="16"/>
      <c r="M174" s="16"/>
      <c r="N174" s="16"/>
      <c r="O174" s="16"/>
      <c r="P174" s="16"/>
      <c r="Q174" s="16"/>
      <c r="R174" s="16">
        <v>391.5</v>
      </c>
      <c r="S174" s="16"/>
      <c r="T174" s="16">
        <v>2931.6</v>
      </c>
      <c r="U174" s="16">
        <v>2175.8000000000002</v>
      </c>
      <c r="V174" s="16">
        <v>41288.1</v>
      </c>
      <c r="W174" s="16">
        <v>25700.5</v>
      </c>
      <c r="X174" s="16"/>
      <c r="Y174" s="16">
        <v>13295.3</v>
      </c>
      <c r="Z174" s="16"/>
      <c r="AA174" s="16">
        <v>3450.8</v>
      </c>
      <c r="AB174" s="16"/>
      <c r="AC174" s="16"/>
      <c r="AD174" s="16">
        <v>233.4</v>
      </c>
      <c r="AE174" s="16"/>
      <c r="AF174" s="64" t="s">
        <v>102</v>
      </c>
      <c r="AH174" s="36">
        <f t="shared" si="72"/>
        <v>45295.9</v>
      </c>
      <c r="AI174" s="36">
        <f t="shared" si="74"/>
        <v>842.8</v>
      </c>
      <c r="AJ174" s="36">
        <f t="shared" si="73"/>
        <v>44622.400000000001</v>
      </c>
      <c r="AL174" s="35">
        <f t="shared" si="78"/>
        <v>440.09999999999854</v>
      </c>
      <c r="AM174" s="72">
        <f t="shared" si="66"/>
        <v>45295.9</v>
      </c>
      <c r="AN174" s="72">
        <f t="shared" si="67"/>
        <v>45062.5</v>
      </c>
      <c r="AO174" s="72">
        <f t="shared" si="68"/>
        <v>44622.400000000001</v>
      </c>
      <c r="AP174" s="72">
        <f t="shared" si="69"/>
        <v>-440.09999999999854</v>
      </c>
    </row>
    <row r="175" spans="1:42" s="13" customFormat="1" ht="18.75" x14ac:dyDescent="0.3">
      <c r="A175" s="3" t="s">
        <v>15</v>
      </c>
      <c r="B175" s="27"/>
      <c r="C175" s="27"/>
      <c r="D175" s="27"/>
      <c r="E175" s="27"/>
      <c r="F175" s="27"/>
      <c r="G175" s="27"/>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64"/>
      <c r="AH175" s="36">
        <f t="shared" si="72"/>
        <v>0</v>
      </c>
      <c r="AI175" s="36">
        <f t="shared" si="74"/>
        <v>0</v>
      </c>
      <c r="AJ175" s="36">
        <f t="shared" si="73"/>
        <v>0</v>
      </c>
      <c r="AL175" s="35">
        <f t="shared" si="78"/>
        <v>0</v>
      </c>
      <c r="AM175" s="72">
        <f t="shared" si="66"/>
        <v>0</v>
      </c>
      <c r="AN175" s="72">
        <f t="shared" si="67"/>
        <v>0</v>
      </c>
      <c r="AO175" s="72">
        <f t="shared" si="68"/>
        <v>0</v>
      </c>
      <c r="AP175" s="72">
        <f t="shared" si="69"/>
        <v>0</v>
      </c>
    </row>
    <row r="176" spans="1:42" s="13" customFormat="1" ht="353.45" customHeight="1" x14ac:dyDescent="0.3">
      <c r="A176" s="3" t="s">
        <v>16</v>
      </c>
      <c r="B176" s="25">
        <f>R176+X176+Z176+T176+V176</f>
        <v>26364.870000000003</v>
      </c>
      <c r="C176" s="28">
        <f>H176+J176+L176+N176+P176+R176+T176+V176+X176+Z176</f>
        <v>26364.87</v>
      </c>
      <c r="D176" s="25">
        <v>19663.099999999999</v>
      </c>
      <c r="E176" s="28">
        <f>I176+K176+M176+O176+Q176+S176+U176+W176+Y176+AA176+AC176+AE176</f>
        <v>19663.07</v>
      </c>
      <c r="F176" s="29">
        <f>E176/B176*100</f>
        <v>74.580568764420221</v>
      </c>
      <c r="G176" s="29">
        <f>E176/C176*100</f>
        <v>74.580568764420235</v>
      </c>
      <c r="H176" s="2"/>
      <c r="I176" s="2"/>
      <c r="J176" s="2"/>
      <c r="K176" s="2"/>
      <c r="L176" s="2"/>
      <c r="M176" s="2"/>
      <c r="N176" s="2"/>
      <c r="O176" s="2"/>
      <c r="P176" s="2"/>
      <c r="Q176" s="2"/>
      <c r="R176" s="2">
        <v>1742.97</v>
      </c>
      <c r="S176" s="2">
        <v>1742.97</v>
      </c>
      <c r="T176" s="2">
        <v>10277.5</v>
      </c>
      <c r="U176" s="16">
        <v>10277.5</v>
      </c>
      <c r="V176" s="16">
        <v>7642.6</v>
      </c>
      <c r="W176" s="16">
        <v>7642.6</v>
      </c>
      <c r="X176" s="16"/>
      <c r="Y176" s="16"/>
      <c r="Z176" s="16">
        <v>6701.8</v>
      </c>
      <c r="AA176" s="16"/>
      <c r="AB176" s="16"/>
      <c r="AC176" s="16"/>
      <c r="AD176" s="16"/>
      <c r="AE176" s="16"/>
      <c r="AF176" s="64" t="s">
        <v>103</v>
      </c>
      <c r="AH176" s="36">
        <f t="shared" si="72"/>
        <v>26364.87</v>
      </c>
      <c r="AI176" s="36">
        <f t="shared" si="74"/>
        <v>1742.97</v>
      </c>
      <c r="AJ176" s="36">
        <f t="shared" si="73"/>
        <v>19663.07</v>
      </c>
      <c r="AL176" s="35">
        <f t="shared" si="78"/>
        <v>6701.7999999999993</v>
      </c>
      <c r="AM176" s="72">
        <f t="shared" si="66"/>
        <v>26364.87</v>
      </c>
      <c r="AN176" s="72">
        <f t="shared" si="67"/>
        <v>26364.87</v>
      </c>
      <c r="AO176" s="72">
        <f t="shared" si="68"/>
        <v>19663.07</v>
      </c>
      <c r="AP176" s="72">
        <f t="shared" si="69"/>
        <v>-6701.7999999999993</v>
      </c>
    </row>
    <row r="177" spans="1:42" s="13" customFormat="1" ht="56.25" x14ac:dyDescent="0.3">
      <c r="A177" s="3" t="s">
        <v>82</v>
      </c>
      <c r="B177" s="25"/>
      <c r="C177" s="25"/>
      <c r="D177" s="25"/>
      <c r="E177" s="25"/>
      <c r="F177" s="29"/>
      <c r="G177" s="25"/>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90" t="s">
        <v>67</v>
      </c>
      <c r="AH177" s="36">
        <f t="shared" si="72"/>
        <v>0</v>
      </c>
      <c r="AI177" s="36">
        <f t="shared" si="74"/>
        <v>0</v>
      </c>
      <c r="AJ177" s="36">
        <f t="shared" si="73"/>
        <v>0</v>
      </c>
      <c r="AL177" s="35">
        <f t="shared" si="78"/>
        <v>0</v>
      </c>
      <c r="AM177" s="72">
        <f t="shared" si="66"/>
        <v>0</v>
      </c>
      <c r="AN177" s="72">
        <f t="shared" si="67"/>
        <v>0</v>
      </c>
      <c r="AO177" s="72">
        <f t="shared" si="68"/>
        <v>0</v>
      </c>
      <c r="AP177" s="72">
        <f t="shared" si="69"/>
        <v>0</v>
      </c>
    </row>
    <row r="178" spans="1:42" s="13" customFormat="1" ht="18.75" x14ac:dyDescent="0.3">
      <c r="A178" s="4" t="s">
        <v>17</v>
      </c>
      <c r="B178" s="2">
        <f>B179+B180+B182+B183</f>
        <v>99829.1</v>
      </c>
      <c r="C178" s="2">
        <f>C179+C180+C182+C183</f>
        <v>71172.399999999994</v>
      </c>
      <c r="D178" s="2">
        <f>D179+D180+D182+D183</f>
        <v>67918.099999999991</v>
      </c>
      <c r="E178" s="2">
        <f>E179+E180+E182+E183</f>
        <v>63978.761000000013</v>
      </c>
      <c r="F178" s="58">
        <f>E178/B178*100</f>
        <v>64.088287883993758</v>
      </c>
      <c r="G178" s="58">
        <f>E178/C178*100</f>
        <v>89.892656422995458</v>
      </c>
      <c r="H178" s="2">
        <f>H179+H180+H182+H183</f>
        <v>3865</v>
      </c>
      <c r="I178" s="2">
        <f>I179+I180+I182+I183</f>
        <v>1188.0999999999999</v>
      </c>
      <c r="J178" s="2">
        <f t="shared" ref="J178:AD178" si="92">J179+J180+J182+J183</f>
        <v>9751</v>
      </c>
      <c r="K178" s="2">
        <f>K179+K180+K182+K183</f>
        <v>6335</v>
      </c>
      <c r="L178" s="2">
        <f t="shared" si="92"/>
        <v>10549</v>
      </c>
      <c r="M178" s="2">
        <f>M179+M180+M182+M183</f>
        <v>11160</v>
      </c>
      <c r="N178" s="2">
        <f t="shared" si="92"/>
        <v>10820.2</v>
      </c>
      <c r="O178" s="2">
        <f>O179+O180+O182+O183</f>
        <v>9846.5</v>
      </c>
      <c r="P178" s="2">
        <f t="shared" si="92"/>
        <v>11680</v>
      </c>
      <c r="Q178" s="2">
        <f>Q179+Q180+Q182+Q183</f>
        <v>11352.8</v>
      </c>
      <c r="R178" s="2">
        <f t="shared" si="92"/>
        <v>5961.2</v>
      </c>
      <c r="S178" s="2">
        <f>S179+S180+S182+S183</f>
        <v>6260.0609999999997</v>
      </c>
      <c r="T178" s="2">
        <f t="shared" si="92"/>
        <v>60</v>
      </c>
      <c r="U178" s="2">
        <f>U179+U180+U182+U183</f>
        <v>99.2</v>
      </c>
      <c r="V178" s="2">
        <f t="shared" si="92"/>
        <v>0</v>
      </c>
      <c r="W178" s="2">
        <f>W179+W180+W182+W183</f>
        <v>0</v>
      </c>
      <c r="X178" s="2">
        <f>X179+X180+X182+X183</f>
        <v>6235</v>
      </c>
      <c r="Y178" s="2">
        <f>Y179+Y180+Y182+Y183</f>
        <v>5704.7</v>
      </c>
      <c r="Z178" s="2">
        <f t="shared" si="92"/>
        <v>12251</v>
      </c>
      <c r="AA178" s="2">
        <f>AA179+AA180+AA182+AA183</f>
        <v>12032.4</v>
      </c>
      <c r="AB178" s="2">
        <f t="shared" si="92"/>
        <v>10074</v>
      </c>
      <c r="AC178" s="2">
        <f>AC179+AC180+AC182+AC183</f>
        <v>0</v>
      </c>
      <c r="AD178" s="2">
        <f t="shared" si="92"/>
        <v>18582.7</v>
      </c>
      <c r="AE178" s="2">
        <f>AE179+AE180+AE182+AE183</f>
        <v>0</v>
      </c>
      <c r="AF178" s="91"/>
      <c r="AH178" s="36">
        <f t="shared" si="72"/>
        <v>99829.099999999991</v>
      </c>
      <c r="AI178" s="36">
        <f t="shared" si="74"/>
        <v>52626.399999999994</v>
      </c>
      <c r="AJ178" s="36">
        <f t="shared" si="73"/>
        <v>63978.760999999991</v>
      </c>
      <c r="AL178" s="35">
        <f t="shared" si="78"/>
        <v>7193.638999999981</v>
      </c>
      <c r="AM178" s="72">
        <f t="shared" si="66"/>
        <v>99829.099999999991</v>
      </c>
      <c r="AN178" s="72">
        <f t="shared" si="67"/>
        <v>71172.399999999994</v>
      </c>
      <c r="AO178" s="72">
        <f t="shared" si="68"/>
        <v>63978.760999999991</v>
      </c>
      <c r="AP178" s="72">
        <f t="shared" si="69"/>
        <v>-7193.638999999981</v>
      </c>
    </row>
    <row r="179" spans="1:42" s="13" customFormat="1" ht="18.75" x14ac:dyDescent="0.3">
      <c r="A179" s="3" t="s">
        <v>13</v>
      </c>
      <c r="B179" s="25">
        <f>H179+J179+L179+N179+P179+R179+T179+V179+X179+Z179+AB179+AD179</f>
        <v>87757.6</v>
      </c>
      <c r="C179" s="28">
        <f>H179+J179+L179+N179+P179+R179+T179+V179+X179+Z179</f>
        <v>63284</v>
      </c>
      <c r="D179" s="25">
        <v>60029.7</v>
      </c>
      <c r="E179" s="28">
        <f>I179+K179+M179+O179+Q179+S179+U179+W179+Y179+AA179+AC179+AE179</f>
        <v>58130.402000000009</v>
      </c>
      <c r="F179" s="29">
        <f>E179/B179*100</f>
        <v>66.239735361951574</v>
      </c>
      <c r="G179" s="29">
        <f>E179/C179*100</f>
        <v>91.856396561532151</v>
      </c>
      <c r="H179" s="16">
        <v>2937</v>
      </c>
      <c r="I179" s="16">
        <v>1080</v>
      </c>
      <c r="J179" s="16">
        <v>8721</v>
      </c>
      <c r="K179" s="16">
        <v>5730.3</v>
      </c>
      <c r="L179" s="16">
        <v>9485</v>
      </c>
      <c r="M179" s="16">
        <v>10026.1</v>
      </c>
      <c r="N179" s="16">
        <v>9675</v>
      </c>
      <c r="O179" s="16">
        <v>9025.4</v>
      </c>
      <c r="P179" s="16">
        <v>10601</v>
      </c>
      <c r="Q179" s="16">
        <v>10306.4</v>
      </c>
      <c r="R179" s="16">
        <v>5366</v>
      </c>
      <c r="S179" s="16">
        <v>5712.902</v>
      </c>
      <c r="T179" s="16"/>
      <c r="U179" s="16"/>
      <c r="V179" s="16"/>
      <c r="W179" s="16"/>
      <c r="X179" s="16">
        <v>5347</v>
      </c>
      <c r="Y179" s="16">
        <v>5249.4</v>
      </c>
      <c r="Z179" s="16">
        <v>11152</v>
      </c>
      <c r="AA179" s="16">
        <v>10999.9</v>
      </c>
      <c r="AB179" s="16">
        <v>8975</v>
      </c>
      <c r="AC179" s="16"/>
      <c r="AD179" s="16">
        <v>15498.6</v>
      </c>
      <c r="AE179" s="16"/>
      <c r="AF179" s="91"/>
      <c r="AH179" s="36">
        <f t="shared" si="72"/>
        <v>87757.6</v>
      </c>
      <c r="AI179" s="36">
        <f t="shared" si="74"/>
        <v>46785</v>
      </c>
      <c r="AJ179" s="36">
        <f t="shared" si="73"/>
        <v>58130.402000000009</v>
      </c>
      <c r="AL179" s="35">
        <f t="shared" si="78"/>
        <v>5153.5979999999909</v>
      </c>
      <c r="AM179" s="72">
        <f t="shared" si="66"/>
        <v>87757.6</v>
      </c>
      <c r="AN179" s="72">
        <f t="shared" si="67"/>
        <v>63284</v>
      </c>
      <c r="AO179" s="72">
        <f t="shared" si="68"/>
        <v>58130.402000000009</v>
      </c>
      <c r="AP179" s="72">
        <f t="shared" si="69"/>
        <v>-5153.5979999999909</v>
      </c>
    </row>
    <row r="180" spans="1:42" s="13" customFormat="1" ht="18.75" x14ac:dyDescent="0.3">
      <c r="A180" s="3" t="s">
        <v>14</v>
      </c>
      <c r="B180" s="25">
        <f>H180+J180+L180+N180+P180+R180+T180+V180+X180+Z180+AB180+AD180</f>
        <v>12071.5</v>
      </c>
      <c r="C180" s="28">
        <f>H180+J180+L180+N180+P180+R180+T180+V180+X180+Z180</f>
        <v>7888.4</v>
      </c>
      <c r="D180" s="25">
        <v>7888.4</v>
      </c>
      <c r="E180" s="28">
        <f>I180+K180+M180+O180+Q180+S180+U180+W180+Y180+AA180+AC180+AE180</f>
        <v>5848.3590000000004</v>
      </c>
      <c r="F180" s="29">
        <f>E180/B180*100</f>
        <v>48.447657706167426</v>
      </c>
      <c r="G180" s="29">
        <f>E180/C180*100</f>
        <v>74.138722681405611</v>
      </c>
      <c r="H180" s="16">
        <v>928</v>
      </c>
      <c r="I180" s="16">
        <v>108.1</v>
      </c>
      <c r="J180" s="16">
        <v>1030</v>
      </c>
      <c r="K180" s="16">
        <v>604.70000000000005</v>
      </c>
      <c r="L180" s="16">
        <v>1064</v>
      </c>
      <c r="M180" s="16">
        <v>1133.9000000000001</v>
      </c>
      <c r="N180" s="16">
        <v>1145.2</v>
      </c>
      <c r="O180" s="16">
        <v>821.1</v>
      </c>
      <c r="P180" s="16">
        <v>1079</v>
      </c>
      <c r="Q180" s="16">
        <v>1046.4000000000001</v>
      </c>
      <c r="R180" s="16">
        <v>595.20000000000005</v>
      </c>
      <c r="S180" s="16">
        <v>547.15899999999999</v>
      </c>
      <c r="T180" s="16">
        <v>60</v>
      </c>
      <c r="U180" s="16">
        <v>99.2</v>
      </c>
      <c r="V180" s="16"/>
      <c r="W180" s="16"/>
      <c r="X180" s="16">
        <v>888</v>
      </c>
      <c r="Y180" s="16">
        <v>455.3</v>
      </c>
      <c r="Z180" s="16">
        <v>1099</v>
      </c>
      <c r="AA180" s="16">
        <v>1032.5</v>
      </c>
      <c r="AB180" s="16">
        <v>1099</v>
      </c>
      <c r="AC180" s="16"/>
      <c r="AD180" s="16">
        <v>3084.1</v>
      </c>
      <c r="AE180" s="16"/>
      <c r="AF180" s="91"/>
      <c r="AH180" s="36">
        <f t="shared" si="72"/>
        <v>12071.5</v>
      </c>
      <c r="AI180" s="36">
        <f t="shared" si="74"/>
        <v>5841.4</v>
      </c>
      <c r="AJ180" s="36">
        <f t="shared" si="73"/>
        <v>5848.3590000000004</v>
      </c>
      <c r="AL180" s="35">
        <f t="shared" si="78"/>
        <v>2040.0409999999993</v>
      </c>
      <c r="AM180" s="72">
        <f t="shared" si="66"/>
        <v>12071.5</v>
      </c>
      <c r="AN180" s="72">
        <f t="shared" si="67"/>
        <v>7888.4</v>
      </c>
      <c r="AO180" s="72">
        <f t="shared" si="68"/>
        <v>5848.3590000000004</v>
      </c>
      <c r="AP180" s="72">
        <f t="shared" si="69"/>
        <v>-2040.0409999999993</v>
      </c>
    </row>
    <row r="181" spans="1:42" s="13" customFormat="1" ht="37.5" x14ac:dyDescent="0.3">
      <c r="A181" s="52" t="s">
        <v>66</v>
      </c>
      <c r="B181" s="25">
        <f>H181+J181+L181+N181+P181+R181+T181+V181+X181+Z181+AB181+AD181</f>
        <v>7425.0999999999995</v>
      </c>
      <c r="C181" s="28">
        <f>H181+J181+L181+N181+P181+R181+T181+V181+X181+Z181</f>
        <v>5952.4</v>
      </c>
      <c r="D181" s="25">
        <v>5952.4</v>
      </c>
      <c r="E181" s="28">
        <f>I181+K181+M181+O181+Q181+S181+U181+W181+Y181+AA181+AC181+AE181</f>
        <v>4807.13</v>
      </c>
      <c r="F181" s="29">
        <f>E181/B181*100</f>
        <v>64.741619641486309</v>
      </c>
      <c r="G181" s="29">
        <f>E181/C181*100</f>
        <v>80.759525569518189</v>
      </c>
      <c r="H181" s="16">
        <v>739</v>
      </c>
      <c r="I181" s="16">
        <v>90</v>
      </c>
      <c r="J181" s="16">
        <v>754</v>
      </c>
      <c r="K181" s="16">
        <v>465.4</v>
      </c>
      <c r="L181" s="16">
        <v>774</v>
      </c>
      <c r="M181" s="16">
        <v>886.6</v>
      </c>
      <c r="N181" s="16">
        <v>825.2</v>
      </c>
      <c r="O181" s="16">
        <v>610.4</v>
      </c>
      <c r="P181" s="16">
        <v>794</v>
      </c>
      <c r="Q181" s="16">
        <v>812.1</v>
      </c>
      <c r="R181" s="16">
        <v>483.2</v>
      </c>
      <c r="S181" s="16">
        <v>515.73</v>
      </c>
      <c r="T181" s="16">
        <v>60</v>
      </c>
      <c r="U181" s="16">
        <v>45.1</v>
      </c>
      <c r="V181" s="16"/>
      <c r="W181" s="16"/>
      <c r="X181" s="16">
        <v>719</v>
      </c>
      <c r="Y181" s="16">
        <v>455.3</v>
      </c>
      <c r="Z181" s="16">
        <v>804</v>
      </c>
      <c r="AA181" s="16">
        <v>926.5</v>
      </c>
      <c r="AB181" s="16">
        <v>809</v>
      </c>
      <c r="AC181" s="16"/>
      <c r="AD181" s="16">
        <v>663.7</v>
      </c>
      <c r="AE181" s="16"/>
      <c r="AF181" s="92"/>
      <c r="AH181" s="36">
        <f t="shared" si="72"/>
        <v>7425.0999999999995</v>
      </c>
      <c r="AI181" s="36">
        <f t="shared" si="74"/>
        <v>4369.3999999999996</v>
      </c>
      <c r="AJ181" s="36">
        <f t="shared" si="73"/>
        <v>4807.13</v>
      </c>
      <c r="AL181" s="35">
        <f t="shared" si="78"/>
        <v>1145.2699999999995</v>
      </c>
      <c r="AM181" s="72">
        <f t="shared" si="66"/>
        <v>7425.0999999999995</v>
      </c>
      <c r="AN181" s="72">
        <f t="shared" si="67"/>
        <v>5952.4</v>
      </c>
      <c r="AO181" s="72">
        <f t="shared" si="68"/>
        <v>4807.13</v>
      </c>
      <c r="AP181" s="72">
        <f t="shared" si="69"/>
        <v>-1145.2699999999995</v>
      </c>
    </row>
    <row r="182" spans="1:42" s="13" customFormat="1" ht="18.75" x14ac:dyDescent="0.3">
      <c r="A182" s="3" t="s">
        <v>15</v>
      </c>
      <c r="B182" s="27"/>
      <c r="C182" s="27"/>
      <c r="D182" s="27"/>
      <c r="E182" s="27"/>
      <c r="F182" s="27"/>
      <c r="G182" s="27"/>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64"/>
      <c r="AH182" s="23">
        <f t="shared" si="72"/>
        <v>0</v>
      </c>
      <c r="AI182" s="23">
        <f t="shared" si="74"/>
        <v>0</v>
      </c>
      <c r="AJ182" s="23">
        <f t="shared" si="73"/>
        <v>0</v>
      </c>
      <c r="AL182" s="35">
        <f t="shared" si="78"/>
        <v>0</v>
      </c>
      <c r="AM182" s="72">
        <f t="shared" si="66"/>
        <v>0</v>
      </c>
      <c r="AN182" s="72">
        <f t="shared" si="67"/>
        <v>0</v>
      </c>
      <c r="AO182" s="72">
        <f t="shared" si="68"/>
        <v>0</v>
      </c>
      <c r="AP182" s="72">
        <f t="shared" si="69"/>
        <v>0</v>
      </c>
    </row>
    <row r="183" spans="1:42" s="13" customFormat="1" ht="18.75" x14ac:dyDescent="0.3">
      <c r="A183" s="3" t="s">
        <v>16</v>
      </c>
      <c r="B183" s="27"/>
      <c r="C183" s="27"/>
      <c r="D183" s="27"/>
      <c r="E183" s="27"/>
      <c r="F183" s="27"/>
      <c r="G183" s="27"/>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64"/>
      <c r="AH183" s="23">
        <f t="shared" si="72"/>
        <v>0</v>
      </c>
      <c r="AI183" s="23">
        <f t="shared" si="74"/>
        <v>0</v>
      </c>
      <c r="AJ183" s="23">
        <f t="shared" si="73"/>
        <v>0</v>
      </c>
      <c r="AL183" s="35">
        <f t="shared" si="78"/>
        <v>0</v>
      </c>
      <c r="AM183" s="72">
        <f t="shared" si="66"/>
        <v>0</v>
      </c>
      <c r="AN183" s="72">
        <f t="shared" si="67"/>
        <v>0</v>
      </c>
      <c r="AO183" s="72">
        <f t="shared" si="68"/>
        <v>0</v>
      </c>
      <c r="AP183" s="72">
        <f t="shared" si="69"/>
        <v>0</v>
      </c>
    </row>
    <row r="184" spans="1:42" s="13" customFormat="1" ht="75" x14ac:dyDescent="0.3">
      <c r="A184" s="4" t="s">
        <v>50</v>
      </c>
      <c r="B184" s="27"/>
      <c r="C184" s="27"/>
      <c r="D184" s="27"/>
      <c r="E184" s="27"/>
      <c r="F184" s="27"/>
      <c r="G184" s="27"/>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64"/>
      <c r="AH184" s="23">
        <f t="shared" si="72"/>
        <v>0</v>
      </c>
      <c r="AI184" s="23">
        <f t="shared" si="74"/>
        <v>0</v>
      </c>
      <c r="AJ184" s="23">
        <f t="shared" si="73"/>
        <v>0</v>
      </c>
      <c r="AL184" s="35">
        <f t="shared" si="78"/>
        <v>0</v>
      </c>
      <c r="AM184" s="72">
        <f t="shared" si="66"/>
        <v>0</v>
      </c>
      <c r="AN184" s="72">
        <f t="shared" si="67"/>
        <v>0</v>
      </c>
      <c r="AO184" s="72">
        <f t="shared" si="68"/>
        <v>0</v>
      </c>
      <c r="AP184" s="72">
        <f t="shared" si="69"/>
        <v>0</v>
      </c>
    </row>
    <row r="185" spans="1:42" s="13" customFormat="1" ht="18.75" x14ac:dyDescent="0.3">
      <c r="A185" s="4" t="s">
        <v>17</v>
      </c>
      <c r="B185" s="24">
        <f>H185+J185+L185+N185+P185+R185+T185+V185+X185+Z185+AB185+AD185</f>
        <v>14248.800000000001</v>
      </c>
      <c r="C185" s="2">
        <f>C186+C187+C189</f>
        <v>3355.1000000000004</v>
      </c>
      <c r="D185" s="2">
        <f>D186+D187+D189</f>
        <v>3300.1000000000004</v>
      </c>
      <c r="E185" s="2">
        <f>E186+E187+E189</f>
        <v>3300.13</v>
      </c>
      <c r="F185" s="58">
        <f>E185/B185*100</f>
        <v>23.160757397114143</v>
      </c>
      <c r="G185" s="58">
        <f>E185/C185*100</f>
        <v>98.361598760096555</v>
      </c>
      <c r="H185" s="24">
        <f>H191+H197</f>
        <v>0</v>
      </c>
      <c r="I185" s="24">
        <f t="shared" ref="I185:AE189" si="93">I191+I197</f>
        <v>0</v>
      </c>
      <c r="J185" s="24">
        <f t="shared" si="93"/>
        <v>0</v>
      </c>
      <c r="K185" s="24">
        <f t="shared" si="93"/>
        <v>0</v>
      </c>
      <c r="L185" s="24">
        <f t="shared" si="93"/>
        <v>0</v>
      </c>
      <c r="M185" s="24">
        <f t="shared" si="93"/>
        <v>0</v>
      </c>
      <c r="N185" s="24">
        <f t="shared" si="93"/>
        <v>0</v>
      </c>
      <c r="O185" s="24">
        <f t="shared" si="93"/>
        <v>0</v>
      </c>
      <c r="P185" s="24">
        <f t="shared" si="93"/>
        <v>1739.8300000000002</v>
      </c>
      <c r="Q185" s="24">
        <f t="shared" si="93"/>
        <v>1739.8300000000002</v>
      </c>
      <c r="R185" s="24">
        <f t="shared" si="93"/>
        <v>0</v>
      </c>
      <c r="S185" s="24">
        <f t="shared" si="93"/>
        <v>0</v>
      </c>
      <c r="T185" s="24">
        <f t="shared" si="93"/>
        <v>308.97000000000003</v>
      </c>
      <c r="U185" s="24">
        <f t="shared" si="93"/>
        <v>0</v>
      </c>
      <c r="V185" s="24">
        <f t="shared" si="93"/>
        <v>54.9</v>
      </c>
      <c r="W185" s="24">
        <f t="shared" si="93"/>
        <v>308.89999999999998</v>
      </c>
      <c r="X185" s="24">
        <f t="shared" si="93"/>
        <v>1251.4000000000001</v>
      </c>
      <c r="Y185" s="24">
        <f t="shared" si="93"/>
        <v>0</v>
      </c>
      <c r="Z185" s="24">
        <f t="shared" si="93"/>
        <v>0</v>
      </c>
      <c r="AA185" s="24">
        <f t="shared" si="93"/>
        <v>1251.4000000000001</v>
      </c>
      <c r="AB185" s="24">
        <f t="shared" si="93"/>
        <v>0</v>
      </c>
      <c r="AC185" s="24">
        <f t="shared" si="93"/>
        <v>0</v>
      </c>
      <c r="AD185" s="24">
        <f t="shared" si="93"/>
        <v>10893.7</v>
      </c>
      <c r="AE185" s="24">
        <f t="shared" si="93"/>
        <v>0</v>
      </c>
      <c r="AF185" s="65"/>
      <c r="AH185" s="23">
        <f t="shared" si="72"/>
        <v>14248.800000000001</v>
      </c>
      <c r="AI185" s="23">
        <f t="shared" si="74"/>
        <v>1739.8300000000002</v>
      </c>
      <c r="AJ185" s="23">
        <f t="shared" si="73"/>
        <v>3300.13</v>
      </c>
      <c r="AL185" s="35">
        <f t="shared" si="78"/>
        <v>54.970000000000255</v>
      </c>
      <c r="AM185" s="72">
        <f t="shared" si="66"/>
        <v>14248.800000000001</v>
      </c>
      <c r="AN185" s="72">
        <f t="shared" si="67"/>
        <v>3355.1000000000004</v>
      </c>
      <c r="AO185" s="72">
        <f t="shared" si="68"/>
        <v>3300.13</v>
      </c>
      <c r="AP185" s="72">
        <f t="shared" si="69"/>
        <v>-54.970000000000255</v>
      </c>
    </row>
    <row r="186" spans="1:42" s="13" customFormat="1" ht="18.75" x14ac:dyDescent="0.3">
      <c r="A186" s="3" t="s">
        <v>13</v>
      </c>
      <c r="B186" s="27"/>
      <c r="C186" s="28">
        <f t="shared" ref="C186:E186" si="94">C192+C198</f>
        <v>0</v>
      </c>
      <c r="D186" s="28">
        <f t="shared" si="94"/>
        <v>0</v>
      </c>
      <c r="E186" s="28">
        <f t="shared" si="94"/>
        <v>0</v>
      </c>
      <c r="F186" s="27"/>
      <c r="G186" s="27"/>
      <c r="H186" s="25">
        <f>H192+H198</f>
        <v>0</v>
      </c>
      <c r="I186" s="25">
        <f t="shared" ref="I186:W186" si="95">I192+I198</f>
        <v>0</v>
      </c>
      <c r="J186" s="25">
        <f t="shared" si="95"/>
        <v>0</v>
      </c>
      <c r="K186" s="25">
        <f t="shared" si="95"/>
        <v>0</v>
      </c>
      <c r="L186" s="25">
        <f t="shared" si="95"/>
        <v>0</v>
      </c>
      <c r="M186" s="25">
        <f t="shared" si="95"/>
        <v>0</v>
      </c>
      <c r="N186" s="25">
        <f t="shared" si="95"/>
        <v>0</v>
      </c>
      <c r="O186" s="25">
        <f t="shared" si="95"/>
        <v>0</v>
      </c>
      <c r="P186" s="25">
        <f t="shared" si="95"/>
        <v>0</v>
      </c>
      <c r="Q186" s="25">
        <f t="shared" si="95"/>
        <v>0</v>
      </c>
      <c r="R186" s="25">
        <f t="shared" si="95"/>
        <v>0</v>
      </c>
      <c r="S186" s="25">
        <f t="shared" si="95"/>
        <v>0</v>
      </c>
      <c r="T186" s="25">
        <f t="shared" si="95"/>
        <v>0</v>
      </c>
      <c r="U186" s="25">
        <f t="shared" si="95"/>
        <v>0</v>
      </c>
      <c r="V186" s="25">
        <f t="shared" si="95"/>
        <v>0</v>
      </c>
      <c r="W186" s="25">
        <f t="shared" si="95"/>
        <v>0</v>
      </c>
      <c r="X186" s="25">
        <f t="shared" si="93"/>
        <v>0</v>
      </c>
      <c r="Y186" s="25">
        <f t="shared" si="93"/>
        <v>0</v>
      </c>
      <c r="Z186" s="25">
        <f t="shared" si="93"/>
        <v>0</v>
      </c>
      <c r="AA186" s="25">
        <f t="shared" si="93"/>
        <v>0</v>
      </c>
      <c r="AB186" s="25">
        <f t="shared" si="93"/>
        <v>0</v>
      </c>
      <c r="AC186" s="25">
        <f t="shared" si="93"/>
        <v>0</v>
      </c>
      <c r="AD186" s="25">
        <f t="shared" si="93"/>
        <v>0</v>
      </c>
      <c r="AE186" s="25">
        <f t="shared" si="93"/>
        <v>0</v>
      </c>
      <c r="AF186" s="64"/>
      <c r="AH186" s="23">
        <f t="shared" si="72"/>
        <v>0</v>
      </c>
      <c r="AI186" s="23">
        <f t="shared" si="74"/>
        <v>0</v>
      </c>
      <c r="AJ186" s="23">
        <f t="shared" si="73"/>
        <v>0</v>
      </c>
      <c r="AL186" s="35">
        <f t="shared" si="78"/>
        <v>0</v>
      </c>
      <c r="AM186" s="72">
        <f t="shared" si="66"/>
        <v>0</v>
      </c>
      <c r="AN186" s="72">
        <f t="shared" si="67"/>
        <v>0</v>
      </c>
      <c r="AO186" s="72">
        <f t="shared" si="68"/>
        <v>0</v>
      </c>
      <c r="AP186" s="72">
        <f t="shared" si="69"/>
        <v>0</v>
      </c>
    </row>
    <row r="187" spans="1:42" s="13" customFormat="1" ht="18.75" x14ac:dyDescent="0.3">
      <c r="A187" s="3" t="s">
        <v>14</v>
      </c>
      <c r="B187" s="25">
        <f>B193+B199</f>
        <v>9625.7999999999993</v>
      </c>
      <c r="C187" s="25">
        <f t="shared" ref="C187:E187" si="96">C193+C199</f>
        <v>716.80000000000007</v>
      </c>
      <c r="D187" s="25">
        <f t="shared" si="96"/>
        <v>661.8</v>
      </c>
      <c r="E187" s="25">
        <f t="shared" si="96"/>
        <v>661.82999999999993</v>
      </c>
      <c r="F187" s="29">
        <f>E187/B187*100</f>
        <v>6.8755843670136496</v>
      </c>
      <c r="G187" s="29">
        <f>E187/C187*100</f>
        <v>92.331194196428555</v>
      </c>
      <c r="H187" s="25">
        <f>H193+H199</f>
        <v>0</v>
      </c>
      <c r="I187" s="25">
        <f t="shared" si="93"/>
        <v>0</v>
      </c>
      <c r="J187" s="25">
        <f t="shared" si="93"/>
        <v>0</v>
      </c>
      <c r="K187" s="25">
        <f t="shared" si="93"/>
        <v>0</v>
      </c>
      <c r="L187" s="25">
        <f t="shared" si="93"/>
        <v>0</v>
      </c>
      <c r="M187" s="25">
        <f t="shared" si="93"/>
        <v>0</v>
      </c>
      <c r="N187" s="25">
        <f t="shared" si="93"/>
        <v>0</v>
      </c>
      <c r="O187" s="25">
        <f t="shared" si="93"/>
        <v>0</v>
      </c>
      <c r="P187" s="25">
        <f t="shared" si="93"/>
        <v>352.93</v>
      </c>
      <c r="Q187" s="25">
        <f t="shared" si="93"/>
        <v>352.93</v>
      </c>
      <c r="R187" s="25">
        <f t="shared" si="93"/>
        <v>0</v>
      </c>
      <c r="S187" s="25">
        <f t="shared" si="93"/>
        <v>0</v>
      </c>
      <c r="T187" s="25">
        <f t="shared" si="93"/>
        <v>308.97000000000003</v>
      </c>
      <c r="U187" s="25">
        <f t="shared" si="93"/>
        <v>0</v>
      </c>
      <c r="V187" s="25">
        <f t="shared" si="93"/>
        <v>54.9</v>
      </c>
      <c r="W187" s="25">
        <f t="shared" si="93"/>
        <v>308.89999999999998</v>
      </c>
      <c r="X187" s="25">
        <f t="shared" si="93"/>
        <v>0</v>
      </c>
      <c r="Y187" s="25">
        <f t="shared" si="93"/>
        <v>0</v>
      </c>
      <c r="Z187" s="25">
        <f t="shared" si="93"/>
        <v>0</v>
      </c>
      <c r="AA187" s="25">
        <f t="shared" si="93"/>
        <v>0</v>
      </c>
      <c r="AB187" s="25">
        <f t="shared" si="93"/>
        <v>0</v>
      </c>
      <c r="AC187" s="25">
        <f t="shared" si="93"/>
        <v>0</v>
      </c>
      <c r="AD187" s="25">
        <f t="shared" si="93"/>
        <v>8909</v>
      </c>
      <c r="AE187" s="25">
        <f t="shared" si="93"/>
        <v>0</v>
      </c>
      <c r="AF187" s="64"/>
      <c r="AH187" s="23">
        <f t="shared" si="72"/>
        <v>9625.7999999999993</v>
      </c>
      <c r="AI187" s="23">
        <f t="shared" si="74"/>
        <v>352.93</v>
      </c>
      <c r="AJ187" s="23">
        <f t="shared" si="73"/>
        <v>661.82999999999993</v>
      </c>
      <c r="AL187" s="35">
        <f t="shared" si="78"/>
        <v>54.970000000000141</v>
      </c>
      <c r="AM187" s="72">
        <f t="shared" si="66"/>
        <v>9625.7999999999993</v>
      </c>
      <c r="AN187" s="72">
        <f t="shared" si="67"/>
        <v>716.80000000000007</v>
      </c>
      <c r="AO187" s="72">
        <f t="shared" si="68"/>
        <v>661.82999999999993</v>
      </c>
      <c r="AP187" s="72">
        <f t="shared" si="69"/>
        <v>-54.970000000000141</v>
      </c>
    </row>
    <row r="188" spans="1:42" s="13" customFormat="1" ht="18.75" x14ac:dyDescent="0.3">
      <c r="A188" s="3" t="s">
        <v>15</v>
      </c>
      <c r="B188" s="27"/>
      <c r="C188" s="27"/>
      <c r="D188" s="27"/>
      <c r="E188" s="27"/>
      <c r="F188" s="29"/>
      <c r="G188" s="29"/>
      <c r="H188" s="25">
        <f>H194+H200</f>
        <v>0</v>
      </c>
      <c r="I188" s="25">
        <f t="shared" si="93"/>
        <v>0</v>
      </c>
      <c r="J188" s="25">
        <f t="shared" si="93"/>
        <v>0</v>
      </c>
      <c r="K188" s="25">
        <f t="shared" si="93"/>
        <v>0</v>
      </c>
      <c r="L188" s="25">
        <f t="shared" si="93"/>
        <v>0</v>
      </c>
      <c r="M188" s="25">
        <f t="shared" si="93"/>
        <v>0</v>
      </c>
      <c r="N188" s="25">
        <f t="shared" si="93"/>
        <v>0</v>
      </c>
      <c r="O188" s="25">
        <f t="shared" si="93"/>
        <v>0</v>
      </c>
      <c r="P188" s="25">
        <f t="shared" si="93"/>
        <v>0</v>
      </c>
      <c r="Q188" s="25">
        <f t="shared" si="93"/>
        <v>0</v>
      </c>
      <c r="R188" s="25">
        <f t="shared" si="93"/>
        <v>0</v>
      </c>
      <c r="S188" s="25">
        <f t="shared" si="93"/>
        <v>0</v>
      </c>
      <c r="T188" s="25">
        <f t="shared" si="93"/>
        <v>0</v>
      </c>
      <c r="U188" s="25">
        <f t="shared" si="93"/>
        <v>0</v>
      </c>
      <c r="V188" s="25">
        <f t="shared" si="93"/>
        <v>0</v>
      </c>
      <c r="W188" s="25">
        <f t="shared" si="93"/>
        <v>0</v>
      </c>
      <c r="X188" s="25">
        <f t="shared" si="93"/>
        <v>0</v>
      </c>
      <c r="Y188" s="25">
        <f t="shared" si="93"/>
        <v>0</v>
      </c>
      <c r="Z188" s="25">
        <f t="shared" si="93"/>
        <v>0</v>
      </c>
      <c r="AA188" s="25">
        <f t="shared" si="93"/>
        <v>0</v>
      </c>
      <c r="AB188" s="25">
        <f t="shared" si="93"/>
        <v>0</v>
      </c>
      <c r="AC188" s="25">
        <f t="shared" si="93"/>
        <v>0</v>
      </c>
      <c r="AD188" s="25">
        <f t="shared" si="93"/>
        <v>0</v>
      </c>
      <c r="AE188" s="25">
        <f t="shared" si="93"/>
        <v>0</v>
      </c>
      <c r="AF188" s="64"/>
      <c r="AH188" s="23">
        <f t="shared" si="72"/>
        <v>0</v>
      </c>
      <c r="AI188" s="23">
        <f t="shared" si="74"/>
        <v>0</v>
      </c>
      <c r="AJ188" s="23">
        <f t="shared" si="73"/>
        <v>0</v>
      </c>
      <c r="AL188" s="35">
        <f t="shared" si="78"/>
        <v>0</v>
      </c>
      <c r="AM188" s="72">
        <f t="shared" si="66"/>
        <v>0</v>
      </c>
      <c r="AN188" s="72">
        <f t="shared" si="67"/>
        <v>0</v>
      </c>
      <c r="AO188" s="72">
        <f t="shared" si="68"/>
        <v>0</v>
      </c>
      <c r="AP188" s="72">
        <f t="shared" si="69"/>
        <v>0</v>
      </c>
    </row>
    <row r="189" spans="1:42" s="13" customFormat="1" ht="18.75" x14ac:dyDescent="0.3">
      <c r="A189" s="3" t="s">
        <v>16</v>
      </c>
      <c r="B189" s="25">
        <f>B195</f>
        <v>4623</v>
      </c>
      <c r="C189" s="25">
        <f t="shared" ref="C189:E189" si="97">C195</f>
        <v>2638.3</v>
      </c>
      <c r="D189" s="25">
        <f t="shared" si="97"/>
        <v>2638.3</v>
      </c>
      <c r="E189" s="25">
        <f t="shared" si="97"/>
        <v>2638.3</v>
      </c>
      <c r="F189" s="29">
        <f t="shared" ref="F189" si="98">E189/B189*100</f>
        <v>57.069002812026824</v>
      </c>
      <c r="G189" s="29">
        <f t="shared" ref="G189" si="99">E189/C189*100</f>
        <v>100</v>
      </c>
      <c r="H189" s="25">
        <f>H195+H201</f>
        <v>0</v>
      </c>
      <c r="I189" s="25">
        <f t="shared" si="93"/>
        <v>0</v>
      </c>
      <c r="J189" s="25">
        <f t="shared" si="93"/>
        <v>0</v>
      </c>
      <c r="K189" s="25">
        <f t="shared" si="93"/>
        <v>0</v>
      </c>
      <c r="L189" s="25">
        <f t="shared" si="93"/>
        <v>0</v>
      </c>
      <c r="M189" s="25">
        <f t="shared" si="93"/>
        <v>0</v>
      </c>
      <c r="N189" s="25">
        <f t="shared" si="93"/>
        <v>0</v>
      </c>
      <c r="O189" s="25">
        <f t="shared" si="93"/>
        <v>0</v>
      </c>
      <c r="P189" s="25">
        <f t="shared" si="93"/>
        <v>1386.9</v>
      </c>
      <c r="Q189" s="25">
        <f t="shared" si="93"/>
        <v>1386.9</v>
      </c>
      <c r="R189" s="25">
        <f t="shared" si="93"/>
        <v>0</v>
      </c>
      <c r="S189" s="25">
        <f t="shared" si="93"/>
        <v>0</v>
      </c>
      <c r="T189" s="25">
        <f t="shared" si="93"/>
        <v>0</v>
      </c>
      <c r="U189" s="25">
        <f t="shared" si="93"/>
        <v>0</v>
      </c>
      <c r="V189" s="25">
        <f t="shared" si="93"/>
        <v>0</v>
      </c>
      <c r="W189" s="25">
        <f t="shared" si="93"/>
        <v>0</v>
      </c>
      <c r="X189" s="25">
        <f t="shared" si="93"/>
        <v>1251.4000000000001</v>
      </c>
      <c r="Y189" s="25">
        <f t="shared" si="93"/>
        <v>0</v>
      </c>
      <c r="Z189" s="25">
        <f t="shared" si="93"/>
        <v>0</v>
      </c>
      <c r="AA189" s="25">
        <f t="shared" si="93"/>
        <v>1251.4000000000001</v>
      </c>
      <c r="AB189" s="25">
        <f t="shared" si="93"/>
        <v>0</v>
      </c>
      <c r="AC189" s="25">
        <f t="shared" si="93"/>
        <v>0</v>
      </c>
      <c r="AD189" s="25">
        <f t="shared" si="93"/>
        <v>1984.7</v>
      </c>
      <c r="AE189" s="25">
        <f t="shared" si="93"/>
        <v>0</v>
      </c>
      <c r="AF189" s="64"/>
      <c r="AH189" s="23">
        <f t="shared" si="72"/>
        <v>4623</v>
      </c>
      <c r="AI189" s="23">
        <f t="shared" si="74"/>
        <v>1386.9</v>
      </c>
      <c r="AJ189" s="23">
        <f t="shared" si="73"/>
        <v>2638.3</v>
      </c>
      <c r="AL189" s="35">
        <f t="shared" si="78"/>
        <v>0</v>
      </c>
      <c r="AM189" s="72">
        <f t="shared" si="66"/>
        <v>4623</v>
      </c>
      <c r="AN189" s="72">
        <f t="shared" si="67"/>
        <v>2638.3</v>
      </c>
      <c r="AO189" s="72">
        <f t="shared" si="68"/>
        <v>2638.3</v>
      </c>
      <c r="AP189" s="72">
        <f t="shared" si="69"/>
        <v>0</v>
      </c>
    </row>
    <row r="190" spans="1:42" s="13" customFormat="1" ht="36" customHeight="1" x14ac:dyDescent="0.3">
      <c r="A190" s="3" t="s">
        <v>34</v>
      </c>
      <c r="B190" s="25"/>
      <c r="C190" s="25"/>
      <c r="D190" s="25"/>
      <c r="E190" s="25"/>
      <c r="F190" s="25"/>
      <c r="G190" s="25"/>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90" t="s">
        <v>84</v>
      </c>
      <c r="AH190" s="36">
        <f t="shared" si="72"/>
        <v>0</v>
      </c>
      <c r="AI190" s="36">
        <f t="shared" si="74"/>
        <v>0</v>
      </c>
      <c r="AJ190" s="36">
        <f t="shared" si="73"/>
        <v>0</v>
      </c>
      <c r="AL190" s="35">
        <f t="shared" si="78"/>
        <v>0</v>
      </c>
      <c r="AM190" s="72">
        <f t="shared" si="66"/>
        <v>0</v>
      </c>
      <c r="AN190" s="72">
        <f t="shared" si="67"/>
        <v>0</v>
      </c>
      <c r="AO190" s="72">
        <f t="shared" si="68"/>
        <v>0</v>
      </c>
      <c r="AP190" s="72">
        <f t="shared" si="69"/>
        <v>0</v>
      </c>
    </row>
    <row r="191" spans="1:42" s="13" customFormat="1" ht="18.75" x14ac:dyDescent="0.3">
      <c r="A191" s="4" t="s">
        <v>17</v>
      </c>
      <c r="B191" s="2">
        <f>B192+B193+B195+B196</f>
        <v>14248.8</v>
      </c>
      <c r="C191" s="2">
        <f>C192+C193+C195+C196</f>
        <v>3355.1000000000004</v>
      </c>
      <c r="D191" s="2">
        <f>D192+D193+D195+D196</f>
        <v>3300.1000000000004</v>
      </c>
      <c r="E191" s="2">
        <f>E192+E193+E195+E196</f>
        <v>3300.13</v>
      </c>
      <c r="F191" s="58">
        <f>E191/B191*100</f>
        <v>23.160757397114146</v>
      </c>
      <c r="G191" s="58">
        <f>E191/C191*100</f>
        <v>98.361598760096555</v>
      </c>
      <c r="H191" s="2">
        <f t="shared" ref="H191:T191" si="100">H192+H193+H195+H196</f>
        <v>0</v>
      </c>
      <c r="I191" s="2"/>
      <c r="J191" s="2">
        <f t="shared" si="100"/>
        <v>0</v>
      </c>
      <c r="K191" s="2"/>
      <c r="L191" s="2">
        <f t="shared" si="100"/>
        <v>0</v>
      </c>
      <c r="M191" s="2"/>
      <c r="N191" s="2">
        <f t="shared" si="100"/>
        <v>0</v>
      </c>
      <c r="O191" s="2"/>
      <c r="P191" s="2">
        <f t="shared" si="100"/>
        <v>1739.8300000000002</v>
      </c>
      <c r="Q191" s="2">
        <f t="shared" si="100"/>
        <v>1739.8300000000002</v>
      </c>
      <c r="R191" s="2">
        <f t="shared" si="100"/>
        <v>0</v>
      </c>
      <c r="S191" s="2"/>
      <c r="T191" s="2">
        <f t="shared" si="100"/>
        <v>308.97000000000003</v>
      </c>
      <c r="U191" s="2"/>
      <c r="V191" s="2">
        <f>V192+V193+V195+V196</f>
        <v>54.9</v>
      </c>
      <c r="W191" s="2">
        <f t="shared" ref="W191:AE191" si="101">W192+W193+W195+W196</f>
        <v>308.89999999999998</v>
      </c>
      <c r="X191" s="2">
        <f t="shared" si="101"/>
        <v>1251.4000000000001</v>
      </c>
      <c r="Y191" s="2">
        <f t="shared" si="101"/>
        <v>0</v>
      </c>
      <c r="Z191" s="2">
        <f t="shared" si="101"/>
        <v>0</v>
      </c>
      <c r="AA191" s="2">
        <f t="shared" si="101"/>
        <v>1251.4000000000001</v>
      </c>
      <c r="AB191" s="2">
        <f t="shared" si="101"/>
        <v>0</v>
      </c>
      <c r="AC191" s="2">
        <f t="shared" si="101"/>
        <v>0</v>
      </c>
      <c r="AD191" s="2">
        <f t="shared" si="101"/>
        <v>10893.7</v>
      </c>
      <c r="AE191" s="2">
        <f t="shared" si="101"/>
        <v>0</v>
      </c>
      <c r="AF191" s="91"/>
      <c r="AH191" s="36">
        <f t="shared" si="72"/>
        <v>14248.800000000001</v>
      </c>
      <c r="AI191" s="36">
        <f t="shared" si="74"/>
        <v>1739.8300000000002</v>
      </c>
      <c r="AJ191" s="36">
        <f t="shared" si="73"/>
        <v>3300.13</v>
      </c>
      <c r="AL191" s="35">
        <f t="shared" si="78"/>
        <v>54.970000000000255</v>
      </c>
      <c r="AM191" s="72">
        <f t="shared" si="66"/>
        <v>14248.800000000001</v>
      </c>
      <c r="AN191" s="72">
        <f t="shared" si="67"/>
        <v>3355.1000000000004</v>
      </c>
      <c r="AO191" s="72">
        <f t="shared" si="68"/>
        <v>3300.13</v>
      </c>
      <c r="AP191" s="72">
        <f t="shared" si="69"/>
        <v>-54.970000000000255</v>
      </c>
    </row>
    <row r="192" spans="1:42" s="13" customFormat="1" ht="75" customHeight="1" x14ac:dyDescent="0.3">
      <c r="A192" s="3" t="s">
        <v>13</v>
      </c>
      <c r="B192" s="27"/>
      <c r="C192" s="27"/>
      <c r="D192" s="27"/>
      <c r="E192" s="27"/>
      <c r="F192" s="27"/>
      <c r="G192" s="27"/>
      <c r="H192" s="2"/>
      <c r="I192" s="2"/>
      <c r="J192" s="2"/>
      <c r="K192" s="2"/>
      <c r="L192" s="2"/>
      <c r="M192" s="2"/>
      <c r="N192" s="2"/>
      <c r="O192" s="2"/>
      <c r="P192" s="2"/>
      <c r="Q192" s="2"/>
      <c r="R192" s="2"/>
      <c r="S192" s="2"/>
      <c r="T192" s="16"/>
      <c r="U192" s="16"/>
      <c r="V192" s="2"/>
      <c r="W192" s="2"/>
      <c r="X192" s="2"/>
      <c r="Y192" s="2"/>
      <c r="Z192" s="2"/>
      <c r="AA192" s="2"/>
      <c r="AB192" s="2"/>
      <c r="AC192" s="2"/>
      <c r="AD192" s="2"/>
      <c r="AE192" s="2"/>
      <c r="AF192" s="91"/>
      <c r="AH192" s="36">
        <f t="shared" si="72"/>
        <v>0</v>
      </c>
      <c r="AI192" s="36">
        <f t="shared" si="74"/>
        <v>0</v>
      </c>
      <c r="AJ192" s="36">
        <f t="shared" si="73"/>
        <v>0</v>
      </c>
      <c r="AL192" s="35">
        <f t="shared" si="78"/>
        <v>0</v>
      </c>
      <c r="AM192" s="72">
        <f t="shared" si="66"/>
        <v>0</v>
      </c>
      <c r="AN192" s="72">
        <f t="shared" si="67"/>
        <v>0</v>
      </c>
      <c r="AO192" s="72">
        <f t="shared" si="68"/>
        <v>0</v>
      </c>
      <c r="AP192" s="72">
        <f t="shared" si="69"/>
        <v>0</v>
      </c>
    </row>
    <row r="193" spans="1:42" s="13" customFormat="1" ht="243" customHeight="1" x14ac:dyDescent="0.3">
      <c r="A193" s="3" t="s">
        <v>14</v>
      </c>
      <c r="B193" s="25">
        <f>H193+J193+L193+N193+P193+R193+T193+V193+X193+Z193+AB193+AD193</f>
        <v>9625.7999999999993</v>
      </c>
      <c r="C193" s="28">
        <f>H193+J193+L193+N193+P193+R193+T193+V193+X193+Z193</f>
        <v>716.80000000000007</v>
      </c>
      <c r="D193" s="25">
        <v>661.8</v>
      </c>
      <c r="E193" s="28">
        <f>I193+K193+M193+O193+Q193+S193+U193+W193+Y193+AA193+AC193+AE193</f>
        <v>661.82999999999993</v>
      </c>
      <c r="F193" s="29">
        <f>E193/B193*100</f>
        <v>6.8755843670136496</v>
      </c>
      <c r="G193" s="29">
        <f>E193/C193*100</f>
        <v>92.331194196428555</v>
      </c>
      <c r="H193" s="2"/>
      <c r="I193" s="2"/>
      <c r="J193" s="2"/>
      <c r="K193" s="2"/>
      <c r="L193" s="2"/>
      <c r="M193" s="2"/>
      <c r="N193" s="2"/>
      <c r="O193" s="2"/>
      <c r="P193" s="2">
        <v>352.93</v>
      </c>
      <c r="Q193" s="16">
        <v>352.93</v>
      </c>
      <c r="R193" s="16"/>
      <c r="S193" s="16"/>
      <c r="T193" s="16">
        <v>308.97000000000003</v>
      </c>
      <c r="U193" s="16"/>
      <c r="V193" s="16">
        <v>54.9</v>
      </c>
      <c r="W193" s="16">
        <v>308.89999999999998</v>
      </c>
      <c r="X193" s="16"/>
      <c r="Y193" s="16"/>
      <c r="Z193" s="16"/>
      <c r="AA193" s="16"/>
      <c r="AB193" s="16"/>
      <c r="AC193" s="16"/>
      <c r="AD193" s="16">
        <v>8909</v>
      </c>
      <c r="AE193" s="2"/>
      <c r="AF193" s="91"/>
      <c r="AH193" s="36">
        <f t="shared" si="72"/>
        <v>9625.7999999999993</v>
      </c>
      <c r="AI193" s="36">
        <f t="shared" si="74"/>
        <v>352.93</v>
      </c>
      <c r="AJ193" s="36">
        <f t="shared" si="73"/>
        <v>661.82999999999993</v>
      </c>
      <c r="AL193" s="35">
        <f t="shared" si="78"/>
        <v>54.970000000000141</v>
      </c>
      <c r="AM193" s="72">
        <f t="shared" si="66"/>
        <v>9625.7999999999993</v>
      </c>
      <c r="AN193" s="72">
        <f t="shared" si="67"/>
        <v>716.80000000000007</v>
      </c>
      <c r="AO193" s="72">
        <f t="shared" si="68"/>
        <v>661.82999999999993</v>
      </c>
      <c r="AP193" s="72">
        <f t="shared" si="69"/>
        <v>-54.970000000000141</v>
      </c>
    </row>
    <row r="194" spans="1:42" s="13" customFormat="1" ht="23.45" customHeight="1" x14ac:dyDescent="0.3">
      <c r="A194" s="3" t="s">
        <v>15</v>
      </c>
      <c r="B194" s="27"/>
      <c r="C194" s="27"/>
      <c r="D194" s="27"/>
      <c r="E194" s="27"/>
      <c r="F194" s="27"/>
      <c r="G194" s="27"/>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64"/>
      <c r="AH194" s="36">
        <f t="shared" si="72"/>
        <v>0</v>
      </c>
      <c r="AI194" s="36">
        <f t="shared" si="74"/>
        <v>0</v>
      </c>
      <c r="AJ194" s="36">
        <f t="shared" si="73"/>
        <v>0</v>
      </c>
      <c r="AL194" s="35">
        <f t="shared" si="78"/>
        <v>0</v>
      </c>
      <c r="AM194" s="72">
        <f t="shared" si="66"/>
        <v>0</v>
      </c>
      <c r="AN194" s="72">
        <f t="shared" si="67"/>
        <v>0</v>
      </c>
      <c r="AO194" s="72">
        <f t="shared" si="68"/>
        <v>0</v>
      </c>
      <c r="AP194" s="72">
        <f t="shared" si="69"/>
        <v>0</v>
      </c>
    </row>
    <row r="195" spans="1:42" s="13" customFormat="1" ht="142.5" customHeight="1" x14ac:dyDescent="0.3">
      <c r="A195" s="3" t="s">
        <v>16</v>
      </c>
      <c r="B195" s="25">
        <f>H195+J195+L195+N195+P195+R195+T195+V195+X195+Z195+AB195+AD195</f>
        <v>4623</v>
      </c>
      <c r="C195" s="28">
        <f>H195+J195+L195+N195+P195+R195+T195+V195+X195</f>
        <v>2638.3</v>
      </c>
      <c r="D195" s="25">
        <v>2638.3</v>
      </c>
      <c r="E195" s="28">
        <f>I195+K195+M195+O195+Q195+S195+U195+W195+Y195+AA195+AC195+AE195</f>
        <v>2638.3</v>
      </c>
      <c r="F195" s="29">
        <f>E195/B195*100</f>
        <v>57.069002812026824</v>
      </c>
      <c r="G195" s="29">
        <f>E195/C195*100</f>
        <v>100</v>
      </c>
      <c r="H195" s="2"/>
      <c r="I195" s="2"/>
      <c r="J195" s="2"/>
      <c r="K195" s="2"/>
      <c r="L195" s="2"/>
      <c r="M195" s="2"/>
      <c r="N195" s="2"/>
      <c r="O195" s="2"/>
      <c r="P195" s="2">
        <v>1386.9</v>
      </c>
      <c r="Q195" s="2">
        <v>1386.9</v>
      </c>
      <c r="R195" s="2"/>
      <c r="S195" s="2"/>
      <c r="T195" s="2"/>
      <c r="U195" s="2"/>
      <c r="V195" s="2"/>
      <c r="W195" s="2"/>
      <c r="X195" s="2">
        <v>1251.4000000000001</v>
      </c>
      <c r="Y195" s="2"/>
      <c r="Z195" s="2"/>
      <c r="AA195" s="2">
        <v>1251.4000000000001</v>
      </c>
      <c r="AB195" s="2"/>
      <c r="AC195" s="2"/>
      <c r="AD195" s="2">
        <v>1984.7</v>
      </c>
      <c r="AE195" s="2"/>
      <c r="AF195" s="64" t="s">
        <v>104</v>
      </c>
      <c r="AH195" s="36">
        <f t="shared" si="72"/>
        <v>4623</v>
      </c>
      <c r="AI195" s="36">
        <f t="shared" si="74"/>
        <v>1386.9</v>
      </c>
      <c r="AJ195" s="36">
        <f t="shared" si="73"/>
        <v>2638.3</v>
      </c>
      <c r="AL195" s="35">
        <f t="shared" si="78"/>
        <v>0</v>
      </c>
      <c r="AM195" s="72">
        <f t="shared" si="66"/>
        <v>4623</v>
      </c>
      <c r="AN195" s="72">
        <f t="shared" si="67"/>
        <v>2638.3</v>
      </c>
      <c r="AO195" s="72">
        <f t="shared" si="68"/>
        <v>2638.3</v>
      </c>
      <c r="AP195" s="72">
        <f t="shared" si="69"/>
        <v>0</v>
      </c>
    </row>
    <row r="196" spans="1:42" s="13" customFormat="1" ht="93.75" x14ac:dyDescent="0.3">
      <c r="A196" s="3" t="s">
        <v>35</v>
      </c>
      <c r="B196" s="31"/>
      <c r="C196" s="31"/>
      <c r="D196" s="31"/>
      <c r="E196" s="31"/>
      <c r="F196" s="31"/>
      <c r="G196" s="31"/>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90" t="s">
        <v>72</v>
      </c>
      <c r="AH196" s="36">
        <f t="shared" si="72"/>
        <v>0</v>
      </c>
      <c r="AI196" s="36">
        <f t="shared" si="74"/>
        <v>0</v>
      </c>
      <c r="AJ196" s="36">
        <f t="shared" si="73"/>
        <v>0</v>
      </c>
      <c r="AL196" s="35">
        <f t="shared" si="78"/>
        <v>0</v>
      </c>
      <c r="AM196" s="72">
        <f t="shared" si="66"/>
        <v>0</v>
      </c>
      <c r="AN196" s="72">
        <f t="shared" si="67"/>
        <v>0</v>
      </c>
      <c r="AO196" s="72">
        <f t="shared" si="68"/>
        <v>0</v>
      </c>
      <c r="AP196" s="72">
        <f t="shared" si="69"/>
        <v>0</v>
      </c>
    </row>
    <row r="197" spans="1:42" s="13" customFormat="1" ht="18.75" customHeight="1" x14ac:dyDescent="0.3">
      <c r="A197" s="4" t="s">
        <v>17</v>
      </c>
      <c r="B197" s="2">
        <f>B198+B199+B201</f>
        <v>0</v>
      </c>
      <c r="C197" s="2">
        <f t="shared" ref="C197:G197" si="102">C198+C199+C201</f>
        <v>0</v>
      </c>
      <c r="D197" s="2">
        <f t="shared" si="102"/>
        <v>0</v>
      </c>
      <c r="E197" s="2">
        <f t="shared" si="102"/>
        <v>0</v>
      </c>
      <c r="F197" s="2">
        <f t="shared" si="102"/>
        <v>0</v>
      </c>
      <c r="G197" s="2">
        <f t="shared" si="102"/>
        <v>0</v>
      </c>
      <c r="H197" s="2"/>
      <c r="I197" s="2"/>
      <c r="J197" s="2">
        <f>J198+J199+J200+J201</f>
        <v>0</v>
      </c>
      <c r="K197" s="2">
        <f t="shared" ref="K197:AE197" si="103">K198+K199+K200+K201</f>
        <v>0</v>
      </c>
      <c r="L197" s="2">
        <f t="shared" si="103"/>
        <v>0</v>
      </c>
      <c r="M197" s="2">
        <f t="shared" si="103"/>
        <v>0</v>
      </c>
      <c r="N197" s="2">
        <f t="shared" si="103"/>
        <v>0</v>
      </c>
      <c r="O197" s="2">
        <f t="shared" si="103"/>
        <v>0</v>
      </c>
      <c r="P197" s="2">
        <f t="shared" si="103"/>
        <v>0</v>
      </c>
      <c r="Q197" s="2">
        <f t="shared" si="103"/>
        <v>0</v>
      </c>
      <c r="R197" s="2">
        <f t="shared" si="103"/>
        <v>0</v>
      </c>
      <c r="S197" s="2">
        <f t="shared" si="103"/>
        <v>0</v>
      </c>
      <c r="T197" s="2">
        <f t="shared" si="103"/>
        <v>0</v>
      </c>
      <c r="U197" s="2">
        <f t="shared" si="103"/>
        <v>0</v>
      </c>
      <c r="V197" s="2">
        <f t="shared" si="103"/>
        <v>0</v>
      </c>
      <c r="W197" s="2">
        <f t="shared" si="103"/>
        <v>0</v>
      </c>
      <c r="X197" s="2">
        <f t="shared" si="103"/>
        <v>0</v>
      </c>
      <c r="Y197" s="2">
        <f t="shared" si="103"/>
        <v>0</v>
      </c>
      <c r="Z197" s="2">
        <f t="shared" si="103"/>
        <v>0</v>
      </c>
      <c r="AA197" s="2">
        <f t="shared" si="103"/>
        <v>0</v>
      </c>
      <c r="AB197" s="2">
        <f t="shared" si="103"/>
        <v>0</v>
      </c>
      <c r="AC197" s="2">
        <f t="shared" si="103"/>
        <v>0</v>
      </c>
      <c r="AD197" s="2">
        <f t="shared" si="103"/>
        <v>0</v>
      </c>
      <c r="AE197" s="2">
        <f t="shared" si="103"/>
        <v>0</v>
      </c>
      <c r="AF197" s="91"/>
      <c r="AH197" s="36">
        <f t="shared" si="72"/>
        <v>0</v>
      </c>
      <c r="AI197" s="23">
        <f t="shared" si="74"/>
        <v>0</v>
      </c>
      <c r="AJ197" s="36">
        <f t="shared" si="73"/>
        <v>0</v>
      </c>
      <c r="AL197" s="35">
        <f t="shared" si="78"/>
        <v>0</v>
      </c>
      <c r="AM197" s="72">
        <f t="shared" si="66"/>
        <v>0</v>
      </c>
      <c r="AN197" s="72">
        <f t="shared" si="67"/>
        <v>0</v>
      </c>
      <c r="AO197" s="72">
        <f t="shared" si="68"/>
        <v>0</v>
      </c>
      <c r="AP197" s="72">
        <f t="shared" si="69"/>
        <v>0</v>
      </c>
    </row>
    <row r="198" spans="1:42" s="13" customFormat="1" ht="18.75" x14ac:dyDescent="0.3">
      <c r="A198" s="3" t="s">
        <v>13</v>
      </c>
      <c r="B198" s="25">
        <f>H198+J198+L198+N198+P198+R198+T198+V198+X198+Z198+AB198+AD198</f>
        <v>0</v>
      </c>
      <c r="C198" s="28">
        <f>H198+J198</f>
        <v>0</v>
      </c>
      <c r="D198" s="25"/>
      <c r="E198" s="28">
        <f>I198+K198+M198+O198+Q198+S198+U198+W198+Y198+AA198+AC198+AE198</f>
        <v>0</v>
      </c>
      <c r="F198" s="29"/>
      <c r="G198" s="29"/>
      <c r="H198" s="2"/>
      <c r="I198" s="2"/>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91"/>
      <c r="AH198" s="36">
        <f t="shared" si="72"/>
        <v>0</v>
      </c>
      <c r="AI198" s="23">
        <f t="shared" si="74"/>
        <v>0</v>
      </c>
      <c r="AJ198" s="36">
        <f t="shared" si="73"/>
        <v>0</v>
      </c>
      <c r="AL198" s="35">
        <f t="shared" si="78"/>
        <v>0</v>
      </c>
      <c r="AM198" s="72">
        <f t="shared" si="66"/>
        <v>0</v>
      </c>
      <c r="AN198" s="72">
        <f t="shared" si="67"/>
        <v>0</v>
      </c>
      <c r="AO198" s="72">
        <f t="shared" si="68"/>
        <v>0</v>
      </c>
      <c r="AP198" s="72">
        <f t="shared" si="69"/>
        <v>0</v>
      </c>
    </row>
    <row r="199" spans="1:42" s="13" customFormat="1" ht="18.75" x14ac:dyDescent="0.3">
      <c r="A199" s="3" t="s">
        <v>14</v>
      </c>
      <c r="B199" s="25"/>
      <c r="C199" s="28"/>
      <c r="D199" s="25"/>
      <c r="E199" s="28"/>
      <c r="F199" s="29"/>
      <c r="G199" s="29"/>
      <c r="H199" s="2"/>
      <c r="I199" s="2"/>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91"/>
      <c r="AH199" s="36">
        <f t="shared" si="72"/>
        <v>0</v>
      </c>
      <c r="AI199" s="23">
        <f t="shared" si="74"/>
        <v>0</v>
      </c>
      <c r="AJ199" s="36">
        <f t="shared" si="73"/>
        <v>0</v>
      </c>
      <c r="AL199" s="35">
        <f t="shared" si="78"/>
        <v>0</v>
      </c>
      <c r="AM199" s="72">
        <f t="shared" si="66"/>
        <v>0</v>
      </c>
      <c r="AN199" s="72">
        <f t="shared" si="67"/>
        <v>0</v>
      </c>
      <c r="AO199" s="72">
        <f t="shared" si="68"/>
        <v>0</v>
      </c>
      <c r="AP199" s="72">
        <f t="shared" si="69"/>
        <v>0</v>
      </c>
    </row>
    <row r="200" spans="1:42" s="13" customFormat="1" ht="18.75" x14ac:dyDescent="0.3">
      <c r="A200" s="3" t="s">
        <v>15</v>
      </c>
      <c r="B200" s="25">
        <f>H200+J200+L200+N200+P200+R200+T200+V200+X200+Z200+AB200+AD200</f>
        <v>0</v>
      </c>
      <c r="C200" s="28">
        <f>H200+J200</f>
        <v>0</v>
      </c>
      <c r="D200" s="25"/>
      <c r="E200" s="28">
        <f>I200+K200+M200+O200+Q200+S200+U200+W200+Y200+AA200+AC200+AE200</f>
        <v>0</v>
      </c>
      <c r="F200" s="29"/>
      <c r="G200" s="29"/>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91"/>
      <c r="AH200" s="36">
        <f t="shared" si="72"/>
        <v>0</v>
      </c>
      <c r="AI200" s="23">
        <f t="shared" si="74"/>
        <v>0</v>
      </c>
      <c r="AJ200" s="36">
        <f t="shared" si="73"/>
        <v>0</v>
      </c>
      <c r="AL200" s="35">
        <f t="shared" si="78"/>
        <v>0</v>
      </c>
      <c r="AM200" s="72">
        <f t="shared" si="66"/>
        <v>0</v>
      </c>
      <c r="AN200" s="72">
        <f t="shared" si="67"/>
        <v>0</v>
      </c>
      <c r="AO200" s="72">
        <f t="shared" si="68"/>
        <v>0</v>
      </c>
      <c r="AP200" s="72">
        <f t="shared" si="69"/>
        <v>0</v>
      </c>
    </row>
    <row r="201" spans="1:42" s="13" customFormat="1" ht="19.5" customHeight="1" x14ac:dyDescent="0.3">
      <c r="A201" s="3" t="s">
        <v>16</v>
      </c>
      <c r="B201" s="27"/>
      <c r="C201" s="27"/>
      <c r="D201" s="27"/>
      <c r="E201" s="27"/>
      <c r="F201" s="27"/>
      <c r="G201" s="27"/>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92"/>
      <c r="AH201" s="23">
        <f t="shared" si="72"/>
        <v>0</v>
      </c>
      <c r="AI201" s="23">
        <f t="shared" si="74"/>
        <v>0</v>
      </c>
      <c r="AJ201" s="23">
        <f t="shared" si="73"/>
        <v>0</v>
      </c>
      <c r="AL201" s="35">
        <f t="shared" si="78"/>
        <v>0</v>
      </c>
      <c r="AM201" s="72">
        <f t="shared" ref="AM201:AM207" si="104">H201+J201+L201+N201+P201+R201+T201+V201+X201+Z201+AB201+AD201</f>
        <v>0</v>
      </c>
      <c r="AN201" s="72">
        <f t="shared" ref="AN201:AN207" si="105">H201+J201+L201+N201+P201+R201+T201+V201+X201+Z201</f>
        <v>0</v>
      </c>
      <c r="AO201" s="72">
        <f t="shared" ref="AO201:AO207" si="106">I201+K201+M201+O201+Q201+S201+U201+W201+Y201+AA201+AC201+AE201</f>
        <v>0</v>
      </c>
      <c r="AP201" s="72">
        <f t="shared" ref="AP201:AP207" si="107">E201-C201</f>
        <v>0</v>
      </c>
    </row>
    <row r="202" spans="1:42" s="51" customFormat="1" ht="32.25" customHeight="1" x14ac:dyDescent="0.3">
      <c r="A202" s="47" t="s">
        <v>18</v>
      </c>
      <c r="B202" s="43">
        <f>H202+J202+L202+N202+P202+R202+T202+V202+X202+Z202+AB202+AD202</f>
        <v>1971653.7110000001</v>
      </c>
      <c r="C202" s="44">
        <f>C145+C96+C77+C8</f>
        <v>1627150.7579999999</v>
      </c>
      <c r="D202" s="44">
        <f>D145+D96+D77+D8</f>
        <v>1598962.5</v>
      </c>
      <c r="E202" s="44">
        <f>E145+E96+E77+E8</f>
        <v>1483336.3670000001</v>
      </c>
      <c r="F202" s="50">
        <f>E202/B202*100</f>
        <v>75.233108061743209</v>
      </c>
      <c r="G202" s="50">
        <f>E202/C202*100</f>
        <v>91.161581660892438</v>
      </c>
      <c r="H202" s="44">
        <f t="shared" ref="H202:AE202" si="108">H145+H96+H77+H8</f>
        <v>107837.932</v>
      </c>
      <c r="I202" s="44">
        <f t="shared" si="108"/>
        <v>43149.820000000007</v>
      </c>
      <c r="J202" s="44">
        <f t="shared" si="108"/>
        <v>152480.90100000001</v>
      </c>
      <c r="K202" s="44">
        <f t="shared" si="108"/>
        <v>139291.09999999998</v>
      </c>
      <c r="L202" s="44">
        <f t="shared" si="108"/>
        <v>149224.4</v>
      </c>
      <c r="M202" s="44">
        <f t="shared" si="108"/>
        <v>143817.97</v>
      </c>
      <c r="N202" s="44">
        <f t="shared" si="108"/>
        <v>160859.4</v>
      </c>
      <c r="O202" s="44">
        <f t="shared" si="108"/>
        <v>156851.80000000002</v>
      </c>
      <c r="P202" s="44">
        <f t="shared" si="108"/>
        <v>333642.3</v>
      </c>
      <c r="Q202" s="44">
        <f t="shared" si="108"/>
        <v>189831.47999999998</v>
      </c>
      <c r="R202" s="44">
        <f t="shared" si="108"/>
        <v>197434.20499999999</v>
      </c>
      <c r="S202" s="44">
        <f t="shared" si="108"/>
        <v>284429.69699999999</v>
      </c>
      <c r="T202" s="44">
        <f t="shared" si="108"/>
        <v>123035.606</v>
      </c>
      <c r="U202" s="44">
        <f t="shared" si="108"/>
        <v>148067.19999999998</v>
      </c>
      <c r="V202" s="44">
        <f t="shared" si="108"/>
        <v>125579.1</v>
      </c>
      <c r="W202" s="44">
        <f t="shared" si="108"/>
        <v>104780.50000000001</v>
      </c>
      <c r="X202" s="44">
        <f t="shared" si="108"/>
        <v>117387.60699999999</v>
      </c>
      <c r="Y202" s="44">
        <f t="shared" si="108"/>
        <v>113206.39999999999</v>
      </c>
      <c r="Z202" s="44">
        <f t="shared" si="108"/>
        <v>159669.23700000002</v>
      </c>
      <c r="AA202" s="44">
        <f t="shared" si="108"/>
        <v>159910.39999999999</v>
      </c>
      <c r="AB202" s="44">
        <f t="shared" si="108"/>
        <v>138941.30300000001</v>
      </c>
      <c r="AC202" s="44">
        <f t="shared" si="108"/>
        <v>0</v>
      </c>
      <c r="AD202" s="71">
        <f>AD145+AD96+AD77+AD8</f>
        <v>205561.72</v>
      </c>
      <c r="AE202" s="44">
        <f t="shared" si="108"/>
        <v>0</v>
      </c>
      <c r="AF202" s="64"/>
      <c r="AH202" s="46">
        <f t="shared" si="72"/>
        <v>1971653.7110000001</v>
      </c>
      <c r="AI202" s="46">
        <f t="shared" si="74"/>
        <v>1101479.138</v>
      </c>
      <c r="AJ202" s="46">
        <f t="shared" si="73"/>
        <v>1483336.3669999999</v>
      </c>
      <c r="AL202" s="49">
        <f t="shared" si="78"/>
        <v>143814.39099999983</v>
      </c>
      <c r="AM202" s="72">
        <f t="shared" si="104"/>
        <v>1971653.7110000001</v>
      </c>
      <c r="AN202" s="72">
        <f t="shared" si="105"/>
        <v>1627150.6880000001</v>
      </c>
      <c r="AO202" s="72">
        <f t="shared" si="106"/>
        <v>1483336.3669999999</v>
      </c>
      <c r="AP202" s="72">
        <f t="shared" si="107"/>
        <v>-143814.39099999983</v>
      </c>
    </row>
    <row r="203" spans="1:42" s="13" customFormat="1" ht="18.75" x14ac:dyDescent="0.3">
      <c r="A203" s="3" t="s">
        <v>13</v>
      </c>
      <c r="B203" s="24">
        <f>H203+J203+L203+N203+P203+R203+T203+V203+X203+Z203+AB203+AD203</f>
        <v>1445764.5</v>
      </c>
      <c r="C203" s="2">
        <f>C179+C173+C73+C42+C186+C92</f>
        <v>1180430</v>
      </c>
      <c r="D203" s="2">
        <f>D179+D173+D73+D42+D186+D92</f>
        <v>1167780.3999999999</v>
      </c>
      <c r="E203" s="2">
        <f>E179+E173+E73+E42+E186+E92</f>
        <v>1081253.8220000002</v>
      </c>
      <c r="F203" s="58">
        <f>E203/B203*100</f>
        <v>74.787686514643298</v>
      </c>
      <c r="G203" s="58">
        <f>E203/C203*100</f>
        <v>91.598300788695667</v>
      </c>
      <c r="H203" s="2">
        <f t="shared" ref="H203:AE203" si="109">H179+H173+H73+H42+H186+H92</f>
        <v>70257</v>
      </c>
      <c r="I203" s="2">
        <f t="shared" si="109"/>
        <v>20279</v>
      </c>
      <c r="J203" s="2">
        <f t="shared" si="109"/>
        <v>113999</v>
      </c>
      <c r="K203" s="2">
        <f t="shared" si="109"/>
        <v>103742.1</v>
      </c>
      <c r="L203" s="2">
        <f t="shared" si="109"/>
        <v>116125</v>
      </c>
      <c r="M203" s="2">
        <f t="shared" si="109"/>
        <v>109649</v>
      </c>
      <c r="N203" s="2">
        <f t="shared" si="109"/>
        <v>120231</v>
      </c>
      <c r="O203" s="2">
        <f t="shared" si="109"/>
        <v>121492.5</v>
      </c>
      <c r="P203" s="2">
        <f t="shared" si="109"/>
        <v>281472</v>
      </c>
      <c r="Q203" s="2">
        <f t="shared" si="109"/>
        <v>153834.4</v>
      </c>
      <c r="R203" s="2">
        <f t="shared" si="109"/>
        <v>153659</v>
      </c>
      <c r="S203" s="2">
        <f t="shared" si="109"/>
        <v>230735.622</v>
      </c>
      <c r="T203" s="2">
        <f t="shared" si="109"/>
        <v>72123</v>
      </c>
      <c r="U203" s="2">
        <f t="shared" si="109"/>
        <v>100434.3</v>
      </c>
      <c r="V203" s="2">
        <f t="shared" si="109"/>
        <v>51398</v>
      </c>
      <c r="W203" s="2">
        <f t="shared" si="109"/>
        <v>47759.6</v>
      </c>
      <c r="X203" s="2">
        <f t="shared" si="109"/>
        <v>88198</v>
      </c>
      <c r="Y203" s="2">
        <f t="shared" si="109"/>
        <v>70703.8</v>
      </c>
      <c r="Z203" s="2">
        <f t="shared" si="109"/>
        <v>112968</v>
      </c>
      <c r="AA203" s="2">
        <f t="shared" si="109"/>
        <v>122623.5</v>
      </c>
      <c r="AB203" s="2">
        <f t="shared" si="109"/>
        <v>106154</v>
      </c>
      <c r="AC203" s="2">
        <f t="shared" si="109"/>
        <v>0</v>
      </c>
      <c r="AD203" s="2">
        <f t="shared" si="109"/>
        <v>159180.5</v>
      </c>
      <c r="AE203" s="2">
        <f t="shared" si="109"/>
        <v>0</v>
      </c>
      <c r="AF203" s="64"/>
      <c r="AH203" s="23">
        <f t="shared" si="72"/>
        <v>1445764.5</v>
      </c>
      <c r="AI203" s="23">
        <f t="shared" si="74"/>
        <v>855743</v>
      </c>
      <c r="AJ203" s="23">
        <f t="shared" si="73"/>
        <v>1081253.8220000002</v>
      </c>
      <c r="AL203" s="35">
        <f t="shared" si="78"/>
        <v>99176.17799999984</v>
      </c>
      <c r="AM203" s="72">
        <f t="shared" si="104"/>
        <v>1445764.5</v>
      </c>
      <c r="AN203" s="72">
        <f t="shared" si="105"/>
        <v>1180430</v>
      </c>
      <c r="AO203" s="72">
        <f t="shared" si="106"/>
        <v>1081253.8220000002</v>
      </c>
      <c r="AP203" s="72">
        <f t="shared" si="107"/>
        <v>-99176.17799999984</v>
      </c>
    </row>
    <row r="204" spans="1:42" s="13" customFormat="1" ht="18.75" x14ac:dyDescent="0.3">
      <c r="A204" s="3" t="s">
        <v>14</v>
      </c>
      <c r="B204" s="24">
        <f>H204+J204+L204+N204+P204+R204+T204+V204+X204+Z204+AB204+AD204</f>
        <v>491610.24099999998</v>
      </c>
      <c r="C204" s="2">
        <f>C180+C174+C161+C155+C142+C124+C112+C106+C87+C74+C50+C43+C24+C18+C193+C199+C56+C62</f>
        <v>415751.48799999995</v>
      </c>
      <c r="D204" s="2">
        <f>D180+D174+D161+D155+D142+D124+D112+D106+D87+D74+D50+D43+D24+D18+D193+D199+D56+D62</f>
        <v>410681.10000000003</v>
      </c>
      <c r="E204" s="2">
        <f>E180+E174+E161+E155+E142+E124+E112+E106+E87+E74+E50+E43+E24+E18+E193+E199+E56+E62</f>
        <v>378101.87499999994</v>
      </c>
      <c r="F204" s="58">
        <f>E204/B204*100</f>
        <v>76.910902879258771</v>
      </c>
      <c r="G204" s="58">
        <f>E204/C204*100</f>
        <v>90.944202465488218</v>
      </c>
      <c r="H204" s="2">
        <f t="shared" ref="H204:AE204" si="110">H180+H174+H161+H155+H142+H124+H112+H106+H87+H74+H50+H43+H24+H18+H193+H199+H56+H62</f>
        <v>37580.932000000001</v>
      </c>
      <c r="I204" s="2">
        <f t="shared" si="110"/>
        <v>22870.820000000003</v>
      </c>
      <c r="J204" s="2">
        <f t="shared" si="110"/>
        <v>38481.900999999998</v>
      </c>
      <c r="K204" s="2">
        <f t="shared" si="110"/>
        <v>35549.000000000007</v>
      </c>
      <c r="L204" s="2">
        <f t="shared" si="110"/>
        <v>32023.199999999997</v>
      </c>
      <c r="M204" s="2">
        <f t="shared" si="110"/>
        <v>34168.97</v>
      </c>
      <c r="N204" s="2">
        <f t="shared" si="110"/>
        <v>40628.400000000001</v>
      </c>
      <c r="O204" s="2">
        <f t="shared" si="110"/>
        <v>34824.9</v>
      </c>
      <c r="P204" s="2">
        <f t="shared" si="110"/>
        <v>50654.5</v>
      </c>
      <c r="Q204" s="2">
        <f t="shared" si="110"/>
        <v>34464.479999999996</v>
      </c>
      <c r="R204" s="2">
        <f t="shared" si="110"/>
        <v>42032.235000000001</v>
      </c>
      <c r="S204" s="2">
        <f t="shared" si="110"/>
        <v>51951.105000000003</v>
      </c>
      <c r="T204" s="2">
        <f t="shared" si="110"/>
        <v>40635.106</v>
      </c>
      <c r="U204" s="2">
        <f t="shared" si="110"/>
        <v>37284.699999999997</v>
      </c>
      <c r="V204" s="2">
        <f t="shared" si="110"/>
        <v>65777.5</v>
      </c>
      <c r="W204" s="2">
        <f t="shared" si="110"/>
        <v>49377.9</v>
      </c>
      <c r="X204" s="2">
        <f t="shared" si="110"/>
        <v>27938.207000000002</v>
      </c>
      <c r="Y204" s="2">
        <f t="shared" si="110"/>
        <v>41892.6</v>
      </c>
      <c r="Z204" s="2">
        <f t="shared" si="110"/>
        <v>39999.436999999998</v>
      </c>
      <c r="AA204" s="2">
        <f t="shared" si="110"/>
        <v>35717.4</v>
      </c>
      <c r="AB204" s="2">
        <f t="shared" si="110"/>
        <v>32787.303</v>
      </c>
      <c r="AC204" s="2">
        <f t="shared" si="110"/>
        <v>0</v>
      </c>
      <c r="AD204" s="2">
        <f t="shared" si="110"/>
        <v>43071.520000000004</v>
      </c>
      <c r="AE204" s="2">
        <f t="shared" si="110"/>
        <v>0</v>
      </c>
      <c r="AF204" s="64"/>
      <c r="AH204" s="23">
        <f t="shared" si="72"/>
        <v>491610.24099999998</v>
      </c>
      <c r="AI204" s="23">
        <f t="shared" si="74"/>
        <v>241401.16800000001</v>
      </c>
      <c r="AJ204" s="23">
        <f t="shared" si="73"/>
        <v>378101.875</v>
      </c>
      <c r="AL204" s="35">
        <f t="shared" si="78"/>
        <v>37649.613000000012</v>
      </c>
      <c r="AM204" s="72">
        <f t="shared" si="104"/>
        <v>491610.24099999998</v>
      </c>
      <c r="AN204" s="72">
        <f t="shared" si="105"/>
        <v>415751.41799999995</v>
      </c>
      <c r="AO204" s="72">
        <f t="shared" si="106"/>
        <v>378101.875</v>
      </c>
      <c r="AP204" s="72">
        <f t="shared" si="107"/>
        <v>-37649.613000000012</v>
      </c>
    </row>
    <row r="205" spans="1:42" s="13" customFormat="1" ht="37.5" x14ac:dyDescent="0.3">
      <c r="A205" s="52" t="s">
        <v>66</v>
      </c>
      <c r="B205" s="24">
        <f>H205+J205+L205+N205+P205+R205+T205+V205+X205+Z205+AB205+AD205</f>
        <v>7565.1</v>
      </c>
      <c r="C205" s="2">
        <f>C181+C44</f>
        <v>6058.4</v>
      </c>
      <c r="D205" s="2">
        <f>D181+D44</f>
        <v>6058.4</v>
      </c>
      <c r="E205" s="2">
        <f>E181+E44</f>
        <v>4913.13</v>
      </c>
      <c r="F205" s="58">
        <f>E205/B205*100</f>
        <v>64.944680176071699</v>
      </c>
      <c r="G205" s="58">
        <f>E205/C205*100</f>
        <v>81.096164003697353</v>
      </c>
      <c r="H205" s="2">
        <f t="shared" ref="H205:AE205" si="111">H181+H44</f>
        <v>739</v>
      </c>
      <c r="I205" s="2">
        <f t="shared" si="111"/>
        <v>90</v>
      </c>
      <c r="J205" s="2">
        <f t="shared" si="111"/>
        <v>769</v>
      </c>
      <c r="K205" s="2">
        <f t="shared" si="111"/>
        <v>480.4</v>
      </c>
      <c r="L205" s="2">
        <f t="shared" si="111"/>
        <v>789</v>
      </c>
      <c r="M205" s="2">
        <f t="shared" si="111"/>
        <v>901.6</v>
      </c>
      <c r="N205" s="2">
        <f t="shared" si="111"/>
        <v>840.2</v>
      </c>
      <c r="O205" s="2">
        <f t="shared" si="111"/>
        <v>625.4</v>
      </c>
      <c r="P205" s="2">
        <f t="shared" si="111"/>
        <v>809</v>
      </c>
      <c r="Q205" s="2">
        <f t="shared" si="111"/>
        <v>827.1</v>
      </c>
      <c r="R205" s="2">
        <f t="shared" si="111"/>
        <v>483.2</v>
      </c>
      <c r="S205" s="2">
        <f t="shared" si="111"/>
        <v>515.73</v>
      </c>
      <c r="T205" s="2">
        <f t="shared" si="111"/>
        <v>60</v>
      </c>
      <c r="U205" s="2">
        <f t="shared" si="111"/>
        <v>45.1</v>
      </c>
      <c r="V205" s="2">
        <f t="shared" si="111"/>
        <v>15</v>
      </c>
      <c r="W205" s="2">
        <f t="shared" si="111"/>
        <v>15</v>
      </c>
      <c r="X205" s="2">
        <f t="shared" si="111"/>
        <v>734</v>
      </c>
      <c r="Y205" s="2">
        <f t="shared" si="111"/>
        <v>470.3</v>
      </c>
      <c r="Z205" s="2">
        <f t="shared" si="111"/>
        <v>820</v>
      </c>
      <c r="AA205" s="2">
        <f t="shared" si="111"/>
        <v>942.5</v>
      </c>
      <c r="AB205" s="2">
        <f t="shared" si="111"/>
        <v>825.8</v>
      </c>
      <c r="AC205" s="2">
        <f t="shared" si="111"/>
        <v>0</v>
      </c>
      <c r="AD205" s="2">
        <f t="shared" si="111"/>
        <v>680.90000000000009</v>
      </c>
      <c r="AE205" s="2">
        <f t="shared" si="111"/>
        <v>0</v>
      </c>
      <c r="AF205" s="64"/>
      <c r="AH205" s="23">
        <f t="shared" si="72"/>
        <v>7565.1</v>
      </c>
      <c r="AI205" s="23">
        <f t="shared" si="74"/>
        <v>4429.3999999999996</v>
      </c>
      <c r="AJ205" s="23">
        <f t="shared" si="73"/>
        <v>4913.13</v>
      </c>
      <c r="AL205" s="35">
        <f t="shared" si="78"/>
        <v>1145.2699999999995</v>
      </c>
      <c r="AM205" s="72">
        <f t="shared" si="104"/>
        <v>7565.1</v>
      </c>
      <c r="AN205" s="72">
        <f t="shared" si="105"/>
        <v>6058.4</v>
      </c>
      <c r="AO205" s="72">
        <f t="shared" si="106"/>
        <v>4913.13</v>
      </c>
      <c r="AP205" s="72">
        <f t="shared" si="107"/>
        <v>-1145.2699999999995</v>
      </c>
    </row>
    <row r="206" spans="1:42" s="13" customFormat="1" ht="18.75" x14ac:dyDescent="0.3">
      <c r="A206" s="3" t="s">
        <v>15</v>
      </c>
      <c r="B206" s="30"/>
      <c r="C206" s="2"/>
      <c r="D206" s="2"/>
      <c r="E206" s="2"/>
      <c r="F206" s="30"/>
      <c r="G206" s="30"/>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64"/>
      <c r="AH206" s="23">
        <f t="shared" si="72"/>
        <v>0</v>
      </c>
      <c r="AI206" s="23">
        <f t="shared" si="74"/>
        <v>0</v>
      </c>
      <c r="AJ206" s="23">
        <f t="shared" si="73"/>
        <v>0</v>
      </c>
      <c r="AL206" s="35">
        <f t="shared" si="78"/>
        <v>0</v>
      </c>
      <c r="AM206" s="72">
        <f t="shared" si="104"/>
        <v>0</v>
      </c>
      <c r="AN206" s="72">
        <f t="shared" si="105"/>
        <v>0</v>
      </c>
      <c r="AO206" s="72">
        <f t="shared" si="106"/>
        <v>0</v>
      </c>
      <c r="AP206" s="72">
        <f t="shared" si="107"/>
        <v>0</v>
      </c>
    </row>
    <row r="207" spans="1:42" s="13" customFormat="1" ht="18.75" x14ac:dyDescent="0.3">
      <c r="A207" s="3" t="s">
        <v>16</v>
      </c>
      <c r="B207" s="57">
        <f>B195+B32+B20+B170</f>
        <v>34278.97</v>
      </c>
      <c r="C207" s="57">
        <f>C195+C32+C20+C170</f>
        <v>30969.269999999997</v>
      </c>
      <c r="D207" s="57">
        <f>D195+D32+D20+D170</f>
        <v>24267.5</v>
      </c>
      <c r="E207" s="57">
        <f>E195+E32+E20+E170</f>
        <v>23980.67</v>
      </c>
      <c r="F207" s="58">
        <f>E207/B207*100</f>
        <v>69.957382033357476</v>
      </c>
      <c r="G207" s="58">
        <f>E207/C207*100</f>
        <v>77.433759336271095</v>
      </c>
      <c r="H207" s="57">
        <f t="shared" ref="H207:AE207" si="112">H195+H32+H20+H170</f>
        <v>0</v>
      </c>
      <c r="I207" s="57">
        <f t="shared" si="112"/>
        <v>0</v>
      </c>
      <c r="J207" s="57">
        <f t="shared" si="112"/>
        <v>0</v>
      </c>
      <c r="K207" s="57">
        <f t="shared" si="112"/>
        <v>0</v>
      </c>
      <c r="L207" s="57">
        <f t="shared" si="112"/>
        <v>1076.2</v>
      </c>
      <c r="M207" s="57">
        <f t="shared" si="112"/>
        <v>0</v>
      </c>
      <c r="N207" s="57">
        <f t="shared" si="112"/>
        <v>0</v>
      </c>
      <c r="O207" s="57">
        <f t="shared" si="112"/>
        <v>534.4</v>
      </c>
      <c r="P207" s="57">
        <f t="shared" si="112"/>
        <v>1515.8000000000002</v>
      </c>
      <c r="Q207" s="57">
        <f t="shared" si="112"/>
        <v>1532.6000000000001</v>
      </c>
      <c r="R207" s="57">
        <f t="shared" si="112"/>
        <v>1742.97</v>
      </c>
      <c r="S207" s="57">
        <f t="shared" si="112"/>
        <v>1742.97</v>
      </c>
      <c r="T207" s="57">
        <f t="shared" si="112"/>
        <v>10277.5</v>
      </c>
      <c r="U207" s="57">
        <f t="shared" si="112"/>
        <v>10348.200000000001</v>
      </c>
      <c r="V207" s="57">
        <f t="shared" si="112"/>
        <v>8403.6</v>
      </c>
      <c r="W207" s="57">
        <f t="shared" si="112"/>
        <v>7643</v>
      </c>
      <c r="X207" s="57">
        <f t="shared" si="112"/>
        <v>1251.4000000000001</v>
      </c>
      <c r="Y207" s="57">
        <f t="shared" si="112"/>
        <v>610</v>
      </c>
      <c r="Z207" s="57">
        <f t="shared" si="112"/>
        <v>6701.8</v>
      </c>
      <c r="AA207" s="57">
        <f t="shared" si="112"/>
        <v>1569.5</v>
      </c>
      <c r="AB207" s="57">
        <f t="shared" si="112"/>
        <v>0</v>
      </c>
      <c r="AC207" s="57">
        <f t="shared" si="112"/>
        <v>0</v>
      </c>
      <c r="AD207" s="57">
        <f t="shared" si="112"/>
        <v>3309.7</v>
      </c>
      <c r="AE207" s="57">
        <f t="shared" si="112"/>
        <v>0</v>
      </c>
      <c r="AF207" s="64"/>
      <c r="AH207" s="23">
        <f t="shared" si="72"/>
        <v>34278.97</v>
      </c>
      <c r="AI207" s="23">
        <f t="shared" si="74"/>
        <v>4334.97</v>
      </c>
      <c r="AJ207" s="23">
        <f t="shared" si="73"/>
        <v>23980.670000000002</v>
      </c>
      <c r="AL207" s="35">
        <f t="shared" si="78"/>
        <v>6988.5999999999985</v>
      </c>
      <c r="AM207" s="72">
        <f t="shared" si="104"/>
        <v>34278.97</v>
      </c>
      <c r="AN207" s="72">
        <f t="shared" si="105"/>
        <v>30969.27</v>
      </c>
      <c r="AO207" s="72">
        <f t="shared" si="106"/>
        <v>23980.670000000002</v>
      </c>
      <c r="AP207" s="72">
        <f t="shared" si="107"/>
        <v>-6988.5999999999985</v>
      </c>
    </row>
    <row r="208" spans="1:42" s="56" customFormat="1" ht="35.25" customHeight="1" x14ac:dyDescent="0.2">
      <c r="A208" s="54"/>
      <c r="B208" s="55"/>
      <c r="C208" s="55"/>
      <c r="D208" s="75"/>
      <c r="E208" s="55"/>
      <c r="F208" s="55"/>
      <c r="G208" s="55"/>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66"/>
    </row>
    <row r="209" spans="1:38" ht="35.25" customHeight="1" x14ac:dyDescent="0.2">
      <c r="A209" s="93" t="s">
        <v>83</v>
      </c>
      <c r="B209" s="93"/>
      <c r="C209" s="93"/>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F209" s="67"/>
      <c r="AG209" s="6"/>
      <c r="AH209" s="6"/>
      <c r="AI209" s="6"/>
      <c r="AJ209" s="6"/>
      <c r="AK209" s="6"/>
      <c r="AL209" s="6"/>
    </row>
    <row r="210" spans="1:38" ht="19.5" customHeight="1" x14ac:dyDescent="0.2">
      <c r="H210" s="6"/>
      <c r="I210" s="6"/>
      <c r="J210" s="6"/>
      <c r="K210" s="6"/>
      <c r="L210" s="6"/>
      <c r="M210" s="6"/>
      <c r="N210" s="6"/>
      <c r="O210" s="6"/>
      <c r="P210" s="6"/>
      <c r="Q210" s="6"/>
      <c r="R210" s="6"/>
      <c r="S210" s="6"/>
      <c r="T210" s="1"/>
      <c r="U210" s="1"/>
      <c r="V210" s="1"/>
      <c r="W210" s="1"/>
      <c r="X210" s="1"/>
      <c r="Y210" s="1"/>
      <c r="Z210" s="1"/>
      <c r="AA210" s="1"/>
      <c r="AB210" s="1"/>
      <c r="AC210" s="1"/>
      <c r="AD210" s="1"/>
      <c r="AE210" s="1"/>
      <c r="AF210" s="68"/>
      <c r="AG210" s="6"/>
      <c r="AH210" s="6"/>
      <c r="AI210" s="6"/>
      <c r="AJ210" s="6"/>
      <c r="AK210" s="6"/>
      <c r="AL210" s="6"/>
    </row>
    <row r="211" spans="1:38" ht="24.75" customHeight="1" x14ac:dyDescent="0.2">
      <c r="A211" s="93" t="s">
        <v>108</v>
      </c>
      <c r="B211" s="93"/>
      <c r="C211" s="93"/>
      <c r="D211" s="93"/>
      <c r="E211" s="93"/>
      <c r="F211" s="93"/>
      <c r="G211" s="93"/>
      <c r="H211" s="93"/>
      <c r="I211" s="93"/>
      <c r="J211" s="93"/>
      <c r="K211" s="93"/>
      <c r="L211" s="93"/>
      <c r="M211" s="93"/>
      <c r="N211" s="93"/>
      <c r="O211" s="93"/>
      <c r="P211" s="93"/>
      <c r="Q211" s="93"/>
      <c r="R211" s="93"/>
      <c r="S211" s="93"/>
      <c r="T211" s="93"/>
      <c r="U211" s="93"/>
      <c r="V211" s="93"/>
      <c r="W211" s="93"/>
      <c r="X211" s="93"/>
      <c r="Y211" s="93"/>
      <c r="Z211" s="93"/>
      <c r="AA211" s="93"/>
      <c r="AB211" s="93"/>
      <c r="AC211" s="93"/>
      <c r="AD211" s="93"/>
      <c r="AG211" s="6"/>
      <c r="AH211" s="6"/>
      <c r="AI211" s="6"/>
      <c r="AJ211" s="6"/>
      <c r="AK211" s="6"/>
      <c r="AL211" s="6"/>
    </row>
    <row r="212" spans="1:38" ht="19.5" customHeight="1" x14ac:dyDescent="0.2">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row>
    <row r="213" spans="1:38" ht="48.75" customHeight="1" x14ac:dyDescent="0.2">
      <c r="B213" s="6"/>
      <c r="C213" s="6"/>
      <c r="D213" s="6"/>
      <c r="E213" s="6"/>
      <c r="F213" s="6"/>
      <c r="G213" s="6"/>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row>
    <row r="214" spans="1:38" ht="18.75" x14ac:dyDescent="0.2">
      <c r="B214" s="34"/>
      <c r="C214" s="34"/>
      <c r="D214" s="34"/>
      <c r="E214" s="34"/>
      <c r="F214" s="34"/>
      <c r="G214" s="34"/>
    </row>
  </sheetData>
  <mergeCells count="39">
    <mergeCell ref="AF196:AF201"/>
    <mergeCell ref="AF47:AF52"/>
    <mergeCell ref="AF65:AF75"/>
    <mergeCell ref="A209:AD209"/>
    <mergeCell ref="AF159:AF163"/>
    <mergeCell ref="AF134:AF142"/>
    <mergeCell ref="AF121:AF126"/>
    <mergeCell ref="AF177:AF181"/>
    <mergeCell ref="AF190:AF193"/>
    <mergeCell ref="AF103:AF106"/>
    <mergeCell ref="AF53:AF58"/>
    <mergeCell ref="AF59:AF64"/>
    <mergeCell ref="AF40:AF46"/>
    <mergeCell ref="A211:AD211"/>
    <mergeCell ref="A4:A5"/>
    <mergeCell ref="B4:B5"/>
    <mergeCell ref="T4:U4"/>
    <mergeCell ref="R4:S4"/>
    <mergeCell ref="X4:Y4"/>
    <mergeCell ref="AD4:AE4"/>
    <mergeCell ref="V4:W4"/>
    <mergeCell ref="AB4:AC4"/>
    <mergeCell ref="Z4:AA4"/>
    <mergeCell ref="AF21:AF24"/>
    <mergeCell ref="AF4:AF5"/>
    <mergeCell ref="AF84:AF88"/>
    <mergeCell ref="AF109:AF112"/>
    <mergeCell ref="AF27:AF32"/>
    <mergeCell ref="A2:AD2"/>
    <mergeCell ref="C4:C5"/>
    <mergeCell ref="D4:D5"/>
    <mergeCell ref="E4:E5"/>
    <mergeCell ref="F4:G4"/>
    <mergeCell ref="H4:I4"/>
    <mergeCell ref="A3:M3"/>
    <mergeCell ref="P4:Q4"/>
    <mergeCell ref="N4:O4"/>
    <mergeCell ref="L4:M4"/>
    <mergeCell ref="J4:K4"/>
  </mergeCells>
  <phoneticPr fontId="0" type="noConversion"/>
  <printOptions horizontalCentered="1"/>
  <pageMargins left="0" right="0" top="0.39370078740157483" bottom="0.39370078740157483" header="0" footer="0"/>
  <pageSetup paperSize="8" scale="60" fitToHeight="0" orientation="landscape" r:id="rId1"/>
  <headerFooter alignWithMargins="0"/>
  <rowBreaks count="2" manualBreakCount="2">
    <brk id="22" max="37" man="1"/>
    <brk id="163" max="3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титульный лист</vt:lpstr>
      <vt:lpstr>2017 год </vt:lpstr>
      <vt:lpstr>'2017 год '!Заголовки_для_печати</vt:lpstr>
      <vt:lpstr>'2017 год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Ольга А. Малофеева</cp:lastModifiedBy>
  <cp:lastPrinted>2017-11-07T07:25:10Z</cp:lastPrinted>
  <dcterms:created xsi:type="dcterms:W3CDTF">1996-10-08T23:32:33Z</dcterms:created>
  <dcterms:modified xsi:type="dcterms:W3CDTF">2017-11-27T11:09:27Z</dcterms:modified>
</cp:coreProperties>
</file>