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Титульный лист" sheetId="1" r:id="rId1"/>
    <sheet name="2015 год " sheetId="2" r:id="rId2"/>
    <sheet name="округ" sheetId="3" r:id="rId3"/>
  </sheets>
  <definedNames>
    <definedName name="_xlnm.Print_Titles" localSheetId="1">'2015 год '!$A:$A,'2015 год '!$2:$4</definedName>
    <definedName name="_xlnm.Print_Area" localSheetId="1">'2015 год '!$A$1:$AF$144</definedName>
  </definedNames>
  <calcPr fullCalcOnLoad="1"/>
</workbook>
</file>

<file path=xl/sharedStrings.xml><?xml version="1.0" encoding="utf-8"?>
<sst xmlns="http://schemas.openxmlformats.org/spreadsheetml/2006/main" count="243" uniqueCount="120">
  <si>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</si>
  <si>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</si>
  <si>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</si>
  <si>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</si>
  <si>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</si>
  <si>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</si>
  <si>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</si>
  <si>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</si>
  <si>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</si>
  <si>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</si>
  <si>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</si>
  <si>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</si>
  <si>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</si>
  <si>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</si>
  <si>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</si>
  <si>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</si>
  <si>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</si>
  <si>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</si>
  <si>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</si>
  <si>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</si>
  <si>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</si>
  <si>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</si>
  <si>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</si>
  <si>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…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</si>
  <si>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</si>
  <si>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</si>
  <si>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</si>
  <si>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</si>
  <si>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</si>
  <si>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</si>
  <si>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</si>
  <si>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</si>
  <si>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</si>
  <si>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</si>
  <si>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Подпрограмма 4 "Молодёжь города Когалыма"</t>
  </si>
  <si>
    <t>7.1."Организация мероприятий по духовно-нравственному развитию и формированию гражданско-патриотических качеств молодёжи"</t>
  </si>
  <si>
    <t>7.2."Организация мероприятий по поддержке талантливой молодёжи"</t>
  </si>
  <si>
    <t>Задача  7 "Создание условий для духовно-нравственного развития и формирования гражданско-патриотических качеств молодёжи, роста её созидательной активности, выявления и продвижения талантливой молодёжи."</t>
  </si>
  <si>
    <t>Задача  8 "Обеспечение деятельности и укрепления материально-технической базы учреждения сферы работы с молодёжью."</t>
  </si>
  <si>
    <t>8.1."Укрепление материально-технической базы МБУ "МКЦ "Феникс", финансовое и организационно-методическое сопровождение по исполнению МБУ "МКЦ "Феникс" муниципального задания на оказание муниципальных услуг (выполнение работ)"</t>
  </si>
  <si>
    <t>УПРАВЛЕНИЕ ОБРАЗОВАНИЯ</t>
  </si>
  <si>
    <t>Управление образования Администрации города Когалыма</t>
  </si>
  <si>
    <t>Ответственный за составление сетевого графика  Малофеева О.А.</t>
  </si>
  <si>
    <t>тел.: 93-648</t>
  </si>
  <si>
    <t>Подпрограмма 1 "Общее образование и дополнительное образование"</t>
  </si>
  <si>
    <t>Задача  1 "Развитие общего образования и дополнительного образования"</t>
  </si>
  <si>
    <t>1.1."Обеспечение доступности качественного общего образования в соответствии с современными требованиями"</t>
  </si>
  <si>
    <t>1.2."Развитие системы доступного дополнительного образования в соответствии с индивидуальными запросами населения"</t>
  </si>
  <si>
    <t>Задача  2 "Создание условий для выявления и поддержки одарённых детей в раздичных сферах деятельности"</t>
  </si>
  <si>
    <t>2.1."Развитие системы выявления, поддержки, сопровождения и стимулирования одаренных детей в различных сферах деятельности, лидеров в сфере образования"</t>
  </si>
  <si>
    <t>Задача  3 "Обеспечение комплексной безопасности и комфортных условий образовательного процесса"</t>
  </si>
  <si>
    <t>3.1."Обеспечение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образования"</t>
  </si>
  <si>
    <t>3.2."Создание системных механизмов сохранения и укрепления здоровья детей в образовательных организациях"</t>
  </si>
  <si>
    <t>Задача  4 "Укрепление материально-технической базы и развитие инфраструктуры сферы образования"</t>
  </si>
  <si>
    <t>4.2."Развитие инфраструктуры общего и дополнительного образования"</t>
  </si>
  <si>
    <t>Подпрограмма 2 "Система оценки качества образования и информационная прозрачность системы образования города Когалыма"</t>
  </si>
  <si>
    <t>Задача  5 "Совершенствование системы повышения квалификации педагогов и руководителей образовательных организаций."</t>
  </si>
  <si>
    <t>5.1." Финансирование  деятельности МАУ "Межшкольный методический центр города Когалыма""</t>
  </si>
  <si>
    <t>Подпрограмма 3 "Организация деятельности в области образования на территории города Когалыма"</t>
  </si>
  <si>
    <t>Задача  6 "Обеспечение деятельности и управление в области образования на территории города Когалыма"</t>
  </si>
  <si>
    <t>6.1." 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работ)"</t>
  </si>
  <si>
    <t>6.2."Проведение мероприятий аппаратом управления"</t>
  </si>
  <si>
    <t>Подпрограмма 5 "Допризывная  подготовка молодёжи."</t>
  </si>
  <si>
    <t>План на 2015 год</t>
  </si>
  <si>
    <t>Профинансировано на отчётную дату</t>
  </si>
  <si>
    <t>Муниципальная программа "Развитие образования в городе Когалыме на 2015-2017 годы"</t>
  </si>
  <si>
    <t>2.2."Стимулирование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инициативу"</t>
  </si>
  <si>
    <t>Экономия плановых ассигнований по оплате труда и страховым взносам учреждений в связи с ежемесячным финансированием из окружного бюджета и необходимостью резерва на случай недофинансирования и задержек в сроках финансирования. Экономия по оплате коммунальных услуг согласно фактически предоставленных счетов.</t>
  </si>
  <si>
    <t>Экономия плановых ассигнований МАУ "ММЦ" по оплате коммунальных услуг согласно фактически предоставленных счетов, по оплате труда в связи с имеющимися больничными листами.</t>
  </si>
  <si>
    <t>Оплата расходов согласно фактически предоставленных счетов.</t>
  </si>
  <si>
    <t>ОКРУГ</t>
  </si>
  <si>
    <t>ИТОГО</t>
  </si>
  <si>
    <t>бюджет города</t>
  </si>
  <si>
    <t>% финансирования к годовому плану</t>
  </si>
  <si>
    <t>% исполнения к финансированию</t>
  </si>
  <si>
    <t>Ремонты школы, сады, ДДТ, ДШИ</t>
  </si>
  <si>
    <t>Муниципальная программа "Развитие образования в городе Когалыме на 2014-2017 годы"</t>
  </si>
  <si>
    <t>Ремонты школы, сады, ДДТ, ДШИ  софинансирование 1%</t>
  </si>
  <si>
    <t>Средства ОБ выделенные по Соглашению на повышение оплаты труда педагогических работников доп. образования (ДШИ)</t>
  </si>
  <si>
    <t>Средства ОБ выделенные по Соглашению на повышение оплаты труда педагогических работников доп. образования (ДШИ) софинансирование из МБ</t>
  </si>
  <si>
    <t>ВСЕГО</t>
  </si>
  <si>
    <t>Задача  10 Создание условий для подготовки граждан к военной службе."</t>
  </si>
  <si>
    <t>10.1."Организация и проведение городского конкурса среди общеобразовательных организаций на лучшую подготовку граждан РФ к военной службе"</t>
  </si>
  <si>
    <t>5.2." Финансирование МАОУ "СОШ № 8" в рамках проекта "Формула успеха"</t>
  </si>
  <si>
    <t>"Развитие образования в городе Когалыме на 2014-2017 годы"</t>
  </si>
  <si>
    <t>2015 год</t>
  </si>
  <si>
    <t>4.1."Оснащение материально-технической базы образовательных организаций и учреждений в соответствии с современными требованиями в т.ч. приобретение и монтаж многофункциональных спортивных площадок МАОУ "СОШ № 7", МАОУ "СОШ № 10""</t>
  </si>
  <si>
    <t>Расходы МАОУ "СОШ № 8" в рамках проекта "Формула успеха" -оплата членских взносов НП "Интэско", командировочные расходы оплата выездных курсов для координатора и руководителя проекта.</t>
  </si>
  <si>
    <t>Экономия плановых ассигнований МБОУ ДОД "ДДТ", МБОУ ДОД "ДШИ" согласно  фактически начисленной заработной платы, имеющимися больничными листами. Экономия по оплате коммунальных услуг согласно фактически предоставленных счетов</t>
  </si>
  <si>
    <t xml:space="preserve">в т.ч. 101 направление </t>
  </si>
  <si>
    <t>бюджет города Когалыма - 101 направление</t>
  </si>
  <si>
    <t xml:space="preserve">бюджет города Когалыма - 101 направление </t>
  </si>
  <si>
    <t>Приобретение и монтаж многофункциональных спортивных площадок</t>
  </si>
  <si>
    <t>Гл. специалист</t>
  </si>
  <si>
    <t>О.А. Малофеева</t>
  </si>
  <si>
    <t>Выплачена премия победителям конкурса "Сердце отдаю детям" - 103,5 тыс. руб. Готовится постановление о  проведении конкурса "Педагог года".</t>
  </si>
  <si>
    <t>Приобретение оборудования МАОУ "СОШ № 8" в рамках проекта "Формула успеха" (приобретены: интерактивные доски, проекторы)</t>
  </si>
  <si>
    <t>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год, выставлено 3 претензии. 
Выполнение работ предусмотрено в два этапа, в 2014 году исполнен I этап работ на сумму 784,7 тыс. руб., в настоящее время ведется выполнение II этапа работ.
Проектной организацией предоставлено:
- положительное заключение государственной экспертизы №86-1-4-0221-14 от 10.11.2014;
- отрицательное заключение о проверке достоверности определения сметной стоимости объектов капиттального строительства, строительство которых финансируется с привлечением средств бюджета автономного округа №86-4-6-0106-14 от 10.11.2014. 
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эксперизу рабочая документация (договор от 23.03.2015).</t>
  </si>
  <si>
    <t>Расходование средств в рамках поддержки талантливой молодёжи, занимающейся авиационно-техническими видами спорта. Участие в открытом первенстве ЯНАО и ХМАО по авиамодельному спорту.</t>
  </si>
  <si>
    <t>УКС д\с по ул. Градостроителей</t>
  </si>
  <si>
    <t>% исполнения к плану</t>
  </si>
  <si>
    <t>ремонтные работы июнь-август 2015 года.</t>
  </si>
  <si>
    <t xml:space="preserve">Средства окружного бюджета на повышение оплаты труда работников в целях реализации указов Президента РФ </t>
  </si>
  <si>
    <t>Ведется подготовка аукционной документации. Освоение средств предусмотрено в июне и сентябре 2015 года.</t>
  </si>
  <si>
    <t xml:space="preserve">Строительство детского сада (ПИР). Средства выделены на завершение корректировки проектно-сметной документации. Контракт заключен 26.12.2013 на сумму 2 615,8 тыс. руб., срок выполнения работ 180 календарных дней с даты заключения контракта (24.06.2014). В связи нарушением сроков выполнения работ проектной организацией, исполнение контракта перешло на 2015 год, выставлено 3 претензии. Для устанения замечаний по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округа, разработана и направлена на ценовую экспертизу рабочая документация (договор от 23.03.2015). </t>
  </si>
  <si>
    <t>Выплата временно преостановлена, в связи с корректировкой региональных "дорожных карт" в части уточнения на 2015 год показателей заработной платы и возможного уменьшения суммы выделеной из окружного бюджета на повышение оплаты труда работников в целях реализации указов Президента РФ.</t>
  </si>
  <si>
    <t xml:space="preserve">Оплата командировочных расходов  участникам и сопровождающим по выезду на окружные олимпиады. Конкурс проектов "Гости из будущего". Окружной конкурс юных исполнителей на струнно-смычковых инструментах. Конкурс юных пианистов "Рояль собирает друзей". Олимпиада младших школьников "Юниор". Межрегиональный конкурс "Ученик года 2015". Проведение научно-исследовательской конференции "Шаг в будущее". Конкурс проектов младших школьников "Творческий салют". Окружной конкурс "Ликование весны". Гродской конкурс проектов младших школьников "Гости из будущего". </t>
  </si>
  <si>
    <t>Финансирование МАОУ "СОШ № 8" в рамках проекта "Формула успеха"</t>
  </si>
  <si>
    <t>200,0 т. руб. - приобретение оборудования и сценических костюмов для проведения мероприятий, посвященных юбилейным и другим памятным датам истории Росии. 55,5,0 т. руб. - поддержка развития городского молодёжного волонтёрского движения.Городской фестиваль семейного творчества - 38,5 т. руб. Приобретение бронзовых плит - 995,0 т.р.</t>
  </si>
  <si>
    <t>Экономия плановых ассигнований по оплате услуг питания согласно  условий  оплаты по заключенным контрактам. Оплата производится по детодням питания.</t>
  </si>
  <si>
    <t>на 01.05.2015 г.</t>
  </si>
  <si>
    <t>Размещен электронный аукцион, проведение 18.05.2015 г.</t>
  </si>
  <si>
    <t>Готовится документация по выбору подрядной организации. Средства выделенные НО "Благотворительный фонд "ЛУКОЙЛ" на покраску и ремонт фасадов СОШ № 8.</t>
  </si>
  <si>
    <t>Зам. начальника управления образования</t>
  </si>
  <si>
    <t>А.Н. Лаврентьева</t>
  </si>
  <si>
    <t xml:space="preserve"> Исполнение расходов по ликвидации МКУ "ЦО" проходит по факту оплаты договоров выполнения работ ответственным за ликвидацию учреждения .</t>
  </si>
  <si>
    <t>Выделение средств из фонда депутатов на финансирование наказов избирателей депутатами Думы ХМАО-Югры</t>
  </si>
  <si>
    <t>Замена окон в МАДОУ "Родничок"</t>
  </si>
  <si>
    <t>привлечённые</t>
  </si>
  <si>
    <t>Средства выделенные НО "Благотворительный фонд "ЛУКОЙЛ" на покраску и ремонт фасадов СОШ № 8.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</si>
</sst>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  <numFmt numFmtId="177" formatCode="_(* #,##0_);_(* \(#,##0\);_(* &quot;-&quot;??_);_(@_)"/>
    <numFmt numFmtId="178" formatCode="_-* #,##0.0_р_._-;\-* #,##0.0_р_._-;_-* &quot;-&quot;?_р_._-;_-@_-"/>
    <numFmt numFmtId="179" formatCode="#,##0.0\ &quot;р.&quot;;[Red]\-#,##0.0\ &quot;р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justify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75" fontId="5" fillId="0" borderId="10" xfId="60" applyNumberFormat="1" applyFont="1" applyFill="1" applyBorder="1" applyAlignment="1" applyProtection="1">
      <alignment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 wrapText="1"/>
      <protection/>
    </xf>
    <xf numFmtId="175" fontId="5" fillId="0" borderId="10" xfId="6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175" fontId="4" fillId="33" borderId="10" xfId="60" applyNumberFormat="1" applyFont="1" applyFill="1" applyBorder="1" applyAlignment="1">
      <alignment horizontal="center" vertical="center" wrapText="1"/>
    </xf>
    <xf numFmtId="175" fontId="4" fillId="33" borderId="10" xfId="60" applyNumberFormat="1" applyFont="1" applyFill="1" applyBorder="1" applyAlignment="1" applyProtection="1">
      <alignment vertical="center" wrapText="1"/>
      <protection/>
    </xf>
    <xf numFmtId="175" fontId="4" fillId="33" borderId="10" xfId="6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179" fontId="5" fillId="0" borderId="10" xfId="0" applyNumberFormat="1" applyFont="1" applyFill="1" applyBorder="1" applyAlignment="1" applyProtection="1">
      <alignment horizontal="left" vertical="center" wrapText="1"/>
      <protection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 wrapText="1"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5" fontId="5" fillId="0" borderId="10" xfId="60" applyNumberFormat="1" applyFont="1" applyFill="1" applyBorder="1" applyAlignment="1" applyProtection="1">
      <alignment horizontal="center" vertical="center"/>
      <protection locked="0"/>
    </xf>
    <xf numFmtId="165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 applyProtection="1">
      <alignment horizontal="center" vertical="center" wrapText="1"/>
      <protection/>
    </xf>
    <xf numFmtId="175" fontId="5" fillId="0" borderId="10" xfId="60" applyNumberFormat="1" applyFont="1" applyFill="1" applyBorder="1" applyAlignment="1" applyProtection="1">
      <alignment horizontal="center" vertical="center" wrapText="1"/>
      <protection/>
    </xf>
    <xf numFmtId="175" fontId="4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65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/>
      <protection/>
    </xf>
    <xf numFmtId="170" fontId="4" fillId="0" borderId="10" xfId="0" applyNumberFormat="1" applyFont="1" applyFill="1" applyBorder="1" applyAlignment="1" applyProtection="1">
      <alignment horizontal="center" vertical="center" wrapText="1"/>
      <protection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164" fontId="4" fillId="0" borderId="10" xfId="60" applyFont="1" applyFill="1" applyBorder="1" applyAlignment="1">
      <alignment horizontal="center" vertical="center" wrapText="1"/>
    </xf>
    <xf numFmtId="164" fontId="5" fillId="0" borderId="10" xfId="6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wrapText="1"/>
    </xf>
    <xf numFmtId="165" fontId="5" fillId="1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3" fillId="0" borderId="11" xfId="0" applyNumberFormat="1" applyFont="1" applyFill="1" applyBorder="1" applyAlignment="1" applyProtection="1">
      <alignment horizontal="left" vertical="center" wrapText="1"/>
      <protection/>
    </xf>
    <xf numFmtId="165" fontId="3" fillId="0" borderId="12" xfId="0" applyNumberFormat="1" applyFont="1" applyFill="1" applyBorder="1" applyAlignment="1" applyProtection="1">
      <alignment horizontal="left" vertical="center"/>
      <protection/>
    </xf>
    <xf numFmtId="165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 applyProtection="1">
      <alignment horizontal="center" vertical="center" wrapText="1"/>
      <protection/>
    </xf>
    <xf numFmtId="165" fontId="3" fillId="0" borderId="12" xfId="0" applyNumberFormat="1" applyFont="1" applyFill="1" applyBorder="1" applyAlignment="1" applyProtection="1">
      <alignment horizontal="center" vertical="center" wrapText="1"/>
      <protection/>
    </xf>
    <xf numFmtId="165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6384" width="9.140625" style="20" customWidth="1"/>
  </cols>
  <sheetData>
    <row r="1" spans="1:2" ht="18.75">
      <c r="A1" s="75"/>
      <c r="B1" s="75"/>
    </row>
    <row r="10" spans="1:9" ht="23.25">
      <c r="A10" s="76" t="s">
        <v>40</v>
      </c>
      <c r="B10" s="76"/>
      <c r="C10" s="76"/>
      <c r="D10" s="76"/>
      <c r="E10" s="76"/>
      <c r="F10" s="76"/>
      <c r="G10" s="76"/>
      <c r="H10" s="76"/>
      <c r="I10" s="76"/>
    </row>
    <row r="11" spans="1:9" ht="23.25">
      <c r="A11" s="76" t="s">
        <v>28</v>
      </c>
      <c r="B11" s="76"/>
      <c r="C11" s="76"/>
      <c r="D11" s="76"/>
      <c r="E11" s="76"/>
      <c r="F11" s="76"/>
      <c r="G11" s="76"/>
      <c r="H11" s="76"/>
      <c r="I11" s="76"/>
    </row>
    <row r="13" spans="1:9" ht="27" customHeight="1">
      <c r="A13" s="77" t="s">
        <v>29</v>
      </c>
      <c r="B13" s="77"/>
      <c r="C13" s="77"/>
      <c r="D13" s="77"/>
      <c r="E13" s="77"/>
      <c r="F13" s="77"/>
      <c r="G13" s="77"/>
      <c r="H13" s="77"/>
      <c r="I13" s="77"/>
    </row>
    <row r="14" spans="1:9" ht="27" customHeight="1">
      <c r="A14" s="77" t="s">
        <v>30</v>
      </c>
      <c r="B14" s="77"/>
      <c r="C14" s="77"/>
      <c r="D14" s="77"/>
      <c r="E14" s="77"/>
      <c r="F14" s="77"/>
      <c r="G14" s="77"/>
      <c r="H14" s="77"/>
      <c r="I14" s="77"/>
    </row>
    <row r="15" spans="1:9" ht="27" customHeight="1">
      <c r="A15" s="77" t="s">
        <v>84</v>
      </c>
      <c r="B15" s="77"/>
      <c r="C15" s="77"/>
      <c r="D15" s="77"/>
      <c r="E15" s="77"/>
      <c r="F15" s="77"/>
      <c r="G15" s="77"/>
      <c r="H15" s="77"/>
      <c r="I15" s="77"/>
    </row>
    <row r="18" spans="1:9" ht="27" customHeight="1">
      <c r="A18" s="77" t="s">
        <v>110</v>
      </c>
      <c r="B18" s="77"/>
      <c r="C18" s="77"/>
      <c r="D18" s="77"/>
      <c r="E18" s="77"/>
      <c r="F18" s="77"/>
      <c r="G18" s="77"/>
      <c r="H18" s="77"/>
      <c r="I18" s="77"/>
    </row>
    <row r="46" spans="1:9" ht="16.5">
      <c r="A46" s="74" t="s">
        <v>31</v>
      </c>
      <c r="B46" s="74"/>
      <c r="C46" s="74"/>
      <c r="D46" s="74"/>
      <c r="E46" s="74"/>
      <c r="F46" s="74"/>
      <c r="G46" s="74"/>
      <c r="H46" s="74"/>
      <c r="I46" s="74"/>
    </row>
    <row r="47" spans="1:9" ht="16.5">
      <c r="A47" s="74" t="s">
        <v>85</v>
      </c>
      <c r="B47" s="74"/>
      <c r="C47" s="74"/>
      <c r="D47" s="74"/>
      <c r="E47" s="74"/>
      <c r="F47" s="74"/>
      <c r="G47" s="74"/>
      <c r="H47" s="74"/>
      <c r="I47" s="74"/>
    </row>
  </sheetData>
  <sheetProtection/>
  <mergeCells count="9">
    <mergeCell ref="A47:I47"/>
    <mergeCell ref="A1:B1"/>
    <mergeCell ref="A10:I10"/>
    <mergeCell ref="A11:I11"/>
    <mergeCell ref="A13:I13"/>
    <mergeCell ref="A14:I14"/>
    <mergeCell ref="A15:I15"/>
    <mergeCell ref="A46:I46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44"/>
  <sheetViews>
    <sheetView showGridLines="0" tabSelected="1" view="pageBreakPreview" zoomScale="75" zoomScaleNormal="70" zoomScaleSheetLayoutView="75" zoomScalePageLayoutView="0" workbookViewId="0" topLeftCell="A1">
      <pane ySplit="4" topLeftCell="A122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45.421875" style="4" customWidth="1"/>
    <col min="2" max="2" width="19.7109375" style="4" customWidth="1"/>
    <col min="3" max="3" width="15.7109375" style="5" customWidth="1"/>
    <col min="4" max="4" width="18.28125" style="5" customWidth="1"/>
    <col min="5" max="5" width="15.5742187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75.28125" style="4" customWidth="1"/>
    <col min="33" max="16384" width="9.140625" style="1" customWidth="1"/>
  </cols>
  <sheetData>
    <row r="1" spans="1:32" s="6" customFormat="1" ht="77.25" customHeigh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1" t="s">
        <v>14</v>
      </c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21" t="s">
        <v>14</v>
      </c>
    </row>
    <row r="2" spans="1:32" s="8" customFormat="1" ht="18.75" customHeight="1">
      <c r="A2" s="81" t="s">
        <v>5</v>
      </c>
      <c r="B2" s="83" t="s">
        <v>63</v>
      </c>
      <c r="C2" s="83" t="s">
        <v>19</v>
      </c>
      <c r="D2" s="83" t="s">
        <v>64</v>
      </c>
      <c r="E2" s="83" t="s">
        <v>20</v>
      </c>
      <c r="F2" s="82" t="s">
        <v>15</v>
      </c>
      <c r="G2" s="82"/>
      <c r="H2" s="82" t="s">
        <v>0</v>
      </c>
      <c r="I2" s="82"/>
      <c r="J2" s="82" t="s">
        <v>1</v>
      </c>
      <c r="K2" s="82"/>
      <c r="L2" s="82" t="s">
        <v>2</v>
      </c>
      <c r="M2" s="82"/>
      <c r="N2" s="82" t="s">
        <v>3</v>
      </c>
      <c r="O2" s="82"/>
      <c r="P2" s="82" t="s">
        <v>4</v>
      </c>
      <c r="Q2" s="82"/>
      <c r="R2" s="82" t="s">
        <v>6</v>
      </c>
      <c r="S2" s="82"/>
      <c r="T2" s="82" t="s">
        <v>7</v>
      </c>
      <c r="U2" s="82"/>
      <c r="V2" s="82" t="s">
        <v>8</v>
      </c>
      <c r="W2" s="82"/>
      <c r="X2" s="82" t="s">
        <v>9</v>
      </c>
      <c r="Y2" s="82"/>
      <c r="Z2" s="82" t="s">
        <v>10</v>
      </c>
      <c r="AA2" s="82"/>
      <c r="AB2" s="82" t="s">
        <v>11</v>
      </c>
      <c r="AC2" s="82"/>
      <c r="AD2" s="82" t="s">
        <v>12</v>
      </c>
      <c r="AE2" s="82"/>
      <c r="AF2" s="81" t="s">
        <v>21</v>
      </c>
    </row>
    <row r="3" spans="1:32" s="10" customFormat="1" ht="84" customHeight="1">
      <c r="A3" s="81"/>
      <c r="B3" s="84"/>
      <c r="C3" s="84"/>
      <c r="D3" s="84"/>
      <c r="E3" s="84"/>
      <c r="F3" s="7" t="s">
        <v>17</v>
      </c>
      <c r="G3" s="7" t="s">
        <v>16</v>
      </c>
      <c r="H3" s="9" t="s">
        <v>13</v>
      </c>
      <c r="I3" s="9" t="s">
        <v>18</v>
      </c>
      <c r="J3" s="9" t="s">
        <v>13</v>
      </c>
      <c r="K3" s="9" t="s">
        <v>18</v>
      </c>
      <c r="L3" s="9" t="s">
        <v>13</v>
      </c>
      <c r="M3" s="9" t="s">
        <v>18</v>
      </c>
      <c r="N3" s="9" t="s">
        <v>13</v>
      </c>
      <c r="O3" s="9" t="s">
        <v>18</v>
      </c>
      <c r="P3" s="9" t="s">
        <v>13</v>
      </c>
      <c r="Q3" s="9" t="s">
        <v>18</v>
      </c>
      <c r="R3" s="9" t="s">
        <v>13</v>
      </c>
      <c r="S3" s="9" t="s">
        <v>18</v>
      </c>
      <c r="T3" s="9" t="s">
        <v>13</v>
      </c>
      <c r="U3" s="9" t="s">
        <v>18</v>
      </c>
      <c r="V3" s="9" t="s">
        <v>13</v>
      </c>
      <c r="W3" s="9" t="s">
        <v>18</v>
      </c>
      <c r="X3" s="9" t="s">
        <v>13</v>
      </c>
      <c r="Y3" s="9" t="s">
        <v>18</v>
      </c>
      <c r="Z3" s="9" t="s">
        <v>13</v>
      </c>
      <c r="AA3" s="9" t="s">
        <v>18</v>
      </c>
      <c r="AB3" s="9" t="s">
        <v>13</v>
      </c>
      <c r="AC3" s="9" t="s">
        <v>18</v>
      </c>
      <c r="AD3" s="9" t="s">
        <v>13</v>
      </c>
      <c r="AE3" s="9" t="s">
        <v>18</v>
      </c>
      <c r="AF3" s="81"/>
    </row>
    <row r="4" spans="1:32" s="12" customFormat="1" ht="24.75" customHeight="1">
      <c r="A4" s="11">
        <v>1</v>
      </c>
      <c r="B4" s="11">
        <v>2</v>
      </c>
      <c r="C4" s="11">
        <v>3</v>
      </c>
      <c r="D4" s="11"/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  <c r="V4" s="11">
        <v>21</v>
      </c>
      <c r="W4" s="11">
        <v>22</v>
      </c>
      <c r="X4" s="11">
        <v>23</v>
      </c>
      <c r="Y4" s="11">
        <v>24</v>
      </c>
      <c r="Z4" s="11">
        <v>25</v>
      </c>
      <c r="AA4" s="11">
        <v>26</v>
      </c>
      <c r="AB4" s="11">
        <v>27</v>
      </c>
      <c r="AC4" s="11">
        <v>28</v>
      </c>
      <c r="AD4" s="11">
        <v>29</v>
      </c>
      <c r="AE4" s="11">
        <v>30</v>
      </c>
      <c r="AF4" s="11">
        <v>31</v>
      </c>
    </row>
    <row r="5" spans="1:32" s="14" customFormat="1" ht="18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3"/>
      <c r="Y5" s="13"/>
      <c r="Z5" s="13"/>
      <c r="AA5" s="13"/>
      <c r="AB5" s="13"/>
      <c r="AC5" s="13"/>
      <c r="AD5" s="13"/>
      <c r="AE5" s="13"/>
      <c r="AF5" s="13"/>
    </row>
    <row r="6" spans="1:32" s="14" customFormat="1" ht="18.75">
      <c r="A6" s="13" t="s">
        <v>65</v>
      </c>
      <c r="B6" s="1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s="15" customFormat="1" ht="65.25" customHeight="1">
      <c r="A7" s="23" t="s">
        <v>44</v>
      </c>
      <c r="B7" s="50">
        <f>B8+B23+B37+B51</f>
        <v>1827642.2000000002</v>
      </c>
      <c r="C7" s="50">
        <f>C8+C23+C37+C51</f>
        <v>527610.2</v>
      </c>
      <c r="D7" s="50">
        <f>D8+D23+D37+D51</f>
        <v>519359.60000000003</v>
      </c>
      <c r="E7" s="50">
        <f>E8+E23+E37+E51</f>
        <v>415389.10000000003</v>
      </c>
      <c r="F7" s="48">
        <f>E7/B7*100</f>
        <v>22.72814120838313</v>
      </c>
      <c r="G7" s="48">
        <f>E7/C7*100</f>
        <v>78.73030127165852</v>
      </c>
      <c r="H7" s="50">
        <f aca="true" t="shared" si="0" ref="H7:AE7">H8+H23+H37+H51</f>
        <v>85402.5</v>
      </c>
      <c r="I7" s="50">
        <f t="shared" si="0"/>
        <v>28802.999999999996</v>
      </c>
      <c r="J7" s="50">
        <f t="shared" si="0"/>
        <v>157767.09999999998</v>
      </c>
      <c r="K7" s="50">
        <f t="shared" si="0"/>
        <v>121617.09999999999</v>
      </c>
      <c r="L7" s="50">
        <f t="shared" si="0"/>
        <v>132245.90000000002</v>
      </c>
      <c r="M7" s="50">
        <f t="shared" si="0"/>
        <v>129266.49999999999</v>
      </c>
      <c r="N7" s="50">
        <f t="shared" si="0"/>
        <v>152194.7</v>
      </c>
      <c r="O7" s="50">
        <f t="shared" si="0"/>
        <v>135702.5</v>
      </c>
      <c r="P7" s="50">
        <f t="shared" si="0"/>
        <v>329687.69999999995</v>
      </c>
      <c r="Q7" s="50">
        <f t="shared" si="0"/>
        <v>0</v>
      </c>
      <c r="R7" s="50">
        <f t="shared" si="0"/>
        <v>198895</v>
      </c>
      <c r="S7" s="50">
        <f t="shared" si="0"/>
        <v>0</v>
      </c>
      <c r="T7" s="50">
        <f t="shared" si="0"/>
        <v>110456.9</v>
      </c>
      <c r="U7" s="50">
        <f t="shared" si="0"/>
        <v>0</v>
      </c>
      <c r="V7" s="50">
        <f t="shared" si="0"/>
        <v>97712.70000000001</v>
      </c>
      <c r="W7" s="50">
        <f t="shared" si="0"/>
        <v>0</v>
      </c>
      <c r="X7" s="50">
        <f t="shared" si="0"/>
        <v>98202.90000000001</v>
      </c>
      <c r="Y7" s="50">
        <f t="shared" si="0"/>
        <v>0</v>
      </c>
      <c r="Z7" s="50">
        <f t="shared" si="0"/>
        <v>136378</v>
      </c>
      <c r="AA7" s="50">
        <f t="shared" si="0"/>
        <v>0</v>
      </c>
      <c r="AB7" s="50">
        <f t="shared" si="0"/>
        <v>126496.40000000001</v>
      </c>
      <c r="AC7" s="50">
        <f t="shared" si="0"/>
        <v>0</v>
      </c>
      <c r="AD7" s="50">
        <f t="shared" si="0"/>
        <v>202202.4</v>
      </c>
      <c r="AE7" s="50">
        <f t="shared" si="0"/>
        <v>0</v>
      </c>
      <c r="AF7" s="23"/>
    </row>
    <row r="8" spans="1:32" s="15" customFormat="1" ht="56.25">
      <c r="A8" s="24" t="s">
        <v>45</v>
      </c>
      <c r="B8" s="51">
        <f>B10+B16</f>
        <v>1710079.4000000001</v>
      </c>
      <c r="C8" s="51">
        <f>C10+C16</f>
        <v>495445</v>
      </c>
      <c r="D8" s="51">
        <f>D10+D16</f>
        <v>487881.7</v>
      </c>
      <c r="E8" s="51">
        <f>E10+E16</f>
        <v>389451.7</v>
      </c>
      <c r="F8" s="48">
        <f>E8/B8*100</f>
        <v>22.773895761799128</v>
      </c>
      <c r="G8" s="48">
        <f>E8/C8*100</f>
        <v>78.60644471132014</v>
      </c>
      <c r="H8" s="51">
        <f aca="true" t="shared" si="1" ref="H8:AE8">H10+H16</f>
        <v>78933.5</v>
      </c>
      <c r="I8" s="51">
        <f t="shared" si="1"/>
        <v>27402.1</v>
      </c>
      <c r="J8" s="51">
        <f t="shared" si="1"/>
        <v>149857.69999999998</v>
      </c>
      <c r="K8" s="51">
        <f t="shared" si="1"/>
        <v>113780.2</v>
      </c>
      <c r="L8" s="51">
        <f t="shared" si="1"/>
        <v>123929.3</v>
      </c>
      <c r="M8" s="51">
        <f t="shared" si="1"/>
        <v>121417.9</v>
      </c>
      <c r="N8" s="51">
        <f t="shared" si="1"/>
        <v>142724.5</v>
      </c>
      <c r="O8" s="51">
        <f t="shared" si="1"/>
        <v>126851.5</v>
      </c>
      <c r="P8" s="51">
        <f t="shared" si="1"/>
        <v>321775.6</v>
      </c>
      <c r="Q8" s="51">
        <f t="shared" si="1"/>
        <v>0</v>
      </c>
      <c r="R8" s="51">
        <f t="shared" si="1"/>
        <v>190861</v>
      </c>
      <c r="S8" s="51">
        <f t="shared" si="1"/>
        <v>0</v>
      </c>
      <c r="T8" s="51">
        <f t="shared" si="1"/>
        <v>105362.09999999999</v>
      </c>
      <c r="U8" s="51">
        <f t="shared" si="1"/>
        <v>0</v>
      </c>
      <c r="V8" s="51">
        <f t="shared" si="1"/>
        <v>67842.6</v>
      </c>
      <c r="W8" s="51">
        <f t="shared" si="1"/>
        <v>0</v>
      </c>
      <c r="X8" s="51">
        <f t="shared" si="1"/>
        <v>87402.90000000001</v>
      </c>
      <c r="Y8" s="51">
        <f t="shared" si="1"/>
        <v>0</v>
      </c>
      <c r="Z8" s="51">
        <f t="shared" si="1"/>
        <v>128644.6</v>
      </c>
      <c r="AA8" s="51">
        <f t="shared" si="1"/>
        <v>0</v>
      </c>
      <c r="AB8" s="51">
        <f t="shared" si="1"/>
        <v>119395.40000000001</v>
      </c>
      <c r="AC8" s="51">
        <f t="shared" si="1"/>
        <v>0</v>
      </c>
      <c r="AD8" s="51">
        <f t="shared" si="1"/>
        <v>193350.19999999998</v>
      </c>
      <c r="AE8" s="51">
        <f t="shared" si="1"/>
        <v>0</v>
      </c>
      <c r="AF8" s="16"/>
    </row>
    <row r="9" spans="1:32" s="15" customFormat="1" ht="18.75">
      <c r="A9" s="2" t="s">
        <v>22</v>
      </c>
      <c r="B9" s="52"/>
      <c r="C9" s="48"/>
      <c r="D9" s="4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6"/>
    </row>
    <row r="10" spans="1:32" s="14" customFormat="1" ht="78.75">
      <c r="A10" s="25" t="s">
        <v>46</v>
      </c>
      <c r="B10" s="53">
        <f>B11</f>
        <v>1626473.9000000001</v>
      </c>
      <c r="C10" s="53">
        <f>C11</f>
        <v>471447.3</v>
      </c>
      <c r="D10" s="53">
        <f>D11</f>
        <v>463884</v>
      </c>
      <c r="E10" s="53">
        <f>E11</f>
        <v>368974.4</v>
      </c>
      <c r="F10" s="48">
        <f>E10/B10*100</f>
        <v>22.685540788573366</v>
      </c>
      <c r="G10" s="48">
        <f>E10/C10*100</f>
        <v>78.26418774696558</v>
      </c>
      <c r="H10" s="53">
        <f aca="true" t="shared" si="2" ref="H10:AE10">H11</f>
        <v>75558.3</v>
      </c>
      <c r="I10" s="53">
        <f t="shared" si="2"/>
        <v>25572</v>
      </c>
      <c r="J10" s="53">
        <f t="shared" si="2"/>
        <v>143103.9</v>
      </c>
      <c r="K10" s="53">
        <f t="shared" si="2"/>
        <v>107690.4</v>
      </c>
      <c r="L10" s="53">
        <f t="shared" si="2"/>
        <v>119107.8</v>
      </c>
      <c r="M10" s="53">
        <f t="shared" si="2"/>
        <v>114913.29999999999</v>
      </c>
      <c r="N10" s="53">
        <f t="shared" si="2"/>
        <v>133677.3</v>
      </c>
      <c r="O10" s="53">
        <f t="shared" si="2"/>
        <v>120798.7</v>
      </c>
      <c r="P10" s="53">
        <f t="shared" si="2"/>
        <v>300704</v>
      </c>
      <c r="Q10" s="53">
        <f t="shared" si="2"/>
        <v>0</v>
      </c>
      <c r="R10" s="53">
        <f t="shared" si="2"/>
        <v>182425.5</v>
      </c>
      <c r="S10" s="53">
        <f t="shared" si="2"/>
        <v>0</v>
      </c>
      <c r="T10" s="53">
        <f t="shared" si="2"/>
        <v>102807.7</v>
      </c>
      <c r="U10" s="53">
        <f t="shared" si="2"/>
        <v>0</v>
      </c>
      <c r="V10" s="53">
        <f t="shared" si="2"/>
        <v>65257.9</v>
      </c>
      <c r="W10" s="53">
        <f t="shared" si="2"/>
        <v>0</v>
      </c>
      <c r="X10" s="53">
        <f t="shared" si="2"/>
        <v>83343.1</v>
      </c>
      <c r="Y10" s="53">
        <f t="shared" si="2"/>
        <v>0</v>
      </c>
      <c r="Z10" s="53">
        <f t="shared" si="2"/>
        <v>121712.3</v>
      </c>
      <c r="AA10" s="53">
        <f t="shared" si="2"/>
        <v>0</v>
      </c>
      <c r="AB10" s="53">
        <f t="shared" si="2"/>
        <v>113603.3</v>
      </c>
      <c r="AC10" s="53">
        <f t="shared" si="2"/>
        <v>0</v>
      </c>
      <c r="AD10" s="53">
        <f t="shared" si="2"/>
        <v>185172.8</v>
      </c>
      <c r="AE10" s="53">
        <f t="shared" si="2"/>
        <v>0</v>
      </c>
      <c r="AF10" s="34" t="s">
        <v>67</v>
      </c>
    </row>
    <row r="11" spans="1:32" s="15" customFormat="1" ht="18.75">
      <c r="A11" s="3" t="s">
        <v>32</v>
      </c>
      <c r="B11" s="9">
        <f>H11+J11+L11+N11+P11+R11+T11+V11+X11+Z11+AB11+AD11</f>
        <v>1626473.9000000001</v>
      </c>
      <c r="C11" s="28">
        <f>C12+C13+C14+C15</f>
        <v>471447.3</v>
      </c>
      <c r="D11" s="28">
        <f>D12+D13+D14+D15</f>
        <v>463884</v>
      </c>
      <c r="E11" s="28">
        <f>E12+E13+E14+E15</f>
        <v>368974.4</v>
      </c>
      <c r="F11" s="48">
        <f>E11/B11*100</f>
        <v>22.685540788573366</v>
      </c>
      <c r="G11" s="48">
        <f>E11/C11*100</f>
        <v>78.26418774696558</v>
      </c>
      <c r="H11" s="28">
        <f>H12+H13</f>
        <v>75558.3</v>
      </c>
      <c r="I11" s="28">
        <f aca="true" t="shared" si="3" ref="I11:AE11">I12+I13</f>
        <v>25572</v>
      </c>
      <c r="J11" s="28">
        <f t="shared" si="3"/>
        <v>143103.9</v>
      </c>
      <c r="K11" s="28">
        <f t="shared" si="3"/>
        <v>107690.4</v>
      </c>
      <c r="L11" s="28">
        <f t="shared" si="3"/>
        <v>119107.8</v>
      </c>
      <c r="M11" s="28">
        <f t="shared" si="3"/>
        <v>114913.29999999999</v>
      </c>
      <c r="N11" s="28">
        <f t="shared" si="3"/>
        <v>133677.3</v>
      </c>
      <c r="O11" s="28">
        <f t="shared" si="3"/>
        <v>120798.7</v>
      </c>
      <c r="P11" s="28">
        <f t="shared" si="3"/>
        <v>300704</v>
      </c>
      <c r="Q11" s="28">
        <f t="shared" si="3"/>
        <v>0</v>
      </c>
      <c r="R11" s="28">
        <f t="shared" si="3"/>
        <v>182425.5</v>
      </c>
      <c r="S11" s="28">
        <f t="shared" si="3"/>
        <v>0</v>
      </c>
      <c r="T11" s="28">
        <f t="shared" si="3"/>
        <v>102807.7</v>
      </c>
      <c r="U11" s="28">
        <f t="shared" si="3"/>
        <v>0</v>
      </c>
      <c r="V11" s="28">
        <f t="shared" si="3"/>
        <v>65257.9</v>
      </c>
      <c r="W11" s="28">
        <f t="shared" si="3"/>
        <v>0</v>
      </c>
      <c r="X11" s="28">
        <f t="shared" si="3"/>
        <v>83343.1</v>
      </c>
      <c r="Y11" s="28">
        <f t="shared" si="3"/>
        <v>0</v>
      </c>
      <c r="Z11" s="28">
        <f t="shared" si="3"/>
        <v>121712.3</v>
      </c>
      <c r="AA11" s="28">
        <f t="shared" si="3"/>
        <v>0</v>
      </c>
      <c r="AB11" s="28">
        <f t="shared" si="3"/>
        <v>113603.3</v>
      </c>
      <c r="AC11" s="28">
        <f t="shared" si="3"/>
        <v>0</v>
      </c>
      <c r="AD11" s="28">
        <f t="shared" si="3"/>
        <v>185172.8</v>
      </c>
      <c r="AE11" s="28">
        <f t="shared" si="3"/>
        <v>0</v>
      </c>
      <c r="AF11" s="16"/>
    </row>
    <row r="12" spans="1:32" s="14" customFormat="1" ht="18.75">
      <c r="A12" s="2" t="s">
        <v>24</v>
      </c>
      <c r="B12" s="9">
        <f>H12+J12+L12+N12+P12+R12+T12+V12+X12+Z12+AB12+AD12</f>
        <v>1406557</v>
      </c>
      <c r="C12" s="48">
        <f>H12+J12+L12+N12</f>
        <v>395172</v>
      </c>
      <c r="D12" s="48">
        <v>387608.7</v>
      </c>
      <c r="E12" s="48">
        <f>I12+K12+M12+O12+Q12+S12+U12+W12+Y12+AA12+AC12+AE12</f>
        <v>310470.8</v>
      </c>
      <c r="F12" s="48">
        <f>E12/B12*100</f>
        <v>22.073104751531574</v>
      </c>
      <c r="G12" s="48">
        <f>E12/C12*100</f>
        <v>78.56599151761763</v>
      </c>
      <c r="H12" s="48">
        <v>59287</v>
      </c>
      <c r="I12" s="48">
        <v>18094</v>
      </c>
      <c r="J12" s="48">
        <v>121091</v>
      </c>
      <c r="K12" s="48">
        <v>87749.2</v>
      </c>
      <c r="L12" s="48">
        <v>104762</v>
      </c>
      <c r="M12" s="48">
        <v>97327.4</v>
      </c>
      <c r="N12" s="48">
        <v>110032</v>
      </c>
      <c r="O12" s="48">
        <v>107300.2</v>
      </c>
      <c r="P12" s="48">
        <v>279843</v>
      </c>
      <c r="Q12" s="48"/>
      <c r="R12" s="48">
        <v>162928</v>
      </c>
      <c r="S12" s="48"/>
      <c r="T12" s="48">
        <v>80579</v>
      </c>
      <c r="U12" s="48"/>
      <c r="V12" s="48">
        <v>51588</v>
      </c>
      <c r="W12" s="48"/>
      <c r="X12" s="48">
        <v>70195</v>
      </c>
      <c r="Y12" s="48"/>
      <c r="Z12" s="48">
        <v>102191</v>
      </c>
      <c r="AA12" s="48"/>
      <c r="AB12" s="48">
        <v>97923</v>
      </c>
      <c r="AC12" s="48"/>
      <c r="AD12" s="48">
        <v>166138</v>
      </c>
      <c r="AE12" s="48"/>
      <c r="AF12" s="34"/>
    </row>
    <row r="13" spans="1:32" s="15" customFormat="1" ht="18.75">
      <c r="A13" s="2" t="s">
        <v>25</v>
      </c>
      <c r="B13" s="9">
        <f>H13+J13+L13+N13+P13+R13+T13+V13+X13+Z13+AB13+AD13</f>
        <v>219916.89999999997</v>
      </c>
      <c r="C13" s="48">
        <f>H13+J13+L13+N13</f>
        <v>76275.3</v>
      </c>
      <c r="D13" s="48">
        <v>76275.3</v>
      </c>
      <c r="E13" s="48">
        <f>I13+K13+M13+O13+Q13+S13+U13+W13+Y13+AA13+AC13+AE13</f>
        <v>58503.600000000006</v>
      </c>
      <c r="F13" s="48">
        <f>E13/B13*100</f>
        <v>26.60259397981693</v>
      </c>
      <c r="G13" s="48">
        <f>E13/C13*100</f>
        <v>76.700583281875</v>
      </c>
      <c r="H13" s="48">
        <v>16271.3</v>
      </c>
      <c r="I13" s="48">
        <v>7478</v>
      </c>
      <c r="J13" s="48">
        <v>22012.9</v>
      </c>
      <c r="K13" s="48">
        <v>19941.2</v>
      </c>
      <c r="L13" s="48">
        <v>14345.8</v>
      </c>
      <c r="M13" s="48">
        <v>17585.9</v>
      </c>
      <c r="N13" s="48">
        <v>23645.3</v>
      </c>
      <c r="O13" s="48">
        <v>13498.5</v>
      </c>
      <c r="P13" s="48">
        <v>20861</v>
      </c>
      <c r="Q13" s="48">
        <v>0</v>
      </c>
      <c r="R13" s="48">
        <v>19497.5</v>
      </c>
      <c r="S13" s="48">
        <v>0</v>
      </c>
      <c r="T13" s="48">
        <v>22228.7</v>
      </c>
      <c r="U13" s="48">
        <v>0</v>
      </c>
      <c r="V13" s="48">
        <v>13669.9</v>
      </c>
      <c r="W13" s="48">
        <v>0</v>
      </c>
      <c r="X13" s="48">
        <v>13148.1</v>
      </c>
      <c r="Y13" s="48">
        <v>0</v>
      </c>
      <c r="Z13" s="48">
        <v>19521.3</v>
      </c>
      <c r="AA13" s="48">
        <v>0</v>
      </c>
      <c r="AB13" s="48">
        <v>15680.3</v>
      </c>
      <c r="AC13" s="48">
        <v>0</v>
      </c>
      <c r="AD13" s="48">
        <v>19034.8</v>
      </c>
      <c r="AE13" s="48">
        <v>0</v>
      </c>
      <c r="AF13" s="16"/>
    </row>
    <row r="14" spans="1:32" s="15" customFormat="1" ht="18.75">
      <c r="A14" s="2" t="s">
        <v>26</v>
      </c>
      <c r="B14" s="52"/>
      <c r="C14" s="48"/>
      <c r="D14" s="4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6"/>
    </row>
    <row r="15" spans="1:32" s="15" customFormat="1" ht="18.75">
      <c r="A15" s="2" t="s">
        <v>27</v>
      </c>
      <c r="B15" s="52"/>
      <c r="C15" s="48"/>
      <c r="D15" s="4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16"/>
    </row>
    <row r="16" spans="1:32" s="14" customFormat="1" ht="75">
      <c r="A16" s="25" t="s">
        <v>47</v>
      </c>
      <c r="B16" s="53">
        <f>B17</f>
        <v>83605.5</v>
      </c>
      <c r="C16" s="53">
        <f>C17</f>
        <v>23997.7</v>
      </c>
      <c r="D16" s="53">
        <f>D17</f>
        <v>23997.7</v>
      </c>
      <c r="E16" s="53">
        <f>E17</f>
        <v>20477.3</v>
      </c>
      <c r="F16" s="48">
        <f>E16/B16*100</f>
        <v>24.492766624205345</v>
      </c>
      <c r="G16" s="48">
        <f>E16/C16*100</f>
        <v>85.33026081666159</v>
      </c>
      <c r="H16" s="53">
        <f aca="true" t="shared" si="4" ref="H16:AE16">H17</f>
        <v>3375.2</v>
      </c>
      <c r="I16" s="53">
        <f t="shared" si="4"/>
        <v>1830.1</v>
      </c>
      <c r="J16" s="53">
        <f t="shared" si="4"/>
        <v>6753.8</v>
      </c>
      <c r="K16" s="53">
        <f t="shared" si="4"/>
        <v>6089.8</v>
      </c>
      <c r="L16" s="53">
        <f t="shared" si="4"/>
        <v>4821.5</v>
      </c>
      <c r="M16" s="53">
        <f t="shared" si="4"/>
        <v>6504.6</v>
      </c>
      <c r="N16" s="53">
        <f t="shared" si="4"/>
        <v>9047.2</v>
      </c>
      <c r="O16" s="53">
        <f t="shared" si="4"/>
        <v>6052.8</v>
      </c>
      <c r="P16" s="53">
        <f t="shared" si="4"/>
        <v>21071.6</v>
      </c>
      <c r="Q16" s="53">
        <f t="shared" si="4"/>
        <v>0</v>
      </c>
      <c r="R16" s="53">
        <f t="shared" si="4"/>
        <v>8435.5</v>
      </c>
      <c r="S16" s="53">
        <f t="shared" si="4"/>
        <v>0</v>
      </c>
      <c r="T16" s="53">
        <f t="shared" si="4"/>
        <v>2554.4</v>
      </c>
      <c r="U16" s="53">
        <f t="shared" si="4"/>
        <v>0</v>
      </c>
      <c r="V16" s="53">
        <f t="shared" si="4"/>
        <v>2584.7</v>
      </c>
      <c r="W16" s="53">
        <f t="shared" si="4"/>
        <v>0</v>
      </c>
      <c r="X16" s="53">
        <f t="shared" si="4"/>
        <v>4059.8</v>
      </c>
      <c r="Y16" s="53">
        <f t="shared" si="4"/>
        <v>0</v>
      </c>
      <c r="Z16" s="53">
        <f t="shared" si="4"/>
        <v>6932.3</v>
      </c>
      <c r="AA16" s="53">
        <f t="shared" si="4"/>
        <v>0</v>
      </c>
      <c r="AB16" s="53">
        <f t="shared" si="4"/>
        <v>5792.1</v>
      </c>
      <c r="AC16" s="53">
        <f t="shared" si="4"/>
        <v>0</v>
      </c>
      <c r="AD16" s="53">
        <f t="shared" si="4"/>
        <v>8177.400000000001</v>
      </c>
      <c r="AE16" s="53">
        <f t="shared" si="4"/>
        <v>0</v>
      </c>
      <c r="AF16" s="34" t="s">
        <v>88</v>
      </c>
    </row>
    <row r="17" spans="1:32" s="15" customFormat="1" ht="18.75">
      <c r="A17" s="3" t="s">
        <v>32</v>
      </c>
      <c r="B17" s="9">
        <f>H17+J17+L17+N17+P17+R17+T17+V17+X17+Z17+AB17+AD17</f>
        <v>83605.5</v>
      </c>
      <c r="C17" s="28">
        <f>C18+C19+C21+C22</f>
        <v>23997.7</v>
      </c>
      <c r="D17" s="28">
        <f>D18+D19+D21+D22</f>
        <v>23997.7</v>
      </c>
      <c r="E17" s="28">
        <f>E18+E19+E21+E22</f>
        <v>20477.3</v>
      </c>
      <c r="F17" s="48">
        <f>E17/B17*100</f>
        <v>24.492766624205345</v>
      </c>
      <c r="G17" s="48">
        <f>E17/C17*100</f>
        <v>85.33026081666159</v>
      </c>
      <c r="H17" s="28">
        <f aca="true" t="shared" si="5" ref="H17:AE17">H18+H19</f>
        <v>3375.2</v>
      </c>
      <c r="I17" s="28">
        <f>I18+I19</f>
        <v>1830.1</v>
      </c>
      <c r="J17" s="28">
        <f t="shared" si="5"/>
        <v>6753.8</v>
      </c>
      <c r="K17" s="28">
        <f t="shared" si="5"/>
        <v>6089.8</v>
      </c>
      <c r="L17" s="28">
        <f t="shared" si="5"/>
        <v>4821.5</v>
      </c>
      <c r="M17" s="28">
        <f t="shared" si="5"/>
        <v>6504.6</v>
      </c>
      <c r="N17" s="28">
        <f t="shared" si="5"/>
        <v>9047.2</v>
      </c>
      <c r="O17" s="28">
        <f t="shared" si="5"/>
        <v>6052.8</v>
      </c>
      <c r="P17" s="28">
        <f t="shared" si="5"/>
        <v>21071.6</v>
      </c>
      <c r="Q17" s="28">
        <f t="shared" si="5"/>
        <v>0</v>
      </c>
      <c r="R17" s="28">
        <f t="shared" si="5"/>
        <v>8435.5</v>
      </c>
      <c r="S17" s="28">
        <f t="shared" si="5"/>
        <v>0</v>
      </c>
      <c r="T17" s="28">
        <f t="shared" si="5"/>
        <v>2554.4</v>
      </c>
      <c r="U17" s="28">
        <f t="shared" si="5"/>
        <v>0</v>
      </c>
      <c r="V17" s="28">
        <f t="shared" si="5"/>
        <v>2584.7</v>
      </c>
      <c r="W17" s="28">
        <f t="shared" si="5"/>
        <v>0</v>
      </c>
      <c r="X17" s="28">
        <f t="shared" si="5"/>
        <v>4059.8</v>
      </c>
      <c r="Y17" s="28">
        <f t="shared" si="5"/>
        <v>0</v>
      </c>
      <c r="Z17" s="28">
        <f t="shared" si="5"/>
        <v>6932.3</v>
      </c>
      <c r="AA17" s="28">
        <f t="shared" si="5"/>
        <v>0</v>
      </c>
      <c r="AB17" s="28">
        <f t="shared" si="5"/>
        <v>5792.1</v>
      </c>
      <c r="AC17" s="28">
        <f t="shared" si="5"/>
        <v>0</v>
      </c>
      <c r="AD17" s="28">
        <f t="shared" si="5"/>
        <v>8177.400000000001</v>
      </c>
      <c r="AE17" s="28">
        <f t="shared" si="5"/>
        <v>0</v>
      </c>
      <c r="AF17" s="16"/>
    </row>
    <row r="18" spans="1:32" s="14" customFormat="1" ht="191.25" customHeight="1">
      <c r="A18" s="2" t="s">
        <v>24</v>
      </c>
      <c r="B18" s="9">
        <f>H18+J18+L18+N18+P18+R18+T18+V18+X18+Z18+AB18+AD18</f>
        <v>2618.8</v>
      </c>
      <c r="C18" s="48">
        <f>H18+J18+L18+N18</f>
        <v>654</v>
      </c>
      <c r="D18" s="48">
        <v>654</v>
      </c>
      <c r="E18" s="48">
        <f>I18+K18+M18+O18+Q18+S18+U18+W18+Y18+AA18+AC18+AE18</f>
        <v>504.1</v>
      </c>
      <c r="F18" s="48">
        <f>E18/B18*100</f>
        <v>19.24927447685963</v>
      </c>
      <c r="G18" s="48">
        <f>E18/C18*100</f>
        <v>77.07951070336392</v>
      </c>
      <c r="H18" s="48"/>
      <c r="I18" s="48"/>
      <c r="J18" s="48">
        <v>218</v>
      </c>
      <c r="K18" s="48"/>
      <c r="L18" s="48">
        <v>218</v>
      </c>
      <c r="M18" s="48">
        <v>436</v>
      </c>
      <c r="N18" s="48">
        <v>218</v>
      </c>
      <c r="O18" s="48">
        <v>68.1</v>
      </c>
      <c r="P18" s="48">
        <v>218</v>
      </c>
      <c r="Q18" s="48"/>
      <c r="R18" s="48">
        <v>654</v>
      </c>
      <c r="S18" s="48"/>
      <c r="T18" s="48"/>
      <c r="U18" s="48"/>
      <c r="V18" s="48"/>
      <c r="W18" s="48"/>
      <c r="X18" s="48">
        <v>218</v>
      </c>
      <c r="Y18" s="48"/>
      <c r="Z18" s="48">
        <v>218</v>
      </c>
      <c r="AA18" s="48"/>
      <c r="AB18" s="48">
        <v>218</v>
      </c>
      <c r="AC18" s="48"/>
      <c r="AD18" s="48">
        <v>438.8</v>
      </c>
      <c r="AE18" s="48"/>
      <c r="AF18" s="27" t="s">
        <v>105</v>
      </c>
    </row>
    <row r="19" spans="1:32" s="15" customFormat="1" ht="18.75">
      <c r="A19" s="2" t="s">
        <v>25</v>
      </c>
      <c r="B19" s="9">
        <f>H19+J19+L19+N19+P19+R19+T19+V19+X19+Z19+AB19+AD19</f>
        <v>80986.70000000001</v>
      </c>
      <c r="C19" s="48">
        <f>H19+J19+L19+N19</f>
        <v>23343.7</v>
      </c>
      <c r="D19" s="48">
        <v>23343.7</v>
      </c>
      <c r="E19" s="48">
        <f>I19+K19+M19+O19+Q19+S19+U19+W19+Y19+AA19+AC19+AE19</f>
        <v>19973.2</v>
      </c>
      <c r="F19" s="48">
        <f>E19/B19*100</f>
        <v>24.662321097167805</v>
      </c>
      <c r="G19" s="48">
        <f>E19/C19*100</f>
        <v>85.56141485711348</v>
      </c>
      <c r="H19" s="48">
        <v>3375.2</v>
      </c>
      <c r="I19" s="48">
        <v>1830.1</v>
      </c>
      <c r="J19" s="48">
        <v>6535.8</v>
      </c>
      <c r="K19" s="48">
        <v>6089.8</v>
      </c>
      <c r="L19" s="48">
        <v>4603.5</v>
      </c>
      <c r="M19" s="48">
        <v>6068.6</v>
      </c>
      <c r="N19" s="48">
        <v>8829.2</v>
      </c>
      <c r="O19" s="48">
        <v>5984.7</v>
      </c>
      <c r="P19" s="48">
        <v>20853.6</v>
      </c>
      <c r="Q19" s="48"/>
      <c r="R19" s="48">
        <v>7781.5</v>
      </c>
      <c r="S19" s="48"/>
      <c r="T19" s="48">
        <v>2554.4</v>
      </c>
      <c r="U19" s="48"/>
      <c r="V19" s="48">
        <v>2584.7</v>
      </c>
      <c r="W19" s="48"/>
      <c r="X19" s="48">
        <v>3841.8</v>
      </c>
      <c r="Y19" s="48"/>
      <c r="Z19" s="48">
        <v>6714.3</v>
      </c>
      <c r="AA19" s="48"/>
      <c r="AB19" s="48">
        <v>5574.1</v>
      </c>
      <c r="AC19" s="48"/>
      <c r="AD19" s="48">
        <v>7738.6</v>
      </c>
      <c r="AE19" s="48"/>
      <c r="AF19" s="16"/>
    </row>
    <row r="20" spans="1:32" s="15" customFormat="1" ht="18.75">
      <c r="A20" s="68" t="s">
        <v>89</v>
      </c>
      <c r="B20" s="54">
        <f>H20+J20+L20+N20+P20+R20+T20+V20+X20+Z20+AB20+AD20</f>
        <v>573.9</v>
      </c>
      <c r="C20" s="55">
        <f>H20+J20+L20+N20</f>
        <v>144.6</v>
      </c>
      <c r="D20" s="55">
        <v>144.6</v>
      </c>
      <c r="E20" s="55">
        <f>I20+K20+M20+O20+Q20+S20+U20+W20+Y20+AA20+AC20+AE20</f>
        <v>92.2</v>
      </c>
      <c r="F20" s="55">
        <f>E20/B20*100</f>
        <v>16.065516640529708</v>
      </c>
      <c r="G20" s="55">
        <f>E20/C20*100</f>
        <v>63.76210235131398</v>
      </c>
      <c r="H20" s="55"/>
      <c r="I20" s="55"/>
      <c r="J20" s="55">
        <v>50.3</v>
      </c>
      <c r="K20" s="55"/>
      <c r="L20" s="55">
        <v>40.9</v>
      </c>
      <c r="M20" s="55">
        <v>91.2</v>
      </c>
      <c r="N20" s="55">
        <v>53.4</v>
      </c>
      <c r="O20" s="55">
        <v>1</v>
      </c>
      <c r="P20" s="55">
        <v>168.7</v>
      </c>
      <c r="Q20" s="55"/>
      <c r="R20" s="55">
        <v>79.4</v>
      </c>
      <c r="S20" s="55"/>
      <c r="T20" s="55"/>
      <c r="U20" s="55"/>
      <c r="V20" s="55"/>
      <c r="W20" s="55"/>
      <c r="X20" s="55">
        <v>31.4</v>
      </c>
      <c r="Y20" s="55"/>
      <c r="Z20" s="55">
        <v>57.7</v>
      </c>
      <c r="AA20" s="55"/>
      <c r="AB20" s="55">
        <v>40</v>
      </c>
      <c r="AC20" s="55"/>
      <c r="AD20" s="55">
        <v>52.1</v>
      </c>
      <c r="AE20" s="55"/>
      <c r="AF20" s="16"/>
    </row>
    <row r="21" spans="1:32" s="15" customFormat="1" ht="18.75">
      <c r="A21" s="2" t="s">
        <v>26</v>
      </c>
      <c r="B21" s="52"/>
      <c r="C21" s="48"/>
      <c r="D21" s="4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16"/>
    </row>
    <row r="22" spans="1:32" s="15" customFormat="1" ht="18.75">
      <c r="A22" s="2" t="s">
        <v>27</v>
      </c>
      <c r="B22" s="52"/>
      <c r="C22" s="48"/>
      <c r="D22" s="4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16"/>
    </row>
    <row r="23" spans="1:32" s="15" customFormat="1" ht="75">
      <c r="A23" s="24" t="s">
        <v>48</v>
      </c>
      <c r="B23" s="51">
        <f>B25+B31</f>
        <v>2374</v>
      </c>
      <c r="C23" s="51">
        <f>C25+C31</f>
        <v>1165</v>
      </c>
      <c r="D23" s="51">
        <f>D25+D31</f>
        <v>1025.7</v>
      </c>
      <c r="E23" s="51">
        <f>E25+E31</f>
        <v>1000.7</v>
      </c>
      <c r="F23" s="48">
        <f>E23/B23*100</f>
        <v>42.15248525695029</v>
      </c>
      <c r="G23" s="48">
        <f>E23/C23*100</f>
        <v>85.8969957081545</v>
      </c>
      <c r="H23" s="51">
        <f aca="true" t="shared" si="6" ref="H23:AE23">H25+H31</f>
        <v>378</v>
      </c>
      <c r="I23" s="51">
        <f t="shared" si="6"/>
        <v>189.3</v>
      </c>
      <c r="J23" s="51">
        <f t="shared" si="6"/>
        <v>139.4</v>
      </c>
      <c r="K23" s="51">
        <f t="shared" si="6"/>
        <v>128.5</v>
      </c>
      <c r="L23" s="51">
        <f t="shared" si="6"/>
        <v>353.4</v>
      </c>
      <c r="M23" s="51">
        <f t="shared" si="6"/>
        <v>166.7</v>
      </c>
      <c r="N23" s="51">
        <f t="shared" si="6"/>
        <v>294.2</v>
      </c>
      <c r="O23" s="51">
        <f t="shared" si="6"/>
        <v>516.2</v>
      </c>
      <c r="P23" s="51">
        <f t="shared" si="6"/>
        <v>192.1</v>
      </c>
      <c r="Q23" s="51">
        <f t="shared" si="6"/>
        <v>0</v>
      </c>
      <c r="R23" s="51">
        <f t="shared" si="6"/>
        <v>580</v>
      </c>
      <c r="S23" s="51">
        <f t="shared" si="6"/>
        <v>0</v>
      </c>
      <c r="T23" s="51">
        <f t="shared" si="6"/>
        <v>0</v>
      </c>
      <c r="U23" s="51">
        <f t="shared" si="6"/>
        <v>0</v>
      </c>
      <c r="V23" s="51">
        <f t="shared" si="6"/>
        <v>10</v>
      </c>
      <c r="W23" s="51">
        <f t="shared" si="6"/>
        <v>0</v>
      </c>
      <c r="X23" s="51">
        <f t="shared" si="6"/>
        <v>80</v>
      </c>
      <c r="Y23" s="51">
        <f t="shared" si="6"/>
        <v>0</v>
      </c>
      <c r="Z23" s="51">
        <f t="shared" si="6"/>
        <v>159.4</v>
      </c>
      <c r="AA23" s="51">
        <f t="shared" si="6"/>
        <v>0</v>
      </c>
      <c r="AB23" s="51">
        <f t="shared" si="6"/>
        <v>0</v>
      </c>
      <c r="AC23" s="51">
        <f t="shared" si="6"/>
        <v>0</v>
      </c>
      <c r="AD23" s="51">
        <f t="shared" si="6"/>
        <v>187.5</v>
      </c>
      <c r="AE23" s="51">
        <f t="shared" si="6"/>
        <v>0</v>
      </c>
      <c r="AF23" s="16"/>
    </row>
    <row r="24" spans="1:32" s="15" customFormat="1" ht="18.75">
      <c r="A24" s="2" t="s">
        <v>22</v>
      </c>
      <c r="B24" s="52"/>
      <c r="C24" s="48"/>
      <c r="D24" s="4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6"/>
    </row>
    <row r="25" spans="1:32" s="14" customFormat="1" ht="120.75" customHeight="1">
      <c r="A25" s="25" t="s">
        <v>49</v>
      </c>
      <c r="B25" s="53">
        <f>B26</f>
        <v>1574.5</v>
      </c>
      <c r="C25" s="53">
        <f>C26</f>
        <v>958</v>
      </c>
      <c r="D25" s="53">
        <f>D26</f>
        <v>922.2</v>
      </c>
      <c r="E25" s="53">
        <f>E26</f>
        <v>897.2</v>
      </c>
      <c r="F25" s="48">
        <f>E25/B25*100</f>
        <v>56.98316926008257</v>
      </c>
      <c r="G25" s="48">
        <f>E25/C25*100</f>
        <v>93.6534446764092</v>
      </c>
      <c r="H25" s="53">
        <f aca="true" t="shared" si="7" ref="H25:AE25">H26</f>
        <v>378</v>
      </c>
      <c r="I25" s="53">
        <f t="shared" si="7"/>
        <v>189.3</v>
      </c>
      <c r="J25" s="53">
        <f t="shared" si="7"/>
        <v>35.9</v>
      </c>
      <c r="K25" s="53">
        <f t="shared" si="7"/>
        <v>128.5</v>
      </c>
      <c r="L25" s="53">
        <f t="shared" si="7"/>
        <v>249.9</v>
      </c>
      <c r="M25" s="53">
        <f t="shared" si="7"/>
        <v>63.2</v>
      </c>
      <c r="N25" s="53">
        <f t="shared" si="7"/>
        <v>294.2</v>
      </c>
      <c r="O25" s="53">
        <f t="shared" si="7"/>
        <v>516.2</v>
      </c>
      <c r="P25" s="53">
        <f t="shared" si="7"/>
        <v>192.1</v>
      </c>
      <c r="Q25" s="53">
        <f t="shared" si="7"/>
        <v>0</v>
      </c>
      <c r="R25" s="53">
        <f t="shared" si="7"/>
        <v>30</v>
      </c>
      <c r="S25" s="53">
        <f t="shared" si="7"/>
        <v>0</v>
      </c>
      <c r="T25" s="53">
        <f t="shared" si="7"/>
        <v>0</v>
      </c>
      <c r="U25" s="53">
        <f t="shared" si="7"/>
        <v>0</v>
      </c>
      <c r="V25" s="53">
        <f t="shared" si="7"/>
        <v>10</v>
      </c>
      <c r="W25" s="53">
        <f t="shared" si="7"/>
        <v>0</v>
      </c>
      <c r="X25" s="53">
        <f t="shared" si="7"/>
        <v>80</v>
      </c>
      <c r="Y25" s="53">
        <f t="shared" si="7"/>
        <v>0</v>
      </c>
      <c r="Z25" s="53">
        <f t="shared" si="7"/>
        <v>159.4</v>
      </c>
      <c r="AA25" s="53">
        <f t="shared" si="7"/>
        <v>0</v>
      </c>
      <c r="AB25" s="53">
        <f t="shared" si="7"/>
        <v>0</v>
      </c>
      <c r="AC25" s="53">
        <f t="shared" si="7"/>
        <v>0</v>
      </c>
      <c r="AD25" s="53">
        <f t="shared" si="7"/>
        <v>145</v>
      </c>
      <c r="AE25" s="53">
        <f t="shared" si="7"/>
        <v>0</v>
      </c>
      <c r="AF25" s="85" t="s">
        <v>106</v>
      </c>
    </row>
    <row r="26" spans="1:32" s="15" customFormat="1" ht="18.75">
      <c r="A26" s="3" t="s">
        <v>32</v>
      </c>
      <c r="B26" s="9">
        <f>H26+J26+L26+N26+P26+R26+T26+V26+X26+Z26+AB26+AD26</f>
        <v>1574.5</v>
      </c>
      <c r="C26" s="28">
        <f>C27+C28+C29+C30</f>
        <v>958</v>
      </c>
      <c r="D26" s="28">
        <f>D27+D28+D29+D30</f>
        <v>922.2</v>
      </c>
      <c r="E26" s="28">
        <f>E27+E28+E29+E30</f>
        <v>897.2</v>
      </c>
      <c r="F26" s="48">
        <f>E26/B26*100</f>
        <v>56.98316926008257</v>
      </c>
      <c r="G26" s="48">
        <f>E26/C26*100</f>
        <v>93.6534446764092</v>
      </c>
      <c r="H26" s="28">
        <f>H27+H28+H30</f>
        <v>378</v>
      </c>
      <c r="I26" s="28">
        <f aca="true" t="shared" si="8" ref="I26:AE26">I27+I28+I30</f>
        <v>189.3</v>
      </c>
      <c r="J26" s="28">
        <f t="shared" si="8"/>
        <v>35.9</v>
      </c>
      <c r="K26" s="28">
        <f t="shared" si="8"/>
        <v>128.5</v>
      </c>
      <c r="L26" s="28">
        <f t="shared" si="8"/>
        <v>249.9</v>
      </c>
      <c r="M26" s="28">
        <f t="shared" si="8"/>
        <v>63.2</v>
      </c>
      <c r="N26" s="28">
        <f t="shared" si="8"/>
        <v>294.2</v>
      </c>
      <c r="O26" s="28">
        <f t="shared" si="8"/>
        <v>516.2</v>
      </c>
      <c r="P26" s="28">
        <f t="shared" si="8"/>
        <v>192.1</v>
      </c>
      <c r="Q26" s="28">
        <f t="shared" si="8"/>
        <v>0</v>
      </c>
      <c r="R26" s="28">
        <f t="shared" si="8"/>
        <v>30</v>
      </c>
      <c r="S26" s="28">
        <f t="shared" si="8"/>
        <v>0</v>
      </c>
      <c r="T26" s="28">
        <f t="shared" si="8"/>
        <v>0</v>
      </c>
      <c r="U26" s="28">
        <f t="shared" si="8"/>
        <v>0</v>
      </c>
      <c r="V26" s="28">
        <f t="shared" si="8"/>
        <v>10</v>
      </c>
      <c r="W26" s="28">
        <f t="shared" si="8"/>
        <v>0</v>
      </c>
      <c r="X26" s="28">
        <f t="shared" si="8"/>
        <v>80</v>
      </c>
      <c r="Y26" s="28">
        <f t="shared" si="8"/>
        <v>0</v>
      </c>
      <c r="Z26" s="28">
        <f t="shared" si="8"/>
        <v>159.4</v>
      </c>
      <c r="AA26" s="28">
        <f t="shared" si="8"/>
        <v>0</v>
      </c>
      <c r="AB26" s="28">
        <f t="shared" si="8"/>
        <v>0</v>
      </c>
      <c r="AC26" s="28">
        <f t="shared" si="8"/>
        <v>0</v>
      </c>
      <c r="AD26" s="28">
        <f t="shared" si="8"/>
        <v>145</v>
      </c>
      <c r="AE26" s="28">
        <f t="shared" si="8"/>
        <v>0</v>
      </c>
      <c r="AF26" s="86"/>
    </row>
    <row r="27" spans="1:32" s="14" customFormat="1" ht="18.75">
      <c r="A27" s="2" t="s">
        <v>24</v>
      </c>
      <c r="B27" s="9">
        <f>H27+J27+L27+N27+P27+R27+T27+V27+X27+Z27+AB27+AD27</f>
        <v>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86"/>
    </row>
    <row r="28" spans="1:32" s="15" customFormat="1" ht="18.75">
      <c r="A28" s="2" t="s">
        <v>25</v>
      </c>
      <c r="B28" s="9">
        <f>H28+J28+L28+N28+P28+R28+T28+V28+X28+Z28+AB28+AD28</f>
        <v>1274.5</v>
      </c>
      <c r="C28" s="48">
        <f>H28+J28+L28+N28</f>
        <v>658</v>
      </c>
      <c r="D28" s="48">
        <v>622.2</v>
      </c>
      <c r="E28" s="48">
        <f>I28+K28+M28+O28+Q28+S28+U28+W28+Y28+AA28+AC28+AE28</f>
        <v>597.2</v>
      </c>
      <c r="F28" s="48">
        <f>E28/B28*100</f>
        <v>46.857591212240095</v>
      </c>
      <c r="G28" s="48">
        <f>E28/C28*100</f>
        <v>90.7598784194529</v>
      </c>
      <c r="H28" s="48">
        <v>378</v>
      </c>
      <c r="I28" s="48">
        <v>189.3</v>
      </c>
      <c r="J28" s="48">
        <v>35.9</v>
      </c>
      <c r="K28" s="48">
        <v>128.5</v>
      </c>
      <c r="L28" s="48">
        <v>49.9</v>
      </c>
      <c r="M28" s="48">
        <v>63.2</v>
      </c>
      <c r="N28" s="48">
        <v>194.2</v>
      </c>
      <c r="O28" s="48">
        <v>216.2</v>
      </c>
      <c r="P28" s="48">
        <v>192.1</v>
      </c>
      <c r="Q28" s="48"/>
      <c r="R28" s="48">
        <v>30</v>
      </c>
      <c r="S28" s="48"/>
      <c r="T28" s="48"/>
      <c r="U28" s="48"/>
      <c r="V28" s="48">
        <v>10</v>
      </c>
      <c r="W28" s="48"/>
      <c r="X28" s="48">
        <v>80</v>
      </c>
      <c r="Y28" s="48"/>
      <c r="Z28" s="48">
        <v>159.4</v>
      </c>
      <c r="AA28" s="48"/>
      <c r="AB28" s="48"/>
      <c r="AC28" s="48"/>
      <c r="AD28" s="48">
        <v>145</v>
      </c>
      <c r="AE28" s="48"/>
      <c r="AF28" s="87"/>
    </row>
    <row r="29" spans="1:32" s="15" customFormat="1" ht="18.75">
      <c r="A29" s="2" t="s">
        <v>26</v>
      </c>
      <c r="B29" s="52"/>
      <c r="C29" s="48"/>
      <c r="D29" s="4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16"/>
    </row>
    <row r="30" spans="1:32" s="15" customFormat="1" ht="37.5">
      <c r="A30" s="2" t="s">
        <v>27</v>
      </c>
      <c r="B30" s="9">
        <f>H30+J30+L30+N30+P30+R30+T30+V30+X30+Z30+AB30+AD30</f>
        <v>300</v>
      </c>
      <c r="C30" s="48">
        <f>H30+J30+L30+N30</f>
        <v>300</v>
      </c>
      <c r="D30" s="48">
        <v>300</v>
      </c>
      <c r="E30" s="48">
        <f>I30+K30+M30+O30+Q30+S30+U30+W30+Y30+AA30+AC30+AE30</f>
        <v>300</v>
      </c>
      <c r="F30" s="48">
        <f>E30/B30*100</f>
        <v>100</v>
      </c>
      <c r="G30" s="48">
        <f>E30/C30*100</f>
        <v>100</v>
      </c>
      <c r="H30" s="28"/>
      <c r="I30" s="28"/>
      <c r="J30" s="28"/>
      <c r="K30" s="28"/>
      <c r="L30" s="48">
        <v>200</v>
      </c>
      <c r="M30" s="48"/>
      <c r="N30" s="48">
        <v>100</v>
      </c>
      <c r="O30" s="48">
        <v>300</v>
      </c>
      <c r="P30" s="4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7" t="s">
        <v>107</v>
      </c>
    </row>
    <row r="31" spans="1:32" s="14" customFormat="1" ht="112.5">
      <c r="A31" s="25" t="s">
        <v>66</v>
      </c>
      <c r="B31" s="53">
        <f>B32</f>
        <v>799.5</v>
      </c>
      <c r="C31" s="53">
        <f>C32</f>
        <v>207</v>
      </c>
      <c r="D31" s="53">
        <f>D32</f>
        <v>103.5</v>
      </c>
      <c r="E31" s="53">
        <f>E32</f>
        <v>103.5</v>
      </c>
      <c r="F31" s="56">
        <f>E31/B31*100</f>
        <v>12.94559099437148</v>
      </c>
      <c r="G31" s="48">
        <f>E31/C31*100</f>
        <v>50</v>
      </c>
      <c r="H31" s="53">
        <f aca="true" t="shared" si="9" ref="H31:AE31">H32</f>
        <v>0</v>
      </c>
      <c r="I31" s="53">
        <f t="shared" si="9"/>
        <v>0</v>
      </c>
      <c r="J31" s="53">
        <f t="shared" si="9"/>
        <v>103.5</v>
      </c>
      <c r="K31" s="53">
        <f t="shared" si="9"/>
        <v>0</v>
      </c>
      <c r="L31" s="53">
        <f t="shared" si="9"/>
        <v>103.5</v>
      </c>
      <c r="M31" s="53">
        <f t="shared" si="9"/>
        <v>103.5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550</v>
      </c>
      <c r="S31" s="53">
        <f t="shared" si="9"/>
        <v>0</v>
      </c>
      <c r="T31" s="53">
        <f t="shared" si="9"/>
        <v>0</v>
      </c>
      <c r="U31" s="53">
        <f t="shared" si="9"/>
        <v>0</v>
      </c>
      <c r="V31" s="53">
        <f t="shared" si="9"/>
        <v>0</v>
      </c>
      <c r="W31" s="53">
        <f t="shared" si="9"/>
        <v>0</v>
      </c>
      <c r="X31" s="53">
        <f t="shared" si="9"/>
        <v>0</v>
      </c>
      <c r="Y31" s="53">
        <f t="shared" si="9"/>
        <v>0</v>
      </c>
      <c r="Z31" s="53">
        <f t="shared" si="9"/>
        <v>0</v>
      </c>
      <c r="AA31" s="53">
        <f t="shared" si="9"/>
        <v>0</v>
      </c>
      <c r="AB31" s="53">
        <f t="shared" si="9"/>
        <v>0</v>
      </c>
      <c r="AC31" s="53">
        <f t="shared" si="9"/>
        <v>0</v>
      </c>
      <c r="AD31" s="53">
        <f t="shared" si="9"/>
        <v>42.5</v>
      </c>
      <c r="AE31" s="53">
        <f t="shared" si="9"/>
        <v>0</v>
      </c>
      <c r="AF31" s="34" t="s">
        <v>95</v>
      </c>
    </row>
    <row r="32" spans="1:32" s="15" customFormat="1" ht="18.75">
      <c r="A32" s="3" t="s">
        <v>32</v>
      </c>
      <c r="B32" s="42">
        <f>H32+J32+L32+N32+P32+R32+T32+V32+X32+Z32+AB32+AD32</f>
        <v>799.5</v>
      </c>
      <c r="C32" s="57">
        <f>C33+C34+C35+C36</f>
        <v>207</v>
      </c>
      <c r="D32" s="57">
        <f>D33+D34</f>
        <v>103.5</v>
      </c>
      <c r="E32" s="57">
        <f>E33+E34+E35+E36</f>
        <v>103.5</v>
      </c>
      <c r="F32" s="56">
        <f>E32/B32*100</f>
        <v>12.94559099437148</v>
      </c>
      <c r="G32" s="48">
        <f>E32/C32*100</f>
        <v>50</v>
      </c>
      <c r="H32" s="57">
        <f aca="true" t="shared" si="10" ref="H32:AE32">H33+H34</f>
        <v>0</v>
      </c>
      <c r="I32" s="57">
        <f t="shared" si="10"/>
        <v>0</v>
      </c>
      <c r="J32" s="57">
        <f t="shared" si="10"/>
        <v>103.5</v>
      </c>
      <c r="K32" s="57">
        <f t="shared" si="10"/>
        <v>0</v>
      </c>
      <c r="L32" s="57">
        <f t="shared" si="10"/>
        <v>103.5</v>
      </c>
      <c r="M32" s="57">
        <f t="shared" si="10"/>
        <v>103.5</v>
      </c>
      <c r="N32" s="57">
        <f t="shared" si="10"/>
        <v>0</v>
      </c>
      <c r="O32" s="57">
        <f t="shared" si="10"/>
        <v>0</v>
      </c>
      <c r="P32" s="57">
        <f t="shared" si="10"/>
        <v>0</v>
      </c>
      <c r="Q32" s="57">
        <f t="shared" si="10"/>
        <v>0</v>
      </c>
      <c r="R32" s="57">
        <f t="shared" si="10"/>
        <v>550</v>
      </c>
      <c r="S32" s="57">
        <f t="shared" si="10"/>
        <v>0</v>
      </c>
      <c r="T32" s="57">
        <f t="shared" si="10"/>
        <v>0</v>
      </c>
      <c r="U32" s="57">
        <f t="shared" si="10"/>
        <v>0</v>
      </c>
      <c r="V32" s="57">
        <f t="shared" si="10"/>
        <v>0</v>
      </c>
      <c r="W32" s="57">
        <f t="shared" si="10"/>
        <v>0</v>
      </c>
      <c r="X32" s="57">
        <f t="shared" si="10"/>
        <v>0</v>
      </c>
      <c r="Y32" s="57">
        <f t="shared" si="10"/>
        <v>0</v>
      </c>
      <c r="Z32" s="57">
        <f t="shared" si="10"/>
        <v>0</v>
      </c>
      <c r="AA32" s="57">
        <f t="shared" si="10"/>
        <v>0</v>
      </c>
      <c r="AB32" s="57">
        <f t="shared" si="10"/>
        <v>0</v>
      </c>
      <c r="AC32" s="57">
        <f t="shared" si="10"/>
        <v>0</v>
      </c>
      <c r="AD32" s="57">
        <f t="shared" si="10"/>
        <v>42.5</v>
      </c>
      <c r="AE32" s="57">
        <f t="shared" si="10"/>
        <v>0</v>
      </c>
      <c r="AF32" s="16"/>
    </row>
    <row r="33" spans="1:32" s="14" customFormat="1" ht="18.75">
      <c r="A33" s="2" t="s">
        <v>24</v>
      </c>
      <c r="B33" s="42">
        <f>H33+J33+L33+N33+P33+R33+T33+V33+X33+Z33+AB33+AD33</f>
        <v>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27"/>
    </row>
    <row r="34" spans="1:32" s="15" customFormat="1" ht="18.75">
      <c r="A34" s="2" t="s">
        <v>25</v>
      </c>
      <c r="B34" s="42">
        <f>H34+J34+L34+N34+P34+R34+T34+V34+X34+Z34+AB34+AD34</f>
        <v>799.5</v>
      </c>
      <c r="C34" s="48">
        <f>H34+J34+L34+N34</f>
        <v>207</v>
      </c>
      <c r="D34" s="56">
        <v>103.5</v>
      </c>
      <c r="E34" s="56">
        <f>I34+K34+M34+O34+Q34+S34+U34+W34+Y34+AA34+AC34+AE34</f>
        <v>103.5</v>
      </c>
      <c r="F34" s="56">
        <f>E34/B34*100</f>
        <v>12.94559099437148</v>
      </c>
      <c r="G34" s="48">
        <f>E34/C34*100</f>
        <v>50</v>
      </c>
      <c r="H34" s="56"/>
      <c r="I34" s="56"/>
      <c r="J34" s="56">
        <v>103.5</v>
      </c>
      <c r="K34" s="56"/>
      <c r="L34" s="56">
        <v>103.5</v>
      </c>
      <c r="M34" s="56">
        <v>103.5</v>
      </c>
      <c r="N34" s="56"/>
      <c r="O34" s="56"/>
      <c r="P34" s="56"/>
      <c r="Q34" s="56"/>
      <c r="R34" s="56">
        <v>550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>
        <v>42.5</v>
      </c>
      <c r="AE34" s="56"/>
      <c r="AF34" s="16"/>
    </row>
    <row r="35" spans="1:32" s="15" customFormat="1" ht="18.75">
      <c r="A35" s="2" t="s">
        <v>26</v>
      </c>
      <c r="B35" s="42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16"/>
    </row>
    <row r="36" spans="1:32" s="15" customFormat="1" ht="18.75">
      <c r="A36" s="2" t="s">
        <v>27</v>
      </c>
      <c r="B36" s="42"/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16"/>
    </row>
    <row r="37" spans="1:32" s="15" customFormat="1" ht="75">
      <c r="A37" s="24" t="s">
        <v>50</v>
      </c>
      <c r="B37" s="51">
        <f>B39+B45</f>
        <v>106735.5</v>
      </c>
      <c r="C37" s="51">
        <f>C39+C45</f>
        <v>29110</v>
      </c>
      <c r="D37" s="51">
        <f>D39+D45</f>
        <v>28562</v>
      </c>
      <c r="E37" s="51">
        <f>E39+E45</f>
        <v>23046.500000000004</v>
      </c>
      <c r="F37" s="48">
        <f>E37/B37*100</f>
        <v>21.592160059211793</v>
      </c>
      <c r="G37" s="48">
        <f>E37/C37*100</f>
        <v>79.17038818275508</v>
      </c>
      <c r="H37" s="51">
        <f aca="true" t="shared" si="11" ref="H37:AE37">H39+H45</f>
        <v>6091</v>
      </c>
      <c r="I37" s="51">
        <f t="shared" si="11"/>
        <v>1211.6000000000001</v>
      </c>
      <c r="J37" s="51">
        <f t="shared" si="11"/>
        <v>7770</v>
      </c>
      <c r="K37" s="51">
        <f t="shared" si="11"/>
        <v>7708.400000000001</v>
      </c>
      <c r="L37" s="51">
        <f t="shared" si="11"/>
        <v>7341</v>
      </c>
      <c r="M37" s="51">
        <f t="shared" si="11"/>
        <v>7059.7</v>
      </c>
      <c r="N37" s="51">
        <f t="shared" si="11"/>
        <v>7908</v>
      </c>
      <c r="O37" s="51">
        <f t="shared" si="11"/>
        <v>7066.8</v>
      </c>
      <c r="P37" s="51">
        <f t="shared" si="11"/>
        <v>7488</v>
      </c>
      <c r="Q37" s="51">
        <f t="shared" si="11"/>
        <v>0</v>
      </c>
      <c r="R37" s="51">
        <f t="shared" si="11"/>
        <v>7454</v>
      </c>
      <c r="S37" s="51">
        <f t="shared" si="11"/>
        <v>0</v>
      </c>
      <c r="T37" s="51">
        <f t="shared" si="11"/>
        <v>5094.8</v>
      </c>
      <c r="U37" s="51">
        <f t="shared" si="11"/>
        <v>0</v>
      </c>
      <c r="V37" s="51">
        <f t="shared" si="11"/>
        <v>28510.1</v>
      </c>
      <c r="W37" s="51">
        <f t="shared" si="11"/>
        <v>0</v>
      </c>
      <c r="X37" s="51">
        <f t="shared" si="11"/>
        <v>7570</v>
      </c>
      <c r="Y37" s="51">
        <f t="shared" si="11"/>
        <v>0</v>
      </c>
      <c r="Z37" s="51">
        <f t="shared" si="11"/>
        <v>7574</v>
      </c>
      <c r="AA37" s="51">
        <f t="shared" si="11"/>
        <v>0</v>
      </c>
      <c r="AB37" s="51">
        <f t="shared" si="11"/>
        <v>7101</v>
      </c>
      <c r="AC37" s="51">
        <f t="shared" si="11"/>
        <v>0</v>
      </c>
      <c r="AD37" s="51">
        <f t="shared" si="11"/>
        <v>6833.6</v>
      </c>
      <c r="AE37" s="51">
        <f t="shared" si="11"/>
        <v>0</v>
      </c>
      <c r="AF37" s="16"/>
    </row>
    <row r="38" spans="1:32" s="15" customFormat="1" ht="18.75">
      <c r="A38" s="2" t="s">
        <v>22</v>
      </c>
      <c r="B38" s="52"/>
      <c r="C38" s="48"/>
      <c r="D38" s="4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16"/>
    </row>
    <row r="39" spans="1:32" s="14" customFormat="1" ht="112.5">
      <c r="A39" s="25" t="s">
        <v>51</v>
      </c>
      <c r="B39" s="53">
        <f>B40</f>
        <v>36034.9</v>
      </c>
      <c r="C39" s="53">
        <f>C40</f>
        <v>0</v>
      </c>
      <c r="D39" s="53"/>
      <c r="E39" s="53">
        <f>E40</f>
        <v>0</v>
      </c>
      <c r="F39" s="58"/>
      <c r="G39" s="58"/>
      <c r="H39" s="53">
        <f aca="true" t="shared" si="12" ref="H39:AE39">H40</f>
        <v>0</v>
      </c>
      <c r="I39" s="53">
        <f t="shared" si="12"/>
        <v>0</v>
      </c>
      <c r="J39" s="53">
        <f t="shared" si="12"/>
        <v>0</v>
      </c>
      <c r="K39" s="53">
        <f t="shared" si="12"/>
        <v>0</v>
      </c>
      <c r="L39" s="53">
        <f t="shared" si="12"/>
        <v>0</v>
      </c>
      <c r="M39" s="53">
        <f t="shared" si="12"/>
        <v>0</v>
      </c>
      <c r="N39" s="53">
        <f t="shared" si="12"/>
        <v>0</v>
      </c>
      <c r="O39" s="53">
        <f t="shared" si="12"/>
        <v>0</v>
      </c>
      <c r="P39" s="53">
        <f t="shared" si="12"/>
        <v>0</v>
      </c>
      <c r="Q39" s="53">
        <f t="shared" si="12"/>
        <v>0</v>
      </c>
      <c r="R39" s="53">
        <f t="shared" si="12"/>
        <v>3000</v>
      </c>
      <c r="S39" s="53">
        <f t="shared" si="12"/>
        <v>0</v>
      </c>
      <c r="T39" s="53">
        <f t="shared" si="12"/>
        <v>5094.8</v>
      </c>
      <c r="U39" s="53">
        <f t="shared" si="12"/>
        <v>0</v>
      </c>
      <c r="V39" s="53">
        <f t="shared" si="12"/>
        <v>27940.1</v>
      </c>
      <c r="W39" s="53">
        <f t="shared" si="12"/>
        <v>0</v>
      </c>
      <c r="X39" s="53">
        <f t="shared" si="12"/>
        <v>0</v>
      </c>
      <c r="Y39" s="53">
        <f t="shared" si="12"/>
        <v>0</v>
      </c>
      <c r="Z39" s="53">
        <f t="shared" si="12"/>
        <v>0</v>
      </c>
      <c r="AA39" s="53">
        <f t="shared" si="12"/>
        <v>0</v>
      </c>
      <c r="AB39" s="53">
        <f t="shared" si="12"/>
        <v>0</v>
      </c>
      <c r="AC39" s="53">
        <f t="shared" si="12"/>
        <v>0</v>
      </c>
      <c r="AD39" s="53">
        <f t="shared" si="12"/>
        <v>0</v>
      </c>
      <c r="AE39" s="53">
        <f t="shared" si="12"/>
        <v>0</v>
      </c>
      <c r="AF39" s="26"/>
    </row>
    <row r="40" spans="1:32" s="15" customFormat="1" ht="18.75">
      <c r="A40" s="3" t="s">
        <v>32</v>
      </c>
      <c r="B40" s="9">
        <f>H40+J40+L40+N40+P40+R40+T40+V40+X40+Z40+AB40+AD40</f>
        <v>36034.9</v>
      </c>
      <c r="C40" s="28">
        <f>C41+C42+C43+C44</f>
        <v>0</v>
      </c>
      <c r="D40" s="28"/>
      <c r="E40" s="28">
        <f>E41+E42+E43+E44</f>
        <v>0</v>
      </c>
      <c r="F40" s="28"/>
      <c r="G40" s="28"/>
      <c r="H40" s="28">
        <f>H41+H42+H44</f>
        <v>0</v>
      </c>
      <c r="I40" s="28">
        <f aca="true" t="shared" si="13" ref="I40:AE40">I41+I42+I44</f>
        <v>0</v>
      </c>
      <c r="J40" s="28">
        <f t="shared" si="13"/>
        <v>0</v>
      </c>
      <c r="K40" s="28">
        <f t="shared" si="13"/>
        <v>0</v>
      </c>
      <c r="L40" s="28">
        <f t="shared" si="13"/>
        <v>0</v>
      </c>
      <c r="M40" s="28">
        <f t="shared" si="13"/>
        <v>0</v>
      </c>
      <c r="N40" s="28">
        <f t="shared" si="13"/>
        <v>0</v>
      </c>
      <c r="O40" s="28">
        <f t="shared" si="13"/>
        <v>0</v>
      </c>
      <c r="P40" s="28">
        <f t="shared" si="13"/>
        <v>0</v>
      </c>
      <c r="Q40" s="28">
        <f t="shared" si="13"/>
        <v>0</v>
      </c>
      <c r="R40" s="28">
        <f t="shared" si="13"/>
        <v>3000</v>
      </c>
      <c r="S40" s="28">
        <f t="shared" si="13"/>
        <v>0</v>
      </c>
      <c r="T40" s="28">
        <f t="shared" si="13"/>
        <v>5094.8</v>
      </c>
      <c r="U40" s="28">
        <f t="shared" si="13"/>
        <v>0</v>
      </c>
      <c r="V40" s="28">
        <f t="shared" si="13"/>
        <v>27940.1</v>
      </c>
      <c r="W40" s="28">
        <f t="shared" si="13"/>
        <v>0</v>
      </c>
      <c r="X40" s="28">
        <f t="shared" si="13"/>
        <v>0</v>
      </c>
      <c r="Y40" s="28">
        <f t="shared" si="13"/>
        <v>0</v>
      </c>
      <c r="Z40" s="28">
        <f t="shared" si="13"/>
        <v>0</v>
      </c>
      <c r="AA40" s="28">
        <f t="shared" si="13"/>
        <v>0</v>
      </c>
      <c r="AB40" s="28">
        <f t="shared" si="13"/>
        <v>0</v>
      </c>
      <c r="AC40" s="28">
        <f t="shared" si="13"/>
        <v>0</v>
      </c>
      <c r="AD40" s="28">
        <f t="shared" si="13"/>
        <v>0</v>
      </c>
      <c r="AE40" s="28">
        <f t="shared" si="13"/>
        <v>0</v>
      </c>
      <c r="AF40" s="16"/>
    </row>
    <row r="41" spans="1:32" s="14" customFormat="1" ht="18.75">
      <c r="A41" s="2" t="s">
        <v>24</v>
      </c>
      <c r="B41" s="9">
        <f>H41+J41+L41+N41+P41+R41+T41+V41+X41+Z41+AB41+AD41</f>
        <v>29364.1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>
        <v>2970</v>
      </c>
      <c r="S41" s="48"/>
      <c r="T41" s="69">
        <v>5045.8</v>
      </c>
      <c r="U41" s="48"/>
      <c r="V41" s="48">
        <v>21348.3</v>
      </c>
      <c r="W41" s="48"/>
      <c r="X41" s="48"/>
      <c r="Y41" s="48"/>
      <c r="Z41" s="48"/>
      <c r="AA41" s="48"/>
      <c r="AB41" s="48"/>
      <c r="AC41" s="48"/>
      <c r="AD41" s="48"/>
      <c r="AE41" s="48"/>
      <c r="AF41" s="27"/>
    </row>
    <row r="42" spans="1:32" s="15" customFormat="1" ht="37.5">
      <c r="A42" s="68" t="s">
        <v>90</v>
      </c>
      <c r="B42" s="54">
        <f>H42+J42+L42+N42+P42+R42+T42+V42+X42+Z42+AB42+AD42</f>
        <v>294.7</v>
      </c>
      <c r="C42" s="55"/>
      <c r="D42" s="55"/>
      <c r="E42" s="55">
        <f>I42+K42+M42+O42+Q42+S42+U42+W42+Y42+AA42+AC42+AE42</f>
        <v>0</v>
      </c>
      <c r="F42" s="59"/>
      <c r="G42" s="59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>
        <v>30</v>
      </c>
      <c r="S42" s="55"/>
      <c r="T42" s="55">
        <v>49</v>
      </c>
      <c r="U42" s="55"/>
      <c r="V42" s="55">
        <v>215.7</v>
      </c>
      <c r="W42" s="55"/>
      <c r="X42" s="55">
        <v>0</v>
      </c>
      <c r="Y42" s="55"/>
      <c r="Z42" s="55"/>
      <c r="AA42" s="55"/>
      <c r="AB42" s="55"/>
      <c r="AC42" s="55"/>
      <c r="AD42" s="55"/>
      <c r="AE42" s="55"/>
      <c r="AF42" s="16"/>
    </row>
    <row r="43" spans="1:32" s="15" customFormat="1" ht="18.75">
      <c r="A43" s="2" t="s">
        <v>26</v>
      </c>
      <c r="B43" s="52"/>
      <c r="C43" s="48"/>
      <c r="D43" s="4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16"/>
    </row>
    <row r="44" spans="1:32" s="15" customFormat="1" ht="47.25">
      <c r="A44" s="2" t="s">
        <v>27</v>
      </c>
      <c r="B44" s="9">
        <f>H44+J44+L44+N44+P44+R44+T44+V44+X44+Z44+AB44+AD44</f>
        <v>6376.1</v>
      </c>
      <c r="C44" s="48"/>
      <c r="D44" s="4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48">
        <v>6376.1</v>
      </c>
      <c r="W44" s="28"/>
      <c r="X44" s="28"/>
      <c r="Y44" s="28"/>
      <c r="Z44" s="28"/>
      <c r="AA44" s="28"/>
      <c r="AB44" s="28"/>
      <c r="AC44" s="28"/>
      <c r="AD44" s="28"/>
      <c r="AE44" s="28"/>
      <c r="AF44" s="34" t="s">
        <v>112</v>
      </c>
    </row>
    <row r="45" spans="1:32" s="14" customFormat="1" ht="75">
      <c r="A45" s="25" t="s">
        <v>52</v>
      </c>
      <c r="B45" s="53">
        <f>B46</f>
        <v>70700.6</v>
      </c>
      <c r="C45" s="53">
        <f>C46</f>
        <v>29110</v>
      </c>
      <c r="D45" s="53">
        <f>D46</f>
        <v>28562</v>
      </c>
      <c r="E45" s="53">
        <f>E46</f>
        <v>23046.500000000004</v>
      </c>
      <c r="F45" s="48">
        <f>E45/B45*100</f>
        <v>32.59731883463507</v>
      </c>
      <c r="G45" s="48">
        <f>E45/C45*100</f>
        <v>79.17038818275508</v>
      </c>
      <c r="H45" s="53">
        <f aca="true" t="shared" si="14" ref="H45:AE45">H46</f>
        <v>6091</v>
      </c>
      <c r="I45" s="53">
        <f t="shared" si="14"/>
        <v>1211.6000000000001</v>
      </c>
      <c r="J45" s="53">
        <f t="shared" si="14"/>
        <v>7770</v>
      </c>
      <c r="K45" s="53">
        <f t="shared" si="14"/>
        <v>7708.400000000001</v>
      </c>
      <c r="L45" s="53">
        <f t="shared" si="14"/>
        <v>7341</v>
      </c>
      <c r="M45" s="53">
        <f t="shared" si="14"/>
        <v>7059.7</v>
      </c>
      <c r="N45" s="53">
        <f t="shared" si="14"/>
        <v>7908</v>
      </c>
      <c r="O45" s="53">
        <f t="shared" si="14"/>
        <v>7066.8</v>
      </c>
      <c r="P45" s="53">
        <f t="shared" si="14"/>
        <v>7488</v>
      </c>
      <c r="Q45" s="53">
        <f t="shared" si="14"/>
        <v>0</v>
      </c>
      <c r="R45" s="53">
        <f t="shared" si="14"/>
        <v>4454</v>
      </c>
      <c r="S45" s="53">
        <f t="shared" si="14"/>
        <v>0</v>
      </c>
      <c r="T45" s="53">
        <f t="shared" si="14"/>
        <v>0</v>
      </c>
      <c r="U45" s="53">
        <f t="shared" si="14"/>
        <v>0</v>
      </c>
      <c r="V45" s="53">
        <f t="shared" si="14"/>
        <v>570</v>
      </c>
      <c r="W45" s="53">
        <f t="shared" si="14"/>
        <v>0</v>
      </c>
      <c r="X45" s="53">
        <f t="shared" si="14"/>
        <v>7570</v>
      </c>
      <c r="Y45" s="53">
        <f t="shared" si="14"/>
        <v>0</v>
      </c>
      <c r="Z45" s="53">
        <f t="shared" si="14"/>
        <v>7574</v>
      </c>
      <c r="AA45" s="53">
        <f t="shared" si="14"/>
        <v>0</v>
      </c>
      <c r="AB45" s="53">
        <f t="shared" si="14"/>
        <v>7101</v>
      </c>
      <c r="AC45" s="53">
        <f t="shared" si="14"/>
        <v>0</v>
      </c>
      <c r="AD45" s="53">
        <f t="shared" si="14"/>
        <v>6833.6</v>
      </c>
      <c r="AE45" s="53">
        <f t="shared" si="14"/>
        <v>0</v>
      </c>
      <c r="AF45" s="34" t="s">
        <v>109</v>
      </c>
    </row>
    <row r="46" spans="1:32" s="15" customFormat="1" ht="18.75">
      <c r="A46" s="3" t="s">
        <v>32</v>
      </c>
      <c r="B46" s="9">
        <f>H46+J46+L46+N46+P46+R46+T46+V46+X46+Z46+AB46+AD46</f>
        <v>70700.6</v>
      </c>
      <c r="C46" s="28">
        <f>C47+C48+C49+C50</f>
        <v>29110</v>
      </c>
      <c r="D46" s="28">
        <f>D47+D48+D49+D50</f>
        <v>28562</v>
      </c>
      <c r="E46" s="28">
        <f>E47+E48+E49+E50</f>
        <v>23046.500000000004</v>
      </c>
      <c r="F46" s="48">
        <f>E46/B46*100</f>
        <v>32.59731883463507</v>
      </c>
      <c r="G46" s="48">
        <f>E46/C46*100</f>
        <v>79.17038818275508</v>
      </c>
      <c r="H46" s="28">
        <f aca="true" t="shared" si="15" ref="H46:AE46">H47+H48</f>
        <v>6091</v>
      </c>
      <c r="I46" s="28">
        <f t="shared" si="15"/>
        <v>1211.6000000000001</v>
      </c>
      <c r="J46" s="28">
        <f t="shared" si="15"/>
        <v>7770</v>
      </c>
      <c r="K46" s="28">
        <f t="shared" si="15"/>
        <v>7708.400000000001</v>
      </c>
      <c r="L46" s="28">
        <f t="shared" si="15"/>
        <v>7341</v>
      </c>
      <c r="M46" s="28">
        <f t="shared" si="15"/>
        <v>7059.7</v>
      </c>
      <c r="N46" s="28">
        <f t="shared" si="15"/>
        <v>7908</v>
      </c>
      <c r="O46" s="28">
        <f t="shared" si="15"/>
        <v>7066.8</v>
      </c>
      <c r="P46" s="28">
        <f t="shared" si="15"/>
        <v>7488</v>
      </c>
      <c r="Q46" s="28">
        <f t="shared" si="15"/>
        <v>0</v>
      </c>
      <c r="R46" s="28">
        <f t="shared" si="15"/>
        <v>4454</v>
      </c>
      <c r="S46" s="28">
        <f t="shared" si="15"/>
        <v>0</v>
      </c>
      <c r="T46" s="28">
        <f t="shared" si="15"/>
        <v>0</v>
      </c>
      <c r="U46" s="28">
        <f t="shared" si="15"/>
        <v>0</v>
      </c>
      <c r="V46" s="28">
        <f t="shared" si="15"/>
        <v>570</v>
      </c>
      <c r="W46" s="28">
        <f t="shared" si="15"/>
        <v>0</v>
      </c>
      <c r="X46" s="28">
        <f t="shared" si="15"/>
        <v>7570</v>
      </c>
      <c r="Y46" s="28">
        <f t="shared" si="15"/>
        <v>0</v>
      </c>
      <c r="Z46" s="28">
        <f t="shared" si="15"/>
        <v>7574</v>
      </c>
      <c r="AA46" s="28">
        <f t="shared" si="15"/>
        <v>0</v>
      </c>
      <c r="AB46" s="28">
        <f t="shared" si="15"/>
        <v>7101</v>
      </c>
      <c r="AC46" s="28">
        <f t="shared" si="15"/>
        <v>0</v>
      </c>
      <c r="AD46" s="28">
        <f t="shared" si="15"/>
        <v>6833.6</v>
      </c>
      <c r="AE46" s="28">
        <f t="shared" si="15"/>
        <v>0</v>
      </c>
      <c r="AF46" s="16"/>
    </row>
    <row r="47" spans="1:32" s="14" customFormat="1" ht="18.75">
      <c r="A47" s="2" t="s">
        <v>24</v>
      </c>
      <c r="B47" s="9">
        <f>H47+J47+L47+N47+P47+R47+T47+V47+X47+Z47+AB47+AD47</f>
        <v>61969</v>
      </c>
      <c r="C47" s="48">
        <f>H47+J47+L47+N47</f>
        <v>25835</v>
      </c>
      <c r="D47" s="48">
        <v>25287</v>
      </c>
      <c r="E47" s="48">
        <f>I47+K47+M47+O47+Q47+S47+U47+W47+Y47+AA47+AC47+AE47</f>
        <v>21886.600000000002</v>
      </c>
      <c r="F47" s="48">
        <f>E47/B47*100</f>
        <v>35.31862705546322</v>
      </c>
      <c r="G47" s="48">
        <f>E47/C47*100</f>
        <v>84.71685697696924</v>
      </c>
      <c r="H47" s="48">
        <v>5378</v>
      </c>
      <c r="I47" s="48">
        <v>1140.7</v>
      </c>
      <c r="J47" s="48">
        <v>6925</v>
      </c>
      <c r="K47" s="48">
        <v>7370.1</v>
      </c>
      <c r="L47" s="48">
        <v>6492</v>
      </c>
      <c r="M47" s="48">
        <v>6657.8</v>
      </c>
      <c r="N47" s="48">
        <v>7040</v>
      </c>
      <c r="O47" s="48">
        <v>6718</v>
      </c>
      <c r="P47" s="48">
        <v>6617</v>
      </c>
      <c r="Q47" s="48"/>
      <c r="R47" s="48">
        <v>3972</v>
      </c>
      <c r="S47" s="48"/>
      <c r="T47" s="48"/>
      <c r="U47" s="48"/>
      <c r="V47" s="48">
        <v>420</v>
      </c>
      <c r="W47" s="48"/>
      <c r="X47" s="48">
        <v>6756</v>
      </c>
      <c r="Y47" s="48"/>
      <c r="Z47" s="48">
        <v>6775</v>
      </c>
      <c r="AA47" s="48"/>
      <c r="AB47" s="48">
        <v>6292</v>
      </c>
      <c r="AC47" s="48"/>
      <c r="AD47" s="48">
        <v>5302</v>
      </c>
      <c r="AE47" s="48"/>
      <c r="AF47" s="27"/>
    </row>
    <row r="48" spans="1:32" s="15" customFormat="1" ht="18.75">
      <c r="A48" s="2" t="s">
        <v>25</v>
      </c>
      <c r="B48" s="9">
        <f>H48+J48+L48+N48+P48+R48+T48+V48+X48+Z48+AB48+AD48</f>
        <v>8731.6</v>
      </c>
      <c r="C48" s="48">
        <f>H48+J48+L48+N48</f>
        <v>3275</v>
      </c>
      <c r="D48" s="48">
        <v>3275</v>
      </c>
      <c r="E48" s="48">
        <f>I48+K48+M48+O48+Q48+S48+U48+W48+Y48+AA48+AC48+AE48</f>
        <v>1159.9</v>
      </c>
      <c r="F48" s="48">
        <f>E48/B48*100</f>
        <v>13.283934215951257</v>
      </c>
      <c r="G48" s="48">
        <f>E48/C48*100</f>
        <v>35.41679389312977</v>
      </c>
      <c r="H48" s="48">
        <v>713</v>
      </c>
      <c r="I48" s="48">
        <v>70.9</v>
      </c>
      <c r="J48" s="48">
        <v>845</v>
      </c>
      <c r="K48" s="48">
        <v>338.3</v>
      </c>
      <c r="L48" s="48">
        <v>849</v>
      </c>
      <c r="M48" s="48">
        <v>401.9</v>
      </c>
      <c r="N48" s="48">
        <v>868</v>
      </c>
      <c r="O48" s="48">
        <v>348.8</v>
      </c>
      <c r="P48" s="48">
        <v>871</v>
      </c>
      <c r="Q48" s="48"/>
      <c r="R48" s="48">
        <v>482</v>
      </c>
      <c r="S48" s="48"/>
      <c r="T48" s="48"/>
      <c r="U48" s="48"/>
      <c r="V48" s="48">
        <v>150</v>
      </c>
      <c r="W48" s="48"/>
      <c r="X48" s="48">
        <v>814</v>
      </c>
      <c r="Y48" s="48"/>
      <c r="Z48" s="48">
        <v>799</v>
      </c>
      <c r="AA48" s="48"/>
      <c r="AB48" s="48">
        <v>809</v>
      </c>
      <c r="AC48" s="48"/>
      <c r="AD48" s="48">
        <v>1531.6</v>
      </c>
      <c r="AE48" s="48"/>
      <c r="AF48" s="16"/>
    </row>
    <row r="49" spans="1:32" s="15" customFormat="1" ht="18.75">
      <c r="A49" s="2" t="s">
        <v>26</v>
      </c>
      <c r="B49" s="52"/>
      <c r="C49" s="48"/>
      <c r="D49" s="4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16"/>
    </row>
    <row r="50" spans="1:32" s="15" customFormat="1" ht="18.75">
      <c r="A50" s="2" t="s">
        <v>27</v>
      </c>
      <c r="B50" s="52"/>
      <c r="C50" s="48"/>
      <c r="D50" s="4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16"/>
    </row>
    <row r="51" spans="1:32" s="15" customFormat="1" ht="75">
      <c r="A51" s="24" t="s">
        <v>53</v>
      </c>
      <c r="B51" s="51">
        <f>B53+B59</f>
        <v>8453.3</v>
      </c>
      <c r="C51" s="51">
        <f>C53+C59</f>
        <v>1890.2</v>
      </c>
      <c r="D51" s="51">
        <f>D53+D59</f>
        <v>1890.2</v>
      </c>
      <c r="E51" s="51">
        <f>E53+E59</f>
        <v>1890.2</v>
      </c>
      <c r="F51" s="48">
        <f>E51/B51*100</f>
        <v>22.360498266949005</v>
      </c>
      <c r="G51" s="48">
        <f>E51/C51*100</f>
        <v>100</v>
      </c>
      <c r="H51" s="51">
        <f aca="true" t="shared" si="16" ref="H51:AE51">H53+H59</f>
        <v>0</v>
      </c>
      <c r="I51" s="51">
        <f t="shared" si="16"/>
        <v>0</v>
      </c>
      <c r="J51" s="51">
        <f t="shared" si="16"/>
        <v>0</v>
      </c>
      <c r="K51" s="51">
        <f t="shared" si="16"/>
        <v>0</v>
      </c>
      <c r="L51" s="51">
        <f t="shared" si="16"/>
        <v>622.2</v>
      </c>
      <c r="M51" s="51">
        <f t="shared" si="16"/>
        <v>622.2</v>
      </c>
      <c r="N51" s="51">
        <f t="shared" si="16"/>
        <v>1268</v>
      </c>
      <c r="O51" s="51">
        <f t="shared" si="16"/>
        <v>1268</v>
      </c>
      <c r="P51" s="51">
        <f t="shared" si="16"/>
        <v>232</v>
      </c>
      <c r="Q51" s="51">
        <f t="shared" si="16"/>
        <v>0</v>
      </c>
      <c r="R51" s="51">
        <f t="shared" si="16"/>
        <v>0</v>
      </c>
      <c r="S51" s="51">
        <f t="shared" si="16"/>
        <v>0</v>
      </c>
      <c r="T51" s="51">
        <f t="shared" si="16"/>
        <v>0</v>
      </c>
      <c r="U51" s="51">
        <f t="shared" si="16"/>
        <v>0</v>
      </c>
      <c r="V51" s="51">
        <f t="shared" si="16"/>
        <v>1350</v>
      </c>
      <c r="W51" s="51">
        <f t="shared" si="16"/>
        <v>0</v>
      </c>
      <c r="X51" s="51">
        <f t="shared" si="16"/>
        <v>3150</v>
      </c>
      <c r="Y51" s="51">
        <f t="shared" si="16"/>
        <v>0</v>
      </c>
      <c r="Z51" s="51">
        <f t="shared" si="16"/>
        <v>0</v>
      </c>
      <c r="AA51" s="51">
        <f t="shared" si="16"/>
        <v>0</v>
      </c>
      <c r="AB51" s="51">
        <f t="shared" si="16"/>
        <v>0</v>
      </c>
      <c r="AC51" s="51">
        <f t="shared" si="16"/>
        <v>0</v>
      </c>
      <c r="AD51" s="51">
        <f t="shared" si="16"/>
        <v>1831.1</v>
      </c>
      <c r="AE51" s="51">
        <f t="shared" si="16"/>
        <v>0</v>
      </c>
      <c r="AF51" s="16"/>
    </row>
    <row r="52" spans="1:32" s="15" customFormat="1" ht="18.75">
      <c r="A52" s="2" t="s">
        <v>22</v>
      </c>
      <c r="B52" s="52"/>
      <c r="C52" s="48"/>
      <c r="D52" s="4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16"/>
    </row>
    <row r="53" spans="1:32" s="14" customFormat="1" ht="150">
      <c r="A53" s="25" t="s">
        <v>86</v>
      </c>
      <c r="B53" s="53">
        <f>B54</f>
        <v>6622.2</v>
      </c>
      <c r="C53" s="53">
        <f>C54</f>
        <v>1890.2</v>
      </c>
      <c r="D53" s="53">
        <f>D54</f>
        <v>1890.2</v>
      </c>
      <c r="E53" s="53">
        <f>E54</f>
        <v>1890.2</v>
      </c>
      <c r="F53" s="48">
        <f>E53/B53*100</f>
        <v>28.54338437377307</v>
      </c>
      <c r="G53" s="48">
        <f>E53/C53*100</f>
        <v>100</v>
      </c>
      <c r="H53" s="53">
        <f aca="true" t="shared" si="17" ref="H53:AE53">H54</f>
        <v>0</v>
      </c>
      <c r="I53" s="53">
        <f t="shared" si="17"/>
        <v>0</v>
      </c>
      <c r="J53" s="53">
        <f t="shared" si="17"/>
        <v>0</v>
      </c>
      <c r="K53" s="53">
        <f t="shared" si="17"/>
        <v>0</v>
      </c>
      <c r="L53" s="53">
        <f t="shared" si="17"/>
        <v>622.2</v>
      </c>
      <c r="M53" s="53">
        <f t="shared" si="17"/>
        <v>622.2</v>
      </c>
      <c r="N53" s="53">
        <f t="shared" si="17"/>
        <v>1268</v>
      </c>
      <c r="O53" s="53">
        <f t="shared" si="17"/>
        <v>1268</v>
      </c>
      <c r="P53" s="53">
        <f t="shared" si="17"/>
        <v>232</v>
      </c>
      <c r="Q53" s="53">
        <f t="shared" si="17"/>
        <v>0</v>
      </c>
      <c r="R53" s="53">
        <f t="shared" si="17"/>
        <v>0</v>
      </c>
      <c r="S53" s="53">
        <f t="shared" si="17"/>
        <v>0</v>
      </c>
      <c r="T53" s="53">
        <f t="shared" si="17"/>
        <v>0</v>
      </c>
      <c r="U53" s="53">
        <f t="shared" si="17"/>
        <v>0</v>
      </c>
      <c r="V53" s="53">
        <f t="shared" si="17"/>
        <v>1350</v>
      </c>
      <c r="W53" s="53">
        <f t="shared" si="17"/>
        <v>0</v>
      </c>
      <c r="X53" s="53">
        <f t="shared" si="17"/>
        <v>3150</v>
      </c>
      <c r="Y53" s="53">
        <f t="shared" si="17"/>
        <v>0</v>
      </c>
      <c r="Z53" s="53">
        <f t="shared" si="17"/>
        <v>0</v>
      </c>
      <c r="AA53" s="53">
        <f t="shared" si="17"/>
        <v>0</v>
      </c>
      <c r="AB53" s="53">
        <f t="shared" si="17"/>
        <v>0</v>
      </c>
      <c r="AC53" s="53">
        <f t="shared" si="17"/>
        <v>0</v>
      </c>
      <c r="AD53" s="53">
        <f t="shared" si="17"/>
        <v>0</v>
      </c>
      <c r="AE53" s="53">
        <f t="shared" si="17"/>
        <v>0</v>
      </c>
      <c r="AF53" s="26"/>
    </row>
    <row r="54" spans="1:32" s="15" customFormat="1" ht="18.75">
      <c r="A54" s="3" t="s">
        <v>32</v>
      </c>
      <c r="B54" s="9">
        <f>H54+J54+L54+N54+P54+R54+T54+V54+X54+Z54+AB54+AD54</f>
        <v>6622.2</v>
      </c>
      <c r="C54" s="28">
        <f>C55+C56+C57+C58</f>
        <v>1890.2</v>
      </c>
      <c r="D54" s="28">
        <f>D55+D56+D57+D58</f>
        <v>1890.2</v>
      </c>
      <c r="E54" s="28">
        <f>E55+E56+E57+E58</f>
        <v>1890.2</v>
      </c>
      <c r="F54" s="48">
        <f>E54/B54*100</f>
        <v>28.54338437377307</v>
      </c>
      <c r="G54" s="48">
        <f>E54/C54*100</f>
        <v>100</v>
      </c>
      <c r="H54" s="28">
        <f>H55+H56+H57+H58</f>
        <v>0</v>
      </c>
      <c r="I54" s="28">
        <f aca="true" t="shared" si="18" ref="I54:AE54">I55+I56+I57+I58</f>
        <v>0</v>
      </c>
      <c r="J54" s="28">
        <f t="shared" si="18"/>
        <v>0</v>
      </c>
      <c r="K54" s="28">
        <f t="shared" si="18"/>
        <v>0</v>
      </c>
      <c r="L54" s="28">
        <f>L55+L56+L57+L58</f>
        <v>622.2</v>
      </c>
      <c r="M54" s="28">
        <f t="shared" si="18"/>
        <v>622.2</v>
      </c>
      <c r="N54" s="28">
        <f t="shared" si="18"/>
        <v>1268</v>
      </c>
      <c r="O54" s="28">
        <f t="shared" si="18"/>
        <v>1268</v>
      </c>
      <c r="P54" s="28">
        <f t="shared" si="18"/>
        <v>232</v>
      </c>
      <c r="Q54" s="28">
        <f t="shared" si="18"/>
        <v>0</v>
      </c>
      <c r="R54" s="28">
        <f t="shared" si="18"/>
        <v>0</v>
      </c>
      <c r="S54" s="28">
        <f t="shared" si="18"/>
        <v>0</v>
      </c>
      <c r="T54" s="28">
        <f t="shared" si="18"/>
        <v>0</v>
      </c>
      <c r="U54" s="28">
        <f t="shared" si="18"/>
        <v>0</v>
      </c>
      <c r="V54" s="28">
        <f t="shared" si="18"/>
        <v>1350</v>
      </c>
      <c r="W54" s="28">
        <f t="shared" si="18"/>
        <v>0</v>
      </c>
      <c r="X54" s="28">
        <f t="shared" si="18"/>
        <v>3150</v>
      </c>
      <c r="Y54" s="28">
        <f t="shared" si="18"/>
        <v>0</v>
      </c>
      <c r="Z54" s="28">
        <f t="shared" si="18"/>
        <v>0</v>
      </c>
      <c r="AA54" s="28">
        <f t="shared" si="18"/>
        <v>0</v>
      </c>
      <c r="AB54" s="28">
        <f t="shared" si="18"/>
        <v>0</v>
      </c>
      <c r="AC54" s="28">
        <f t="shared" si="18"/>
        <v>0</v>
      </c>
      <c r="AD54" s="28">
        <f t="shared" si="18"/>
        <v>0</v>
      </c>
      <c r="AE54" s="28">
        <f t="shared" si="18"/>
        <v>0</v>
      </c>
      <c r="AF54" s="16"/>
    </row>
    <row r="55" spans="1:32" s="14" customFormat="1" ht="18.75">
      <c r="A55" s="2" t="s">
        <v>24</v>
      </c>
      <c r="B55" s="9">
        <f>H55+J55+L55+N55+P55+R55+T55+V55+X55+Z55+AB55+AD55</f>
        <v>4455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>
        <v>1336.5</v>
      </c>
      <c r="W55" s="48"/>
      <c r="X55" s="48">
        <v>3118.5</v>
      </c>
      <c r="Y55" s="48"/>
      <c r="Z55" s="48"/>
      <c r="AA55" s="48"/>
      <c r="AB55" s="48"/>
      <c r="AC55" s="48"/>
      <c r="AD55" s="48"/>
      <c r="AE55" s="48"/>
      <c r="AF55" s="88" t="s">
        <v>111</v>
      </c>
    </row>
    <row r="56" spans="1:32" s="15" customFormat="1" ht="37.5">
      <c r="A56" s="68" t="s">
        <v>91</v>
      </c>
      <c r="B56" s="54">
        <f>H56+J56+L56+N56+P56+R56+T56+V56+X56+Z56+AB56+AD56</f>
        <v>45</v>
      </c>
      <c r="C56" s="55"/>
      <c r="D56" s="55"/>
      <c r="E56" s="55">
        <f>I56+K56+M56+O56+Q56+S56+U56+W56+Y56+AA56+AC56+AE56</f>
        <v>0</v>
      </c>
      <c r="F56" s="59"/>
      <c r="G56" s="59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>
        <v>13.5</v>
      </c>
      <c r="W56" s="55"/>
      <c r="X56" s="55">
        <v>31.5</v>
      </c>
      <c r="Y56" s="55"/>
      <c r="Z56" s="55"/>
      <c r="AA56" s="55"/>
      <c r="AB56" s="55"/>
      <c r="AC56" s="55"/>
      <c r="AD56" s="55"/>
      <c r="AE56" s="55"/>
      <c r="AF56" s="89"/>
    </row>
    <row r="57" spans="1:32" s="15" customFormat="1" ht="18.75">
      <c r="A57" s="2" t="s">
        <v>26</v>
      </c>
      <c r="B57" s="9">
        <f>H57+J57+L57+N57+P57+R57+T57+V57+X57+Z57+AB57+AD57</f>
        <v>0</v>
      </c>
      <c r="C57" s="48"/>
      <c r="D57" s="4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16"/>
    </row>
    <row r="58" spans="1:32" s="15" customFormat="1" ht="56.25">
      <c r="A58" s="2" t="s">
        <v>27</v>
      </c>
      <c r="B58" s="9">
        <f>H58+J58+L58+N58+P58+R58+T58+V58+X58+Z58+AB58+AD58</f>
        <v>2122.2</v>
      </c>
      <c r="C58" s="48">
        <f>H58+J58+L58+N58</f>
        <v>1890.2</v>
      </c>
      <c r="D58" s="48">
        <v>1890.2</v>
      </c>
      <c r="E58" s="48">
        <f>I58+K58+M58+O58+Q58+S58+U58+W58+Y58+AA58+AC58+AE58</f>
        <v>1890.2</v>
      </c>
      <c r="F58" s="48">
        <f>E58/B58*100</f>
        <v>89.06794835548017</v>
      </c>
      <c r="G58" s="48">
        <f>E58/C58*100</f>
        <v>100</v>
      </c>
      <c r="H58" s="28"/>
      <c r="I58" s="28"/>
      <c r="J58" s="28"/>
      <c r="K58" s="28"/>
      <c r="L58" s="28">
        <v>622.2</v>
      </c>
      <c r="M58" s="28">
        <v>622.2</v>
      </c>
      <c r="N58" s="28">
        <v>1268</v>
      </c>
      <c r="O58" s="28">
        <v>1268</v>
      </c>
      <c r="P58" s="28">
        <v>232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7" t="s">
        <v>96</v>
      </c>
    </row>
    <row r="59" spans="1:32" s="14" customFormat="1" ht="82.5" customHeight="1">
      <c r="A59" s="25" t="s">
        <v>54</v>
      </c>
      <c r="B59" s="53">
        <f>B60</f>
        <v>1831.1</v>
      </c>
      <c r="C59" s="53">
        <f>C60</f>
        <v>0</v>
      </c>
      <c r="D59" s="53"/>
      <c r="E59" s="53">
        <f>E60</f>
        <v>0</v>
      </c>
      <c r="F59" s="58"/>
      <c r="G59" s="58"/>
      <c r="H59" s="53">
        <f aca="true" t="shared" si="19" ref="H59:AE59">H60</f>
        <v>0</v>
      </c>
      <c r="I59" s="53">
        <f t="shared" si="19"/>
        <v>0</v>
      </c>
      <c r="J59" s="53">
        <f t="shared" si="19"/>
        <v>0</v>
      </c>
      <c r="K59" s="53">
        <f t="shared" si="19"/>
        <v>0</v>
      </c>
      <c r="L59" s="53">
        <f t="shared" si="19"/>
        <v>0</v>
      </c>
      <c r="M59" s="53">
        <f t="shared" si="19"/>
        <v>0</v>
      </c>
      <c r="N59" s="53">
        <f t="shared" si="19"/>
        <v>0</v>
      </c>
      <c r="O59" s="53">
        <f t="shared" si="19"/>
        <v>0</v>
      </c>
      <c r="P59" s="53">
        <f t="shared" si="19"/>
        <v>0</v>
      </c>
      <c r="Q59" s="53">
        <f t="shared" si="19"/>
        <v>0</v>
      </c>
      <c r="R59" s="53">
        <f t="shared" si="19"/>
        <v>0</v>
      </c>
      <c r="S59" s="53">
        <f t="shared" si="19"/>
        <v>0</v>
      </c>
      <c r="T59" s="53">
        <f t="shared" si="19"/>
        <v>0</v>
      </c>
      <c r="U59" s="53">
        <f t="shared" si="19"/>
        <v>0</v>
      </c>
      <c r="V59" s="53">
        <f t="shared" si="19"/>
        <v>0</v>
      </c>
      <c r="W59" s="53">
        <f t="shared" si="19"/>
        <v>0</v>
      </c>
      <c r="X59" s="53">
        <f t="shared" si="19"/>
        <v>0</v>
      </c>
      <c r="Y59" s="53">
        <f t="shared" si="19"/>
        <v>0</v>
      </c>
      <c r="Z59" s="53">
        <f t="shared" si="19"/>
        <v>0</v>
      </c>
      <c r="AA59" s="53">
        <f t="shared" si="19"/>
        <v>0</v>
      </c>
      <c r="AB59" s="53">
        <f t="shared" si="19"/>
        <v>0</v>
      </c>
      <c r="AC59" s="53">
        <f t="shared" si="19"/>
        <v>0</v>
      </c>
      <c r="AD59" s="53">
        <f t="shared" si="19"/>
        <v>1831.1</v>
      </c>
      <c r="AE59" s="53">
        <f t="shared" si="19"/>
        <v>0</v>
      </c>
      <c r="AF59" s="78" t="s">
        <v>97</v>
      </c>
    </row>
    <row r="60" spans="1:32" s="15" customFormat="1" ht="18.75">
      <c r="A60" s="3" t="s">
        <v>32</v>
      </c>
      <c r="B60" s="9">
        <f>H60+J60+L60+N60+P60+R60+T60+V60+X60+Z60+AB60+AD60</f>
        <v>1831.1</v>
      </c>
      <c r="C60" s="28">
        <f>C61+C62+C63+C64</f>
        <v>0</v>
      </c>
      <c r="D60" s="28"/>
      <c r="E60" s="28">
        <f>E61+E62+E63+E64</f>
        <v>0</v>
      </c>
      <c r="F60" s="28"/>
      <c r="G60" s="28"/>
      <c r="H60" s="28">
        <f aca="true" t="shared" si="20" ref="H60:AE60">H61+H62</f>
        <v>0</v>
      </c>
      <c r="I60" s="28">
        <f t="shared" si="20"/>
        <v>0</v>
      </c>
      <c r="J60" s="28">
        <f t="shared" si="20"/>
        <v>0</v>
      </c>
      <c r="K60" s="28">
        <f t="shared" si="20"/>
        <v>0</v>
      </c>
      <c r="L60" s="28">
        <f t="shared" si="20"/>
        <v>0</v>
      </c>
      <c r="M60" s="28">
        <f t="shared" si="20"/>
        <v>0</v>
      </c>
      <c r="N60" s="28">
        <f t="shared" si="20"/>
        <v>0</v>
      </c>
      <c r="O60" s="28">
        <f t="shared" si="20"/>
        <v>0</v>
      </c>
      <c r="P60" s="28">
        <f t="shared" si="20"/>
        <v>0</v>
      </c>
      <c r="Q60" s="28">
        <f t="shared" si="20"/>
        <v>0</v>
      </c>
      <c r="R60" s="28">
        <f t="shared" si="20"/>
        <v>0</v>
      </c>
      <c r="S60" s="28">
        <f t="shared" si="20"/>
        <v>0</v>
      </c>
      <c r="T60" s="28">
        <f t="shared" si="20"/>
        <v>0</v>
      </c>
      <c r="U60" s="28">
        <f t="shared" si="20"/>
        <v>0</v>
      </c>
      <c r="V60" s="28">
        <f t="shared" si="20"/>
        <v>0</v>
      </c>
      <c r="W60" s="28">
        <f t="shared" si="20"/>
        <v>0</v>
      </c>
      <c r="X60" s="28">
        <f t="shared" si="20"/>
        <v>0</v>
      </c>
      <c r="Y60" s="28">
        <f t="shared" si="20"/>
        <v>0</v>
      </c>
      <c r="Z60" s="28">
        <f t="shared" si="20"/>
        <v>0</v>
      </c>
      <c r="AA60" s="28">
        <f t="shared" si="20"/>
        <v>0</v>
      </c>
      <c r="AB60" s="28">
        <f t="shared" si="20"/>
        <v>0</v>
      </c>
      <c r="AC60" s="28">
        <f t="shared" si="20"/>
        <v>0</v>
      </c>
      <c r="AD60" s="28">
        <f t="shared" si="20"/>
        <v>1831.1</v>
      </c>
      <c r="AE60" s="28">
        <f t="shared" si="20"/>
        <v>0</v>
      </c>
      <c r="AF60" s="79"/>
    </row>
    <row r="61" spans="1:32" s="14" customFormat="1" ht="40.5" customHeight="1">
      <c r="A61" s="2" t="s">
        <v>24</v>
      </c>
      <c r="B61" s="9">
        <f>H61+J61+L61+N61+P61+R61+T61+V61+X61+Z61+AB61+AD61</f>
        <v>1648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>
        <v>1648</v>
      </c>
      <c r="AE61" s="48"/>
      <c r="AF61" s="79"/>
    </row>
    <row r="62" spans="1:32" s="15" customFormat="1" ht="18.75">
      <c r="A62" s="2" t="s">
        <v>25</v>
      </c>
      <c r="B62" s="9">
        <f>H62+J62+L62+N62+P62+R62+T62+V62+X62+Z62+AB62+AD62</f>
        <v>183.1</v>
      </c>
      <c r="C62" s="48"/>
      <c r="D62" s="48"/>
      <c r="E62" s="48">
        <f>I62+K62+M62+O62+Q62+S62+U62+W62+Y62+AA62+AC62+AE62</f>
        <v>0</v>
      </c>
      <c r="F62" s="28"/>
      <c r="G62" s="2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>
        <v>183.1</v>
      </c>
      <c r="AE62" s="48"/>
      <c r="AF62" s="79"/>
    </row>
    <row r="63" spans="1:32" s="15" customFormat="1" ht="200.25" customHeight="1">
      <c r="A63" s="2" t="s">
        <v>26</v>
      </c>
      <c r="B63" s="52"/>
      <c r="C63" s="48"/>
      <c r="D63" s="4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80"/>
    </row>
    <row r="64" spans="1:32" s="15" customFormat="1" ht="18.75">
      <c r="A64" s="2" t="s">
        <v>27</v>
      </c>
      <c r="B64" s="52"/>
      <c r="C64" s="48"/>
      <c r="D64" s="4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16"/>
    </row>
    <row r="65" spans="1:32" s="15" customFormat="1" ht="18.75">
      <c r="A65" s="2"/>
      <c r="B65" s="52"/>
      <c r="C65" s="48"/>
      <c r="D65" s="4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16"/>
    </row>
    <row r="66" spans="1:32" s="15" customFormat="1" ht="103.5" customHeight="1">
      <c r="A66" s="23" t="s">
        <v>55</v>
      </c>
      <c r="B66" s="50">
        <f>B67</f>
        <v>11786.599999999999</v>
      </c>
      <c r="C66" s="50">
        <f>C67</f>
        <v>3058.2000000000003</v>
      </c>
      <c r="D66" s="50">
        <f>D67</f>
        <v>3058.2</v>
      </c>
      <c r="E66" s="50">
        <f>E67</f>
        <v>2736.9</v>
      </c>
      <c r="F66" s="48">
        <f>E66/B66*100</f>
        <v>23.220436767176288</v>
      </c>
      <c r="G66" s="48">
        <f>E66/C66*100</f>
        <v>89.49381989405532</v>
      </c>
      <c r="H66" s="50">
        <f aca="true" t="shared" si="21" ref="H66:AE66">H67</f>
        <v>538.7</v>
      </c>
      <c r="I66" s="50">
        <f t="shared" si="21"/>
        <v>403.3</v>
      </c>
      <c r="J66" s="50">
        <f t="shared" si="21"/>
        <v>1186.3000000000002</v>
      </c>
      <c r="K66" s="50">
        <f t="shared" si="21"/>
        <v>1000.7</v>
      </c>
      <c r="L66" s="50">
        <f t="shared" si="21"/>
        <v>348.5</v>
      </c>
      <c r="M66" s="50">
        <f t="shared" si="21"/>
        <v>540.9000000000001</v>
      </c>
      <c r="N66" s="50">
        <f t="shared" si="21"/>
        <v>984.7</v>
      </c>
      <c r="O66" s="50">
        <f t="shared" si="21"/>
        <v>792</v>
      </c>
      <c r="P66" s="50">
        <f t="shared" si="21"/>
        <v>1697.2</v>
      </c>
      <c r="Q66" s="50">
        <f t="shared" si="21"/>
        <v>0</v>
      </c>
      <c r="R66" s="50">
        <f t="shared" si="21"/>
        <v>1300.6</v>
      </c>
      <c r="S66" s="50">
        <f t="shared" si="21"/>
        <v>0</v>
      </c>
      <c r="T66" s="50">
        <f t="shared" si="21"/>
        <v>1151.5</v>
      </c>
      <c r="U66" s="50">
        <f t="shared" si="21"/>
        <v>0</v>
      </c>
      <c r="V66" s="50">
        <f t="shared" si="21"/>
        <v>544.9</v>
      </c>
      <c r="W66" s="50">
        <f t="shared" si="21"/>
        <v>0</v>
      </c>
      <c r="X66" s="50">
        <f t="shared" si="21"/>
        <v>932</v>
      </c>
      <c r="Y66" s="50">
        <f t="shared" si="21"/>
        <v>0</v>
      </c>
      <c r="Z66" s="50">
        <f t="shared" si="21"/>
        <v>1085</v>
      </c>
      <c r="AA66" s="50">
        <f t="shared" si="21"/>
        <v>0</v>
      </c>
      <c r="AB66" s="50">
        <f t="shared" si="21"/>
        <v>870.9</v>
      </c>
      <c r="AC66" s="50">
        <f t="shared" si="21"/>
        <v>0</v>
      </c>
      <c r="AD66" s="50">
        <f t="shared" si="21"/>
        <v>1146.3</v>
      </c>
      <c r="AE66" s="50">
        <f t="shared" si="21"/>
        <v>0</v>
      </c>
      <c r="AF66" s="23"/>
    </row>
    <row r="67" spans="1:32" s="15" customFormat="1" ht="93.75">
      <c r="A67" s="24" t="s">
        <v>56</v>
      </c>
      <c r="B67" s="51">
        <f>B69+B75</f>
        <v>11786.599999999999</v>
      </c>
      <c r="C67" s="51">
        <f>C69+C75</f>
        <v>3058.2000000000003</v>
      </c>
      <c r="D67" s="51">
        <f>D69+D75</f>
        <v>3058.2</v>
      </c>
      <c r="E67" s="51">
        <f>E69+E75</f>
        <v>2736.9</v>
      </c>
      <c r="F67" s="48">
        <f>E67/B67*100</f>
        <v>23.220436767176288</v>
      </c>
      <c r="G67" s="48">
        <f>E67/C67*100</f>
        <v>89.49381989405532</v>
      </c>
      <c r="H67" s="51">
        <f aca="true" t="shared" si="22" ref="H67:AE67">H69+H75</f>
        <v>538.7</v>
      </c>
      <c r="I67" s="51">
        <f t="shared" si="22"/>
        <v>403.3</v>
      </c>
      <c r="J67" s="51">
        <f t="shared" si="22"/>
        <v>1186.3000000000002</v>
      </c>
      <c r="K67" s="51">
        <f t="shared" si="22"/>
        <v>1000.7</v>
      </c>
      <c r="L67" s="51">
        <f t="shared" si="22"/>
        <v>348.5</v>
      </c>
      <c r="M67" s="51">
        <f t="shared" si="22"/>
        <v>540.9000000000001</v>
      </c>
      <c r="N67" s="51">
        <f t="shared" si="22"/>
        <v>984.7</v>
      </c>
      <c r="O67" s="51">
        <f t="shared" si="22"/>
        <v>792</v>
      </c>
      <c r="P67" s="51">
        <f t="shared" si="22"/>
        <v>1697.2</v>
      </c>
      <c r="Q67" s="51">
        <f t="shared" si="22"/>
        <v>0</v>
      </c>
      <c r="R67" s="51">
        <f t="shared" si="22"/>
        <v>1300.6</v>
      </c>
      <c r="S67" s="51">
        <f t="shared" si="22"/>
        <v>0</v>
      </c>
      <c r="T67" s="51">
        <f t="shared" si="22"/>
        <v>1151.5</v>
      </c>
      <c r="U67" s="51">
        <f t="shared" si="22"/>
        <v>0</v>
      </c>
      <c r="V67" s="51">
        <f t="shared" si="22"/>
        <v>544.9</v>
      </c>
      <c r="W67" s="51">
        <f t="shared" si="22"/>
        <v>0</v>
      </c>
      <c r="X67" s="51">
        <f t="shared" si="22"/>
        <v>932</v>
      </c>
      <c r="Y67" s="51">
        <f t="shared" si="22"/>
        <v>0</v>
      </c>
      <c r="Z67" s="51">
        <f t="shared" si="22"/>
        <v>1085</v>
      </c>
      <c r="AA67" s="51">
        <f t="shared" si="22"/>
        <v>0</v>
      </c>
      <c r="AB67" s="51">
        <f t="shared" si="22"/>
        <v>870.9</v>
      </c>
      <c r="AC67" s="51">
        <f t="shared" si="22"/>
        <v>0</v>
      </c>
      <c r="AD67" s="51">
        <f t="shared" si="22"/>
        <v>1146.3</v>
      </c>
      <c r="AE67" s="51">
        <f t="shared" si="22"/>
        <v>0</v>
      </c>
      <c r="AF67" s="16"/>
    </row>
    <row r="68" spans="1:32" s="15" customFormat="1" ht="18.75">
      <c r="A68" s="2" t="s">
        <v>22</v>
      </c>
      <c r="B68" s="52"/>
      <c r="C68" s="48"/>
      <c r="D68" s="4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16"/>
    </row>
    <row r="69" spans="1:32" s="14" customFormat="1" ht="56.25">
      <c r="A69" s="25" t="s">
        <v>57</v>
      </c>
      <c r="B69" s="53">
        <f>B70</f>
        <v>11275.499999999998</v>
      </c>
      <c r="C69" s="53">
        <f>C70</f>
        <v>2647.1000000000004</v>
      </c>
      <c r="D69" s="53">
        <f>D70</f>
        <v>2647.1</v>
      </c>
      <c r="E69" s="53">
        <f>E70</f>
        <v>2444.6</v>
      </c>
      <c r="F69" s="48">
        <f>E69/B69*100</f>
        <v>21.680635005099553</v>
      </c>
      <c r="G69" s="48">
        <f>E69/C69*100</f>
        <v>92.3501189981489</v>
      </c>
      <c r="H69" s="53">
        <f aca="true" t="shared" si="23" ref="H69:AE69">H70</f>
        <v>538.7</v>
      </c>
      <c r="I69" s="53">
        <f t="shared" si="23"/>
        <v>403.3</v>
      </c>
      <c r="J69" s="53">
        <f t="shared" si="23"/>
        <v>875.2</v>
      </c>
      <c r="K69" s="53">
        <f t="shared" si="23"/>
        <v>934.1</v>
      </c>
      <c r="L69" s="53">
        <f t="shared" si="23"/>
        <v>348.5</v>
      </c>
      <c r="M69" s="53">
        <f t="shared" si="23"/>
        <v>360.1</v>
      </c>
      <c r="N69" s="53">
        <f t="shared" si="23"/>
        <v>884.7</v>
      </c>
      <c r="O69" s="53">
        <f t="shared" si="23"/>
        <v>747.1</v>
      </c>
      <c r="P69" s="53">
        <f t="shared" si="23"/>
        <v>1597.2</v>
      </c>
      <c r="Q69" s="53">
        <f t="shared" si="23"/>
        <v>0</v>
      </c>
      <c r="R69" s="53">
        <f t="shared" si="23"/>
        <v>1300.6</v>
      </c>
      <c r="S69" s="53">
        <f t="shared" si="23"/>
        <v>0</v>
      </c>
      <c r="T69" s="53">
        <f t="shared" si="23"/>
        <v>1151.5</v>
      </c>
      <c r="U69" s="53">
        <f t="shared" si="23"/>
        <v>0</v>
      </c>
      <c r="V69" s="53">
        <f t="shared" si="23"/>
        <v>544.9</v>
      </c>
      <c r="W69" s="53">
        <f t="shared" si="23"/>
        <v>0</v>
      </c>
      <c r="X69" s="53">
        <f t="shared" si="23"/>
        <v>932</v>
      </c>
      <c r="Y69" s="53">
        <f t="shared" si="23"/>
        <v>0</v>
      </c>
      <c r="Z69" s="53">
        <f t="shared" si="23"/>
        <v>1085</v>
      </c>
      <c r="AA69" s="53">
        <f t="shared" si="23"/>
        <v>0</v>
      </c>
      <c r="AB69" s="53">
        <f t="shared" si="23"/>
        <v>870.9</v>
      </c>
      <c r="AC69" s="53">
        <f t="shared" si="23"/>
        <v>0</v>
      </c>
      <c r="AD69" s="53">
        <f t="shared" si="23"/>
        <v>1146.3</v>
      </c>
      <c r="AE69" s="53">
        <f t="shared" si="23"/>
        <v>0</v>
      </c>
      <c r="AF69" s="34" t="s">
        <v>68</v>
      </c>
    </row>
    <row r="70" spans="1:32" s="15" customFormat="1" ht="18.75">
      <c r="A70" s="3" t="s">
        <v>32</v>
      </c>
      <c r="B70" s="9">
        <f>H70+J70+L70+N70+P70+R70+T70+V70+X70+Z70+AB70+AD70</f>
        <v>11275.499999999998</v>
      </c>
      <c r="C70" s="28">
        <f>C71+C72+C73+C74</f>
        <v>2647.1000000000004</v>
      </c>
      <c r="D70" s="28">
        <f>D71+D72+D73+D74</f>
        <v>2647.1</v>
      </c>
      <c r="E70" s="28">
        <f>E71+E72+E73+E74</f>
        <v>2444.6</v>
      </c>
      <c r="F70" s="48">
        <f>E70/B70*100</f>
        <v>21.680635005099553</v>
      </c>
      <c r="G70" s="48">
        <f>E70/C70*100</f>
        <v>92.3501189981489</v>
      </c>
      <c r="H70" s="28">
        <f aca="true" t="shared" si="24" ref="H70:AE70">H71+H72</f>
        <v>538.7</v>
      </c>
      <c r="I70" s="28">
        <f t="shared" si="24"/>
        <v>403.3</v>
      </c>
      <c r="J70" s="28">
        <f t="shared" si="24"/>
        <v>875.2</v>
      </c>
      <c r="K70" s="28">
        <f t="shared" si="24"/>
        <v>934.1</v>
      </c>
      <c r="L70" s="28">
        <f t="shared" si="24"/>
        <v>348.5</v>
      </c>
      <c r="M70" s="28">
        <f t="shared" si="24"/>
        <v>360.1</v>
      </c>
      <c r="N70" s="28">
        <f t="shared" si="24"/>
        <v>884.7</v>
      </c>
      <c r="O70" s="28">
        <f t="shared" si="24"/>
        <v>747.1</v>
      </c>
      <c r="P70" s="28">
        <f t="shared" si="24"/>
        <v>1597.2</v>
      </c>
      <c r="Q70" s="28">
        <f t="shared" si="24"/>
        <v>0</v>
      </c>
      <c r="R70" s="28">
        <f t="shared" si="24"/>
        <v>1300.6</v>
      </c>
      <c r="S70" s="28">
        <f t="shared" si="24"/>
        <v>0</v>
      </c>
      <c r="T70" s="28">
        <f t="shared" si="24"/>
        <v>1151.5</v>
      </c>
      <c r="U70" s="28">
        <f t="shared" si="24"/>
        <v>0</v>
      </c>
      <c r="V70" s="28">
        <f t="shared" si="24"/>
        <v>544.9</v>
      </c>
      <c r="W70" s="28">
        <f t="shared" si="24"/>
        <v>0</v>
      </c>
      <c r="X70" s="28">
        <f t="shared" si="24"/>
        <v>932</v>
      </c>
      <c r="Y70" s="28">
        <f t="shared" si="24"/>
        <v>0</v>
      </c>
      <c r="Z70" s="28">
        <f t="shared" si="24"/>
        <v>1085</v>
      </c>
      <c r="AA70" s="28">
        <f t="shared" si="24"/>
        <v>0</v>
      </c>
      <c r="AB70" s="28">
        <f t="shared" si="24"/>
        <v>870.9</v>
      </c>
      <c r="AC70" s="28">
        <f t="shared" si="24"/>
        <v>0</v>
      </c>
      <c r="AD70" s="28">
        <f t="shared" si="24"/>
        <v>1146.3</v>
      </c>
      <c r="AE70" s="28">
        <f t="shared" si="24"/>
        <v>0</v>
      </c>
      <c r="AF70" s="16"/>
    </row>
    <row r="71" spans="1:32" s="14" customFormat="1" ht="18.75">
      <c r="A71" s="2" t="s">
        <v>24</v>
      </c>
      <c r="B71" s="9">
        <f>H71+J71+L71+N71+P71+R71+T71+V71+X71+Z71+AB71+AD71</f>
        <v>0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27"/>
    </row>
    <row r="72" spans="1:32" s="15" customFormat="1" ht="18.75">
      <c r="A72" s="2" t="s">
        <v>25</v>
      </c>
      <c r="B72" s="9">
        <f>H72+J72+L72+N72+P72+R72+T72+V72+X72+Z72+AB72+AD72</f>
        <v>11275.499999999998</v>
      </c>
      <c r="C72" s="48">
        <f>H72+J72+L72+N72</f>
        <v>2647.1000000000004</v>
      </c>
      <c r="D72" s="48">
        <v>2647.1</v>
      </c>
      <c r="E72" s="48">
        <f>I72+K72+M72+O72+Q72+S72+U72+W72+Y72+AA72+AC72+AE72</f>
        <v>2444.6</v>
      </c>
      <c r="F72" s="48">
        <f>E72/B72*100</f>
        <v>21.680635005099553</v>
      </c>
      <c r="G72" s="48">
        <f>E72/C72*100</f>
        <v>92.3501189981489</v>
      </c>
      <c r="H72" s="48">
        <v>538.7</v>
      </c>
      <c r="I72" s="48">
        <v>403.3</v>
      </c>
      <c r="J72" s="48">
        <v>875.2</v>
      </c>
      <c r="K72" s="48">
        <v>934.1</v>
      </c>
      <c r="L72" s="48">
        <v>348.5</v>
      </c>
      <c r="M72" s="48">
        <v>360.1</v>
      </c>
      <c r="N72" s="48">
        <v>884.7</v>
      </c>
      <c r="O72" s="48">
        <v>747.1</v>
      </c>
      <c r="P72" s="48">
        <v>1597.2</v>
      </c>
      <c r="Q72" s="48"/>
      <c r="R72" s="48">
        <v>1300.6</v>
      </c>
      <c r="S72" s="48"/>
      <c r="T72" s="48">
        <v>1151.5</v>
      </c>
      <c r="U72" s="48"/>
      <c r="V72" s="48">
        <v>544.9</v>
      </c>
      <c r="W72" s="48"/>
      <c r="X72" s="48">
        <v>932</v>
      </c>
      <c r="Y72" s="48"/>
      <c r="Z72" s="48">
        <v>1085</v>
      </c>
      <c r="AA72" s="48"/>
      <c r="AB72" s="48">
        <v>870.9</v>
      </c>
      <c r="AC72" s="48"/>
      <c r="AD72" s="48">
        <v>1146.3</v>
      </c>
      <c r="AE72" s="48"/>
      <c r="AF72" s="16"/>
    </row>
    <row r="73" spans="1:32" s="15" customFormat="1" ht="18.75">
      <c r="A73" s="2" t="s">
        <v>26</v>
      </c>
      <c r="B73" s="52"/>
      <c r="C73" s="48"/>
      <c r="D73" s="4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16"/>
    </row>
    <row r="74" spans="1:32" s="15" customFormat="1" ht="18.75">
      <c r="A74" s="2" t="s">
        <v>27</v>
      </c>
      <c r="B74" s="52"/>
      <c r="C74" s="48"/>
      <c r="D74" s="4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16"/>
    </row>
    <row r="75" spans="1:32" s="14" customFormat="1" ht="56.25">
      <c r="A75" s="25" t="s">
        <v>83</v>
      </c>
      <c r="B75" s="53">
        <f>B76</f>
        <v>511.1</v>
      </c>
      <c r="C75" s="53">
        <f>C76</f>
        <v>411.1</v>
      </c>
      <c r="D75" s="53">
        <f>D76</f>
        <v>411.1</v>
      </c>
      <c r="E75" s="53">
        <f>E76</f>
        <v>292.3</v>
      </c>
      <c r="F75" s="56">
        <f>E75/B75*100</f>
        <v>57.19037370377617</v>
      </c>
      <c r="G75" s="48">
        <f>E75/C75*100</f>
        <v>71.10192167355875</v>
      </c>
      <c r="H75" s="53">
        <f aca="true" t="shared" si="25" ref="H75:AE75">H76</f>
        <v>0</v>
      </c>
      <c r="I75" s="53">
        <f t="shared" si="25"/>
        <v>0</v>
      </c>
      <c r="J75" s="53">
        <f t="shared" si="25"/>
        <v>311.1</v>
      </c>
      <c r="K75" s="53">
        <f t="shared" si="25"/>
        <v>66.6</v>
      </c>
      <c r="L75" s="53">
        <f t="shared" si="25"/>
        <v>0</v>
      </c>
      <c r="M75" s="53">
        <f t="shared" si="25"/>
        <v>180.8</v>
      </c>
      <c r="N75" s="53">
        <f t="shared" si="25"/>
        <v>100</v>
      </c>
      <c r="O75" s="53">
        <f t="shared" si="25"/>
        <v>44.9</v>
      </c>
      <c r="P75" s="53">
        <f t="shared" si="25"/>
        <v>100</v>
      </c>
      <c r="Q75" s="53">
        <f t="shared" si="25"/>
        <v>0</v>
      </c>
      <c r="R75" s="53">
        <f t="shared" si="25"/>
        <v>0</v>
      </c>
      <c r="S75" s="53">
        <f t="shared" si="25"/>
        <v>0</v>
      </c>
      <c r="T75" s="53">
        <f t="shared" si="25"/>
        <v>0</v>
      </c>
      <c r="U75" s="53">
        <f t="shared" si="25"/>
        <v>0</v>
      </c>
      <c r="V75" s="53">
        <f t="shared" si="25"/>
        <v>0</v>
      </c>
      <c r="W75" s="53">
        <f t="shared" si="25"/>
        <v>0</v>
      </c>
      <c r="X75" s="53">
        <f t="shared" si="25"/>
        <v>0</v>
      </c>
      <c r="Y75" s="53">
        <f t="shared" si="25"/>
        <v>0</v>
      </c>
      <c r="Z75" s="53">
        <f t="shared" si="25"/>
        <v>0</v>
      </c>
      <c r="AA75" s="53">
        <f t="shared" si="25"/>
        <v>0</v>
      </c>
      <c r="AB75" s="53">
        <f t="shared" si="25"/>
        <v>0</v>
      </c>
      <c r="AC75" s="53">
        <f t="shared" si="25"/>
        <v>0</v>
      </c>
      <c r="AD75" s="53">
        <f t="shared" si="25"/>
        <v>0</v>
      </c>
      <c r="AE75" s="53">
        <f t="shared" si="25"/>
        <v>0</v>
      </c>
      <c r="AF75" s="47"/>
    </row>
    <row r="76" spans="1:32" s="15" customFormat="1" ht="18.75">
      <c r="A76" s="3" t="s">
        <v>32</v>
      </c>
      <c r="B76" s="42">
        <f>H76+J76+L76+N76+P76+R76+T76+V76+X76+Z76+AB76+AD76</f>
        <v>511.1</v>
      </c>
      <c r="C76" s="57">
        <f>C77+C78+C79+C80</f>
        <v>411.1</v>
      </c>
      <c r="D76" s="57">
        <f>D77+D78+D79+D80</f>
        <v>411.1</v>
      </c>
      <c r="E76" s="48">
        <f>I76+K76+M76+O76+Q76+S76+U76+W76+Y76+AA76+AC76+AE76</f>
        <v>292.3</v>
      </c>
      <c r="F76" s="56">
        <f>E76/B76*100</f>
        <v>57.19037370377617</v>
      </c>
      <c r="G76" s="48">
        <f>E76/C76*100</f>
        <v>71.10192167355875</v>
      </c>
      <c r="H76" s="57">
        <f>H77+H78+H79+H80</f>
        <v>0</v>
      </c>
      <c r="I76" s="57">
        <f aca="true" t="shared" si="26" ref="I76:AE76">I77+I78+I79+I80</f>
        <v>0</v>
      </c>
      <c r="J76" s="57">
        <f t="shared" si="26"/>
        <v>311.1</v>
      </c>
      <c r="K76" s="57">
        <f t="shared" si="26"/>
        <v>66.6</v>
      </c>
      <c r="L76" s="57">
        <f t="shared" si="26"/>
        <v>0</v>
      </c>
      <c r="M76" s="57">
        <f t="shared" si="26"/>
        <v>180.8</v>
      </c>
      <c r="N76" s="57">
        <f t="shared" si="26"/>
        <v>100</v>
      </c>
      <c r="O76" s="57">
        <f t="shared" si="26"/>
        <v>44.9</v>
      </c>
      <c r="P76" s="57">
        <f t="shared" si="26"/>
        <v>100</v>
      </c>
      <c r="Q76" s="57">
        <f t="shared" si="26"/>
        <v>0</v>
      </c>
      <c r="R76" s="57">
        <f t="shared" si="26"/>
        <v>0</v>
      </c>
      <c r="S76" s="57">
        <f t="shared" si="26"/>
        <v>0</v>
      </c>
      <c r="T76" s="57">
        <f t="shared" si="26"/>
        <v>0</v>
      </c>
      <c r="U76" s="57">
        <f t="shared" si="26"/>
        <v>0</v>
      </c>
      <c r="V76" s="57">
        <f t="shared" si="26"/>
        <v>0</v>
      </c>
      <c r="W76" s="57">
        <f t="shared" si="26"/>
        <v>0</v>
      </c>
      <c r="X76" s="57">
        <f t="shared" si="26"/>
        <v>0</v>
      </c>
      <c r="Y76" s="57">
        <f t="shared" si="26"/>
        <v>0</v>
      </c>
      <c r="Z76" s="57">
        <f t="shared" si="26"/>
        <v>0</v>
      </c>
      <c r="AA76" s="57">
        <f t="shared" si="26"/>
        <v>0</v>
      </c>
      <c r="AB76" s="57">
        <f t="shared" si="26"/>
        <v>0</v>
      </c>
      <c r="AC76" s="57">
        <f t="shared" si="26"/>
        <v>0</v>
      </c>
      <c r="AD76" s="57">
        <f t="shared" si="26"/>
        <v>0</v>
      </c>
      <c r="AE76" s="57">
        <f t="shared" si="26"/>
        <v>0</v>
      </c>
      <c r="AF76" s="16"/>
    </row>
    <row r="77" spans="1:32" s="14" customFormat="1" ht="18.75">
      <c r="A77" s="2" t="s">
        <v>24</v>
      </c>
      <c r="B77" s="42">
        <f>H77+J77+L77+N77+P77+R77+T77+V77+X77+Z77+AB77+AD77</f>
        <v>0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27"/>
    </row>
    <row r="78" spans="1:32" s="15" customFormat="1" ht="29.25" customHeight="1">
      <c r="A78" s="2" t="s">
        <v>25</v>
      </c>
      <c r="B78" s="42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34"/>
    </row>
    <row r="79" spans="1:32" s="15" customFormat="1" ht="18.75">
      <c r="A79" s="2" t="s">
        <v>26</v>
      </c>
      <c r="B79" s="42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16"/>
    </row>
    <row r="80" spans="1:32" s="15" customFormat="1" ht="101.25" customHeight="1">
      <c r="A80" s="25" t="s">
        <v>27</v>
      </c>
      <c r="B80" s="56">
        <f>H80+J80+L80+N80+P80+R80+T80+V80+X80+Z80+AB80+AD80</f>
        <v>511.1</v>
      </c>
      <c r="C80" s="48">
        <f>H80+J80+L80+N80</f>
        <v>411.1</v>
      </c>
      <c r="D80" s="56">
        <v>411.1</v>
      </c>
      <c r="E80" s="56">
        <f>I80+K80+M80+O80+Q80+S80+U80+W80+Y80+AA80+AC80+AE80</f>
        <v>292.3</v>
      </c>
      <c r="F80" s="56">
        <f>E80/B80*100</f>
        <v>57.19037370377617</v>
      </c>
      <c r="G80" s="48">
        <f>E80/C80*100</f>
        <v>71.10192167355875</v>
      </c>
      <c r="H80" s="56"/>
      <c r="I80" s="56"/>
      <c r="J80" s="56">
        <v>311.1</v>
      </c>
      <c r="K80" s="56">
        <v>66.6</v>
      </c>
      <c r="L80" s="56"/>
      <c r="M80" s="57">
        <v>180.8</v>
      </c>
      <c r="N80" s="57">
        <v>100</v>
      </c>
      <c r="O80" s="57">
        <v>44.9</v>
      </c>
      <c r="P80" s="57">
        <v>100</v>
      </c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47" t="s">
        <v>87</v>
      </c>
    </row>
    <row r="81" spans="1:32" s="15" customFormat="1" ht="18.75">
      <c r="A81" s="2"/>
      <c r="B81" s="52"/>
      <c r="C81" s="48"/>
      <c r="D81" s="4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16"/>
    </row>
    <row r="82" spans="1:32" s="15" customFormat="1" ht="88.5" customHeight="1">
      <c r="A82" s="23" t="s">
        <v>58</v>
      </c>
      <c r="B82" s="50">
        <f>B83</f>
        <v>33641.9</v>
      </c>
      <c r="C82" s="50">
        <f>C83</f>
        <v>15743.3</v>
      </c>
      <c r="D82" s="50">
        <f>D83</f>
        <v>14239</v>
      </c>
      <c r="E82" s="50">
        <f>E83</f>
        <v>14239</v>
      </c>
      <c r="F82" s="48">
        <f>E82/B82*100</f>
        <v>42.32519566374075</v>
      </c>
      <c r="G82" s="48">
        <f>E82/C82*100</f>
        <v>90.44482414741509</v>
      </c>
      <c r="H82" s="50">
        <f aca="true" t="shared" si="27" ref="H82:AE82">H83</f>
        <v>6715.4</v>
      </c>
      <c r="I82" s="50">
        <f t="shared" si="27"/>
        <v>5538.4</v>
      </c>
      <c r="J82" s="50">
        <f t="shared" si="27"/>
        <v>3379.1</v>
      </c>
      <c r="K82" s="50">
        <f t="shared" si="27"/>
        <v>3278.9</v>
      </c>
      <c r="L82" s="50">
        <f t="shared" si="27"/>
        <v>1799.5</v>
      </c>
      <c r="M82" s="50">
        <f t="shared" si="27"/>
        <v>1602.2</v>
      </c>
      <c r="N82" s="50">
        <f t="shared" si="27"/>
        <v>3849.3</v>
      </c>
      <c r="O82" s="50">
        <f t="shared" si="27"/>
        <v>3819.5</v>
      </c>
      <c r="P82" s="50">
        <f t="shared" si="27"/>
        <v>1417.7</v>
      </c>
      <c r="Q82" s="50">
        <f t="shared" si="27"/>
        <v>0</v>
      </c>
      <c r="R82" s="50">
        <f t="shared" si="27"/>
        <v>3163.4</v>
      </c>
      <c r="S82" s="50">
        <f t="shared" si="27"/>
        <v>0</v>
      </c>
      <c r="T82" s="50">
        <f t="shared" si="27"/>
        <v>4984.5</v>
      </c>
      <c r="U82" s="50">
        <f t="shared" si="27"/>
        <v>0</v>
      </c>
      <c r="V82" s="50">
        <f t="shared" si="27"/>
        <v>482.3</v>
      </c>
      <c r="W82" s="50">
        <f t="shared" si="27"/>
        <v>0</v>
      </c>
      <c r="X82" s="50">
        <f t="shared" si="27"/>
        <v>1042.3</v>
      </c>
      <c r="Y82" s="50">
        <f t="shared" si="27"/>
        <v>0</v>
      </c>
      <c r="Z82" s="50">
        <f t="shared" si="27"/>
        <v>1796.4</v>
      </c>
      <c r="AA82" s="50">
        <f t="shared" si="27"/>
        <v>0</v>
      </c>
      <c r="AB82" s="50">
        <f t="shared" si="27"/>
        <v>905.4</v>
      </c>
      <c r="AC82" s="50">
        <f t="shared" si="27"/>
        <v>0</v>
      </c>
      <c r="AD82" s="50">
        <f t="shared" si="27"/>
        <v>4106.6</v>
      </c>
      <c r="AE82" s="50">
        <f t="shared" si="27"/>
        <v>0</v>
      </c>
      <c r="AF82" s="23"/>
    </row>
    <row r="83" spans="1:32" s="15" customFormat="1" ht="75">
      <c r="A83" s="24" t="s">
        <v>59</v>
      </c>
      <c r="B83" s="51">
        <f>B85+B91</f>
        <v>33641.9</v>
      </c>
      <c r="C83" s="51">
        <f>C85+C91</f>
        <v>15743.3</v>
      </c>
      <c r="D83" s="51">
        <f>D85+D91</f>
        <v>14239</v>
      </c>
      <c r="E83" s="51">
        <f>E85+E91</f>
        <v>14239</v>
      </c>
      <c r="F83" s="48">
        <f>E83/B83*100</f>
        <v>42.32519566374075</v>
      </c>
      <c r="G83" s="48">
        <f>E83/C83*100</f>
        <v>90.44482414741509</v>
      </c>
      <c r="H83" s="51">
        <f aca="true" t="shared" si="28" ref="H83:AE83">H85+H91</f>
        <v>6715.4</v>
      </c>
      <c r="I83" s="51">
        <f t="shared" si="28"/>
        <v>5538.4</v>
      </c>
      <c r="J83" s="51">
        <f t="shared" si="28"/>
        <v>3379.1</v>
      </c>
      <c r="K83" s="51">
        <f t="shared" si="28"/>
        <v>3278.9</v>
      </c>
      <c r="L83" s="51">
        <f t="shared" si="28"/>
        <v>1799.5</v>
      </c>
      <c r="M83" s="51">
        <f t="shared" si="28"/>
        <v>1602.2</v>
      </c>
      <c r="N83" s="51">
        <f t="shared" si="28"/>
        <v>3849.3</v>
      </c>
      <c r="O83" s="51">
        <f t="shared" si="28"/>
        <v>3819.5</v>
      </c>
      <c r="P83" s="51">
        <f t="shared" si="28"/>
        <v>1417.7</v>
      </c>
      <c r="Q83" s="51">
        <f t="shared" si="28"/>
        <v>0</v>
      </c>
      <c r="R83" s="51">
        <f t="shared" si="28"/>
        <v>3163.4</v>
      </c>
      <c r="S83" s="51">
        <f t="shared" si="28"/>
        <v>0</v>
      </c>
      <c r="T83" s="51">
        <f t="shared" si="28"/>
        <v>4984.5</v>
      </c>
      <c r="U83" s="51">
        <f t="shared" si="28"/>
        <v>0</v>
      </c>
      <c r="V83" s="51">
        <f t="shared" si="28"/>
        <v>482.3</v>
      </c>
      <c r="W83" s="51">
        <f t="shared" si="28"/>
        <v>0</v>
      </c>
      <c r="X83" s="51">
        <f t="shared" si="28"/>
        <v>1042.3</v>
      </c>
      <c r="Y83" s="51">
        <f t="shared" si="28"/>
        <v>0</v>
      </c>
      <c r="Z83" s="51">
        <f t="shared" si="28"/>
        <v>1796.4</v>
      </c>
      <c r="AA83" s="51">
        <f t="shared" si="28"/>
        <v>0</v>
      </c>
      <c r="AB83" s="51">
        <f t="shared" si="28"/>
        <v>905.4</v>
      </c>
      <c r="AC83" s="51">
        <f t="shared" si="28"/>
        <v>0</v>
      </c>
      <c r="AD83" s="51">
        <f t="shared" si="28"/>
        <v>4106.6</v>
      </c>
      <c r="AE83" s="51">
        <f t="shared" si="28"/>
        <v>0</v>
      </c>
      <c r="AF83" s="16"/>
    </row>
    <row r="84" spans="1:32" s="15" customFormat="1" ht="18.75">
      <c r="A84" s="2" t="s">
        <v>22</v>
      </c>
      <c r="B84" s="52"/>
      <c r="C84" s="48"/>
      <c r="D84" s="4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16"/>
    </row>
    <row r="85" spans="1:32" s="14" customFormat="1" ht="168.75">
      <c r="A85" s="25" t="s">
        <v>60</v>
      </c>
      <c r="B85" s="53">
        <f>B86</f>
        <v>33591.9</v>
      </c>
      <c r="C85" s="53">
        <f>C86</f>
        <v>15693.3</v>
      </c>
      <c r="D85" s="53">
        <f>D86</f>
        <v>14189</v>
      </c>
      <c r="E85" s="53">
        <f>E86</f>
        <v>14189</v>
      </c>
      <c r="F85" s="48">
        <f>E85/B85*100</f>
        <v>42.23934936696049</v>
      </c>
      <c r="G85" s="48">
        <f>E85/C85*100</f>
        <v>90.41438065926224</v>
      </c>
      <c r="H85" s="53">
        <f aca="true" t="shared" si="29" ref="H85:AE85">H86</f>
        <v>6715.4</v>
      </c>
      <c r="I85" s="53">
        <f t="shared" si="29"/>
        <v>5538.4</v>
      </c>
      <c r="J85" s="53">
        <f t="shared" si="29"/>
        <v>3379.1</v>
      </c>
      <c r="K85" s="53">
        <f t="shared" si="29"/>
        <v>3278.9</v>
      </c>
      <c r="L85" s="53">
        <f t="shared" si="29"/>
        <v>1749.5</v>
      </c>
      <c r="M85" s="53">
        <f t="shared" si="29"/>
        <v>1552.2</v>
      </c>
      <c r="N85" s="53">
        <f t="shared" si="29"/>
        <v>3849.3</v>
      </c>
      <c r="O85" s="53">
        <f t="shared" si="29"/>
        <v>3819.5</v>
      </c>
      <c r="P85" s="53">
        <f t="shared" si="29"/>
        <v>1417.7</v>
      </c>
      <c r="Q85" s="53">
        <f t="shared" si="29"/>
        <v>0</v>
      </c>
      <c r="R85" s="53">
        <f t="shared" si="29"/>
        <v>3163.4</v>
      </c>
      <c r="S85" s="53">
        <f t="shared" si="29"/>
        <v>0</v>
      </c>
      <c r="T85" s="53">
        <f t="shared" si="29"/>
        <v>4984.5</v>
      </c>
      <c r="U85" s="53">
        <f t="shared" si="29"/>
        <v>0</v>
      </c>
      <c r="V85" s="53">
        <f t="shared" si="29"/>
        <v>482.3</v>
      </c>
      <c r="W85" s="53">
        <f t="shared" si="29"/>
        <v>0</v>
      </c>
      <c r="X85" s="53">
        <f t="shared" si="29"/>
        <v>1042.3</v>
      </c>
      <c r="Y85" s="53">
        <f t="shared" si="29"/>
        <v>0</v>
      </c>
      <c r="Z85" s="53">
        <f t="shared" si="29"/>
        <v>1796.4</v>
      </c>
      <c r="AA85" s="53">
        <f t="shared" si="29"/>
        <v>0</v>
      </c>
      <c r="AB85" s="53">
        <f t="shared" si="29"/>
        <v>905.4</v>
      </c>
      <c r="AC85" s="53">
        <f t="shared" si="29"/>
        <v>0</v>
      </c>
      <c r="AD85" s="53">
        <f t="shared" si="29"/>
        <v>4106.6</v>
      </c>
      <c r="AE85" s="53">
        <f t="shared" si="29"/>
        <v>0</v>
      </c>
      <c r="AF85" s="37" t="s">
        <v>115</v>
      </c>
    </row>
    <row r="86" spans="1:32" s="15" customFormat="1" ht="18.75">
      <c r="A86" s="3" t="s">
        <v>32</v>
      </c>
      <c r="B86" s="9">
        <f>H86+J86+L86+N86+P86+R86+T86+V86+X86+Z86+AB86+AD86</f>
        <v>33591.9</v>
      </c>
      <c r="C86" s="28">
        <f>C87+C88+C89+C90</f>
        <v>15693.3</v>
      </c>
      <c r="D86" s="28">
        <f>D87+D88+D89+D90</f>
        <v>14189</v>
      </c>
      <c r="E86" s="28">
        <f>E87+E88+E89+E90</f>
        <v>14189</v>
      </c>
      <c r="F86" s="48">
        <f>E86/B86*100</f>
        <v>42.23934936696049</v>
      </c>
      <c r="G86" s="48">
        <f>E86/C86*100</f>
        <v>90.41438065926224</v>
      </c>
      <c r="H86" s="28">
        <f aca="true" t="shared" si="30" ref="H86:AE86">H87+H88</f>
        <v>6715.4</v>
      </c>
      <c r="I86" s="28">
        <f t="shared" si="30"/>
        <v>5538.4</v>
      </c>
      <c r="J86" s="28">
        <f t="shared" si="30"/>
        <v>3379.1</v>
      </c>
      <c r="K86" s="28">
        <f t="shared" si="30"/>
        <v>3278.9</v>
      </c>
      <c r="L86" s="28">
        <f t="shared" si="30"/>
        <v>1749.5</v>
      </c>
      <c r="M86" s="28">
        <f t="shared" si="30"/>
        <v>1552.2</v>
      </c>
      <c r="N86" s="28">
        <f t="shared" si="30"/>
        <v>3849.3</v>
      </c>
      <c r="O86" s="28">
        <f t="shared" si="30"/>
        <v>3819.5</v>
      </c>
      <c r="P86" s="28">
        <f t="shared" si="30"/>
        <v>1417.7</v>
      </c>
      <c r="Q86" s="28">
        <f t="shared" si="30"/>
        <v>0</v>
      </c>
      <c r="R86" s="28">
        <f t="shared" si="30"/>
        <v>3163.4</v>
      </c>
      <c r="S86" s="28">
        <f t="shared" si="30"/>
        <v>0</v>
      </c>
      <c r="T86" s="28">
        <f t="shared" si="30"/>
        <v>4984.5</v>
      </c>
      <c r="U86" s="28">
        <f t="shared" si="30"/>
        <v>0</v>
      </c>
      <c r="V86" s="28">
        <f t="shared" si="30"/>
        <v>482.3</v>
      </c>
      <c r="W86" s="28">
        <f t="shared" si="30"/>
        <v>0</v>
      </c>
      <c r="X86" s="28">
        <f t="shared" si="30"/>
        <v>1042.3</v>
      </c>
      <c r="Y86" s="28">
        <f t="shared" si="30"/>
        <v>0</v>
      </c>
      <c r="Z86" s="28">
        <f t="shared" si="30"/>
        <v>1796.4</v>
      </c>
      <c r="AA86" s="28">
        <f t="shared" si="30"/>
        <v>0</v>
      </c>
      <c r="AB86" s="28">
        <f t="shared" si="30"/>
        <v>905.4</v>
      </c>
      <c r="AC86" s="28">
        <f t="shared" si="30"/>
        <v>0</v>
      </c>
      <c r="AD86" s="28">
        <f t="shared" si="30"/>
        <v>4106.6</v>
      </c>
      <c r="AE86" s="28">
        <f t="shared" si="30"/>
        <v>0</v>
      </c>
      <c r="AF86" s="16"/>
    </row>
    <row r="87" spans="1:32" s="14" customFormat="1" ht="18.75">
      <c r="A87" s="2" t="s">
        <v>24</v>
      </c>
      <c r="B87" s="9">
        <f>H87+J87+L87+N87+P87+R87+T87+V87+X87+Z87+AB87+AD87</f>
        <v>0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27"/>
    </row>
    <row r="88" spans="1:32" s="15" customFormat="1" ht="18.75">
      <c r="A88" s="2" t="s">
        <v>25</v>
      </c>
      <c r="B88" s="9">
        <f>H88+J88+L88+N88+P88+R88+T88+V88+X88+Z88+AB88+AD88</f>
        <v>33591.9</v>
      </c>
      <c r="C88" s="48">
        <f>H88+J88+L88+N88</f>
        <v>15693.3</v>
      </c>
      <c r="D88" s="48">
        <v>14189</v>
      </c>
      <c r="E88" s="56">
        <f>I88+K88+M88+O88+Q88+S88+U88+W88+Y88+AA88+AC88+AE88</f>
        <v>14189</v>
      </c>
      <c r="F88" s="48">
        <f>E88/B88*100</f>
        <v>42.23934936696049</v>
      </c>
      <c r="G88" s="48">
        <f>E88/C88*100</f>
        <v>90.41438065926224</v>
      </c>
      <c r="H88" s="48">
        <v>6715.4</v>
      </c>
      <c r="I88" s="48">
        <v>5538.4</v>
      </c>
      <c r="J88" s="48">
        <v>3379.1</v>
      </c>
      <c r="K88" s="48">
        <v>3278.9</v>
      </c>
      <c r="L88" s="48">
        <v>1749.5</v>
      </c>
      <c r="M88" s="48">
        <v>1552.2</v>
      </c>
      <c r="N88" s="48">
        <v>3849.3</v>
      </c>
      <c r="O88" s="48">
        <v>3819.5</v>
      </c>
      <c r="P88" s="48">
        <v>1417.7</v>
      </c>
      <c r="Q88" s="48"/>
      <c r="R88" s="48">
        <v>3163.4</v>
      </c>
      <c r="S88" s="48"/>
      <c r="T88" s="48">
        <v>4984.5</v>
      </c>
      <c r="U88" s="48"/>
      <c r="V88" s="48">
        <v>482.3</v>
      </c>
      <c r="W88" s="48"/>
      <c r="X88" s="48">
        <v>1042.3</v>
      </c>
      <c r="Y88" s="48"/>
      <c r="Z88" s="48">
        <v>1796.4</v>
      </c>
      <c r="AA88" s="48"/>
      <c r="AB88" s="48">
        <v>905.4</v>
      </c>
      <c r="AC88" s="48"/>
      <c r="AD88" s="48">
        <v>4106.6</v>
      </c>
      <c r="AE88" s="48"/>
      <c r="AF88" s="16"/>
    </row>
    <row r="89" spans="1:32" s="15" customFormat="1" ht="18.75">
      <c r="A89" s="2" t="s">
        <v>26</v>
      </c>
      <c r="B89" s="52"/>
      <c r="C89" s="48"/>
      <c r="D89" s="4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16"/>
    </row>
    <row r="90" spans="1:32" s="15" customFormat="1" ht="18.75">
      <c r="A90" s="2" t="s">
        <v>27</v>
      </c>
      <c r="B90" s="52"/>
      <c r="C90" s="48"/>
      <c r="D90" s="4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16"/>
    </row>
    <row r="91" spans="1:32" s="14" customFormat="1" ht="37.5">
      <c r="A91" s="25" t="s">
        <v>61</v>
      </c>
      <c r="B91" s="53">
        <f>B92</f>
        <v>50</v>
      </c>
      <c r="C91" s="53">
        <f>C92</f>
        <v>50</v>
      </c>
      <c r="D91" s="53">
        <f>D92</f>
        <v>50</v>
      </c>
      <c r="E91" s="53">
        <f>E92</f>
        <v>50</v>
      </c>
      <c r="F91" s="48">
        <f>E91/B91*100</f>
        <v>100</v>
      </c>
      <c r="G91" s="48">
        <f>E91/C91*100</f>
        <v>100</v>
      </c>
      <c r="H91" s="53">
        <f aca="true" t="shared" si="31" ref="H91:AE91">H92</f>
        <v>0</v>
      </c>
      <c r="I91" s="53">
        <f t="shared" si="31"/>
        <v>0</v>
      </c>
      <c r="J91" s="53">
        <f t="shared" si="31"/>
        <v>0</v>
      </c>
      <c r="K91" s="53">
        <f t="shared" si="31"/>
        <v>0</v>
      </c>
      <c r="L91" s="53">
        <f t="shared" si="31"/>
        <v>50</v>
      </c>
      <c r="M91" s="53">
        <f t="shared" si="31"/>
        <v>50</v>
      </c>
      <c r="N91" s="53">
        <f t="shared" si="31"/>
        <v>0</v>
      </c>
      <c r="O91" s="53">
        <f t="shared" si="31"/>
        <v>0</v>
      </c>
      <c r="P91" s="53">
        <f t="shared" si="31"/>
        <v>0</v>
      </c>
      <c r="Q91" s="53">
        <f t="shared" si="31"/>
        <v>0</v>
      </c>
      <c r="R91" s="53">
        <f t="shared" si="31"/>
        <v>0</v>
      </c>
      <c r="S91" s="53">
        <f t="shared" si="31"/>
        <v>0</v>
      </c>
      <c r="T91" s="53">
        <f t="shared" si="31"/>
        <v>0</v>
      </c>
      <c r="U91" s="53">
        <f t="shared" si="31"/>
        <v>0</v>
      </c>
      <c r="V91" s="53">
        <f t="shared" si="31"/>
        <v>0</v>
      </c>
      <c r="W91" s="53">
        <f t="shared" si="31"/>
        <v>0</v>
      </c>
      <c r="X91" s="53">
        <f t="shared" si="31"/>
        <v>0</v>
      </c>
      <c r="Y91" s="53">
        <f t="shared" si="31"/>
        <v>0</v>
      </c>
      <c r="Z91" s="53">
        <f t="shared" si="31"/>
        <v>0</v>
      </c>
      <c r="AA91" s="53">
        <f t="shared" si="31"/>
        <v>0</v>
      </c>
      <c r="AB91" s="53">
        <f t="shared" si="31"/>
        <v>0</v>
      </c>
      <c r="AC91" s="53">
        <f t="shared" si="31"/>
        <v>0</v>
      </c>
      <c r="AD91" s="53">
        <f t="shared" si="31"/>
        <v>0</v>
      </c>
      <c r="AE91" s="53">
        <f t="shared" si="31"/>
        <v>0</v>
      </c>
      <c r="AF91" s="26"/>
    </row>
    <row r="92" spans="1:32" s="15" customFormat="1" ht="18.75">
      <c r="A92" s="3" t="s">
        <v>32</v>
      </c>
      <c r="B92" s="9">
        <f>H92+J92+L92+N92+P92+R92+T92+V92+X92+Z92+AB92+AD92</f>
        <v>50</v>
      </c>
      <c r="C92" s="28">
        <f>C93+C94+C95+C96</f>
        <v>50</v>
      </c>
      <c r="D92" s="28">
        <f>D93+D94+D95+D96</f>
        <v>50</v>
      </c>
      <c r="E92" s="28">
        <f>E93+E94+E95+E96</f>
        <v>50</v>
      </c>
      <c r="F92" s="48">
        <f>E92/B92*100</f>
        <v>100</v>
      </c>
      <c r="G92" s="48">
        <f>E92/C92*100</f>
        <v>100</v>
      </c>
      <c r="H92" s="28">
        <f aca="true" t="shared" si="32" ref="H92:AE92">H93+H94</f>
        <v>0</v>
      </c>
      <c r="I92" s="28">
        <f t="shared" si="32"/>
        <v>0</v>
      </c>
      <c r="J92" s="28">
        <f t="shared" si="32"/>
        <v>0</v>
      </c>
      <c r="K92" s="28">
        <f t="shared" si="32"/>
        <v>0</v>
      </c>
      <c r="L92" s="28">
        <f t="shared" si="32"/>
        <v>50</v>
      </c>
      <c r="M92" s="28">
        <f t="shared" si="32"/>
        <v>50</v>
      </c>
      <c r="N92" s="28">
        <f t="shared" si="32"/>
        <v>0</v>
      </c>
      <c r="O92" s="28">
        <f t="shared" si="32"/>
        <v>0</v>
      </c>
      <c r="P92" s="28">
        <f t="shared" si="32"/>
        <v>0</v>
      </c>
      <c r="Q92" s="28">
        <f t="shared" si="32"/>
        <v>0</v>
      </c>
      <c r="R92" s="28">
        <f t="shared" si="32"/>
        <v>0</v>
      </c>
      <c r="S92" s="28">
        <f t="shared" si="32"/>
        <v>0</v>
      </c>
      <c r="T92" s="28">
        <f t="shared" si="32"/>
        <v>0</v>
      </c>
      <c r="U92" s="28">
        <f t="shared" si="32"/>
        <v>0</v>
      </c>
      <c r="V92" s="28">
        <f t="shared" si="32"/>
        <v>0</v>
      </c>
      <c r="W92" s="28">
        <f t="shared" si="32"/>
        <v>0</v>
      </c>
      <c r="X92" s="28">
        <f t="shared" si="32"/>
        <v>0</v>
      </c>
      <c r="Y92" s="28">
        <f t="shared" si="32"/>
        <v>0</v>
      </c>
      <c r="Z92" s="28">
        <f t="shared" si="32"/>
        <v>0</v>
      </c>
      <c r="AA92" s="28">
        <f t="shared" si="32"/>
        <v>0</v>
      </c>
      <c r="AB92" s="28">
        <f t="shared" si="32"/>
        <v>0</v>
      </c>
      <c r="AC92" s="28">
        <f t="shared" si="32"/>
        <v>0</v>
      </c>
      <c r="AD92" s="28">
        <f t="shared" si="32"/>
        <v>0</v>
      </c>
      <c r="AE92" s="28">
        <f t="shared" si="32"/>
        <v>0</v>
      </c>
      <c r="AF92" s="16"/>
    </row>
    <row r="93" spans="1:32" s="14" customFormat="1" ht="18.75">
      <c r="A93" s="2" t="s">
        <v>24</v>
      </c>
      <c r="B93" s="9">
        <f>H93+J93+L93+N93+P93+R93+T93+V93+X93+Z93+AB93+AD93</f>
        <v>0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27"/>
    </row>
    <row r="94" spans="1:32" s="15" customFormat="1" ht="18.75">
      <c r="A94" s="2" t="s">
        <v>25</v>
      </c>
      <c r="B94" s="9">
        <f>H94+J94+L94+N94+P94+R94+T94+V94+X94+Z94+AB94+AD94</f>
        <v>50</v>
      </c>
      <c r="C94" s="48">
        <f>H94+J94+L94</f>
        <v>50</v>
      </c>
      <c r="D94" s="48">
        <v>50</v>
      </c>
      <c r="E94" s="56">
        <f>I94+K94+M94+O94+Q94+S94+U94+W94+Y94+AA94+AC94+AE94</f>
        <v>50</v>
      </c>
      <c r="F94" s="48">
        <f>E94/B94*100</f>
        <v>100</v>
      </c>
      <c r="G94" s="48">
        <f>E94/C94*100</f>
        <v>100</v>
      </c>
      <c r="H94" s="48"/>
      <c r="I94" s="48"/>
      <c r="J94" s="48"/>
      <c r="K94" s="48"/>
      <c r="L94" s="48">
        <v>50</v>
      </c>
      <c r="M94" s="48">
        <v>50</v>
      </c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16"/>
    </row>
    <row r="95" spans="1:32" s="15" customFormat="1" ht="18.75">
      <c r="A95" s="2" t="s">
        <v>26</v>
      </c>
      <c r="B95" s="52"/>
      <c r="C95" s="48"/>
      <c r="D95" s="4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16"/>
    </row>
    <row r="96" spans="1:32" s="15" customFormat="1" ht="18.75">
      <c r="A96" s="2" t="s">
        <v>27</v>
      </c>
      <c r="B96" s="52"/>
      <c r="C96" s="48"/>
      <c r="D96" s="4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16"/>
    </row>
    <row r="97" spans="1:32" s="14" customFormat="1" ht="18.75">
      <c r="A97" s="13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26"/>
    </row>
    <row r="98" spans="1:32" s="15" customFormat="1" ht="48.75" customHeight="1">
      <c r="A98" s="23" t="s">
        <v>34</v>
      </c>
      <c r="B98" s="62">
        <f>B99+B114</f>
        <v>24940</v>
      </c>
      <c r="C98" s="62">
        <f>C99+C114</f>
        <v>9255</v>
      </c>
      <c r="D98" s="62">
        <f>D99+D114</f>
        <v>7914.9</v>
      </c>
      <c r="E98" s="62">
        <f>E99+E114</f>
        <v>7914.900000000001</v>
      </c>
      <c r="F98" s="48">
        <f>E98/B98*100</f>
        <v>31.735765838011233</v>
      </c>
      <c r="G98" s="48">
        <f>E98/C98*100</f>
        <v>85.52025931928688</v>
      </c>
      <c r="H98" s="62">
        <f aca="true" t="shared" si="33" ref="H98:AE98">H99+H114</f>
        <v>845.8</v>
      </c>
      <c r="I98" s="62">
        <f t="shared" si="33"/>
        <v>635.8</v>
      </c>
      <c r="J98" s="62">
        <f t="shared" si="33"/>
        <v>2912.8</v>
      </c>
      <c r="K98" s="62">
        <f t="shared" si="33"/>
        <v>1478.5</v>
      </c>
      <c r="L98" s="62">
        <f t="shared" si="33"/>
        <v>2504.3</v>
      </c>
      <c r="M98" s="62">
        <f t="shared" si="33"/>
        <v>2158.9</v>
      </c>
      <c r="N98" s="62">
        <f t="shared" si="33"/>
        <v>2992.1</v>
      </c>
      <c r="O98" s="62">
        <f t="shared" si="33"/>
        <v>3641.7</v>
      </c>
      <c r="P98" s="62">
        <f t="shared" si="33"/>
        <v>1955.4</v>
      </c>
      <c r="Q98" s="62">
        <f t="shared" si="33"/>
        <v>0</v>
      </c>
      <c r="R98" s="62">
        <f t="shared" si="33"/>
        <v>1814</v>
      </c>
      <c r="S98" s="62">
        <f t="shared" si="33"/>
        <v>0</v>
      </c>
      <c r="T98" s="62">
        <f t="shared" si="33"/>
        <v>2523.5</v>
      </c>
      <c r="U98" s="62">
        <f t="shared" si="33"/>
        <v>0</v>
      </c>
      <c r="V98" s="62">
        <f t="shared" si="33"/>
        <v>1468.2</v>
      </c>
      <c r="W98" s="62">
        <f t="shared" si="33"/>
        <v>0</v>
      </c>
      <c r="X98" s="62">
        <f t="shared" si="33"/>
        <v>2379.5</v>
      </c>
      <c r="Y98" s="62">
        <f t="shared" si="33"/>
        <v>0</v>
      </c>
      <c r="Z98" s="62">
        <f t="shared" si="33"/>
        <v>1543.1999999999998</v>
      </c>
      <c r="AA98" s="62">
        <f t="shared" si="33"/>
        <v>0</v>
      </c>
      <c r="AB98" s="62">
        <f t="shared" si="33"/>
        <v>1660.3</v>
      </c>
      <c r="AC98" s="62">
        <f t="shared" si="33"/>
        <v>0</v>
      </c>
      <c r="AD98" s="62">
        <f t="shared" si="33"/>
        <v>2340.9</v>
      </c>
      <c r="AE98" s="62">
        <f t="shared" si="33"/>
        <v>0</v>
      </c>
      <c r="AF98" s="23"/>
    </row>
    <row r="99" spans="1:32" s="15" customFormat="1" ht="150">
      <c r="A99" s="24" t="s">
        <v>37</v>
      </c>
      <c r="B99" s="36">
        <f>B101+B107</f>
        <v>2358.7999999999997</v>
      </c>
      <c r="C99" s="36">
        <f>C101+C107</f>
        <v>1771.2</v>
      </c>
      <c r="D99" s="36">
        <f>D101+D107</f>
        <v>1705.7</v>
      </c>
      <c r="E99" s="36">
        <f>E101+E107</f>
        <v>1705.6999999999998</v>
      </c>
      <c r="F99" s="48">
        <f>E99/B99*100</f>
        <v>72.31219264032559</v>
      </c>
      <c r="G99" s="48">
        <f>E99/C99*100</f>
        <v>96.30194218608852</v>
      </c>
      <c r="H99" s="36">
        <f aca="true" t="shared" si="34" ref="H99:AE99">H101+H107</f>
        <v>0</v>
      </c>
      <c r="I99" s="36">
        <f t="shared" si="34"/>
        <v>0</v>
      </c>
      <c r="J99" s="36">
        <f t="shared" si="34"/>
        <v>1454</v>
      </c>
      <c r="K99" s="36">
        <f t="shared" si="34"/>
        <v>269</v>
      </c>
      <c r="L99" s="36">
        <f t="shared" si="34"/>
        <v>142.5</v>
      </c>
      <c r="M99" s="36">
        <f t="shared" si="34"/>
        <v>265.9</v>
      </c>
      <c r="N99" s="36">
        <f t="shared" si="34"/>
        <v>174.7</v>
      </c>
      <c r="O99" s="36">
        <f t="shared" si="34"/>
        <v>1170.8</v>
      </c>
      <c r="P99" s="36">
        <f t="shared" si="34"/>
        <v>271</v>
      </c>
      <c r="Q99" s="36">
        <f t="shared" si="34"/>
        <v>0</v>
      </c>
      <c r="R99" s="36">
        <f t="shared" si="34"/>
        <v>34.9</v>
      </c>
      <c r="S99" s="36">
        <f t="shared" si="34"/>
        <v>0</v>
      </c>
      <c r="T99" s="36">
        <f t="shared" si="34"/>
        <v>0</v>
      </c>
      <c r="U99" s="36">
        <f t="shared" si="34"/>
        <v>0</v>
      </c>
      <c r="V99" s="36">
        <f t="shared" si="34"/>
        <v>0</v>
      </c>
      <c r="W99" s="36">
        <f t="shared" si="34"/>
        <v>0</v>
      </c>
      <c r="X99" s="36">
        <f t="shared" si="34"/>
        <v>107</v>
      </c>
      <c r="Y99" s="36">
        <f t="shared" si="34"/>
        <v>0</v>
      </c>
      <c r="Z99" s="36">
        <f t="shared" si="34"/>
        <v>45.1</v>
      </c>
      <c r="AA99" s="36">
        <f t="shared" si="34"/>
        <v>0</v>
      </c>
      <c r="AB99" s="36">
        <f t="shared" si="34"/>
        <v>129.6</v>
      </c>
      <c r="AC99" s="36">
        <f t="shared" si="34"/>
        <v>0</v>
      </c>
      <c r="AD99" s="36">
        <f t="shared" si="34"/>
        <v>0</v>
      </c>
      <c r="AE99" s="36">
        <f t="shared" si="34"/>
        <v>0</v>
      </c>
      <c r="AF99" s="16"/>
    </row>
    <row r="100" spans="1:32" s="15" customFormat="1" ht="18.75">
      <c r="A100" s="2" t="s">
        <v>22</v>
      </c>
      <c r="B100" s="52"/>
      <c r="C100" s="48"/>
      <c r="D100" s="4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16"/>
    </row>
    <row r="101" spans="1:32" s="15" customFormat="1" ht="131.25">
      <c r="A101" s="25" t="s">
        <v>35</v>
      </c>
      <c r="B101" s="52">
        <f>B102</f>
        <v>2101.6</v>
      </c>
      <c r="C101" s="52">
        <f>C102</f>
        <v>1571.2</v>
      </c>
      <c r="D101" s="52">
        <f>D102</f>
        <v>1515.7</v>
      </c>
      <c r="E101" s="52">
        <f>E102</f>
        <v>1515.6999999999998</v>
      </c>
      <c r="F101" s="48">
        <f>E101/B101*100</f>
        <v>72.12124095926912</v>
      </c>
      <c r="G101" s="48">
        <f>E101/C101*100</f>
        <v>96.4676680244399</v>
      </c>
      <c r="H101" s="52">
        <f aca="true" t="shared" si="35" ref="H101:AE101">H102</f>
        <v>0</v>
      </c>
      <c r="I101" s="52">
        <f t="shared" si="35"/>
        <v>0</v>
      </c>
      <c r="J101" s="63">
        <f t="shared" si="35"/>
        <v>1294</v>
      </c>
      <c r="K101" s="52">
        <f t="shared" si="35"/>
        <v>109</v>
      </c>
      <c r="L101" s="52">
        <f t="shared" si="35"/>
        <v>112.5</v>
      </c>
      <c r="M101" s="52">
        <f t="shared" si="35"/>
        <v>235.9</v>
      </c>
      <c r="N101" s="52">
        <f t="shared" si="35"/>
        <v>164.7</v>
      </c>
      <c r="O101" s="52">
        <f t="shared" si="35"/>
        <v>1170.8</v>
      </c>
      <c r="P101" s="52">
        <f t="shared" si="35"/>
        <v>271</v>
      </c>
      <c r="Q101" s="52">
        <f t="shared" si="35"/>
        <v>0</v>
      </c>
      <c r="R101" s="52">
        <f t="shared" si="35"/>
        <v>34.9</v>
      </c>
      <c r="S101" s="52">
        <f t="shared" si="35"/>
        <v>0</v>
      </c>
      <c r="T101" s="52">
        <f t="shared" si="35"/>
        <v>0</v>
      </c>
      <c r="U101" s="52">
        <f t="shared" si="35"/>
        <v>0</v>
      </c>
      <c r="V101" s="52">
        <f t="shared" si="35"/>
        <v>0</v>
      </c>
      <c r="W101" s="52">
        <f t="shared" si="35"/>
        <v>0</v>
      </c>
      <c r="X101" s="52">
        <f t="shared" si="35"/>
        <v>49.8</v>
      </c>
      <c r="Y101" s="52">
        <f t="shared" si="35"/>
        <v>0</v>
      </c>
      <c r="Z101" s="52">
        <f t="shared" si="35"/>
        <v>45.1</v>
      </c>
      <c r="AA101" s="52">
        <f t="shared" si="35"/>
        <v>0</v>
      </c>
      <c r="AB101" s="63">
        <f t="shared" si="35"/>
        <v>129.6</v>
      </c>
      <c r="AC101" s="52">
        <f t="shared" si="35"/>
        <v>0</v>
      </c>
      <c r="AD101" s="52">
        <f t="shared" si="35"/>
        <v>0</v>
      </c>
      <c r="AE101" s="52">
        <f t="shared" si="35"/>
        <v>0</v>
      </c>
      <c r="AF101" s="27" t="s">
        <v>108</v>
      </c>
    </row>
    <row r="102" spans="1:32" s="15" customFormat="1" ht="18.75">
      <c r="A102" s="3" t="s">
        <v>32</v>
      </c>
      <c r="B102" s="9">
        <f>B103+B104+B105+B106</f>
        <v>2101.6</v>
      </c>
      <c r="C102" s="28">
        <f>C103+C104+C105+C106</f>
        <v>1571.2</v>
      </c>
      <c r="D102" s="28">
        <f>D103+D104+D105+D106</f>
        <v>1515.7</v>
      </c>
      <c r="E102" s="28">
        <f>E103+E104+E105+E106</f>
        <v>1515.6999999999998</v>
      </c>
      <c r="F102" s="48">
        <f>E102/B102*100</f>
        <v>72.12124095926912</v>
      </c>
      <c r="G102" s="48">
        <f>E102/C102*100</f>
        <v>96.4676680244399</v>
      </c>
      <c r="H102" s="28">
        <f>H104</f>
        <v>0</v>
      </c>
      <c r="I102" s="28">
        <f aca="true" t="shared" si="36" ref="I102:AE102">I104</f>
        <v>0</v>
      </c>
      <c r="J102" s="28">
        <f t="shared" si="36"/>
        <v>1294</v>
      </c>
      <c r="K102" s="28">
        <f t="shared" si="36"/>
        <v>109</v>
      </c>
      <c r="L102" s="28">
        <f t="shared" si="36"/>
        <v>112.5</v>
      </c>
      <c r="M102" s="28">
        <f t="shared" si="36"/>
        <v>235.9</v>
      </c>
      <c r="N102" s="28">
        <f t="shared" si="36"/>
        <v>164.7</v>
      </c>
      <c r="O102" s="28">
        <f t="shared" si="36"/>
        <v>1170.8</v>
      </c>
      <c r="P102" s="28">
        <f t="shared" si="36"/>
        <v>271</v>
      </c>
      <c r="Q102" s="28">
        <f t="shared" si="36"/>
        <v>0</v>
      </c>
      <c r="R102" s="28">
        <f t="shared" si="36"/>
        <v>34.9</v>
      </c>
      <c r="S102" s="28">
        <f t="shared" si="36"/>
        <v>0</v>
      </c>
      <c r="T102" s="28">
        <f t="shared" si="36"/>
        <v>0</v>
      </c>
      <c r="U102" s="28">
        <f t="shared" si="36"/>
        <v>0</v>
      </c>
      <c r="V102" s="28">
        <f t="shared" si="36"/>
        <v>0</v>
      </c>
      <c r="W102" s="28">
        <f t="shared" si="36"/>
        <v>0</v>
      </c>
      <c r="X102" s="28">
        <f t="shared" si="36"/>
        <v>49.8</v>
      </c>
      <c r="Y102" s="28">
        <f t="shared" si="36"/>
        <v>0</v>
      </c>
      <c r="Z102" s="28">
        <f t="shared" si="36"/>
        <v>45.1</v>
      </c>
      <c r="AA102" s="28">
        <f t="shared" si="36"/>
        <v>0</v>
      </c>
      <c r="AB102" s="28">
        <f t="shared" si="36"/>
        <v>129.6</v>
      </c>
      <c r="AC102" s="28">
        <f t="shared" si="36"/>
        <v>0</v>
      </c>
      <c r="AD102" s="28">
        <f t="shared" si="36"/>
        <v>0</v>
      </c>
      <c r="AE102" s="28">
        <f t="shared" si="36"/>
        <v>0</v>
      </c>
      <c r="AF102" s="16"/>
    </row>
    <row r="103" spans="1:32" s="15" customFormat="1" ht="18.75">
      <c r="A103" s="2" t="s">
        <v>24</v>
      </c>
      <c r="B103" s="52"/>
      <c r="C103" s="48"/>
      <c r="D103" s="4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16"/>
    </row>
    <row r="104" spans="1:32" s="15" customFormat="1" ht="18.75">
      <c r="A104" s="2" t="s">
        <v>25</v>
      </c>
      <c r="B104" s="9">
        <f>H104+J104+L104+N104+P104+R104+T104+V104+X104+Z104+AB104+AD104</f>
        <v>2101.6</v>
      </c>
      <c r="C104" s="48">
        <f>H104+J104+L104+N104</f>
        <v>1571.2</v>
      </c>
      <c r="D104" s="48">
        <v>1515.7</v>
      </c>
      <c r="E104" s="48">
        <f>I104+K104+M104+O104+Q104+S104+U104+W104+Y104+AA104+AC104+AE104</f>
        <v>1515.6999999999998</v>
      </c>
      <c r="F104" s="48">
        <f>E104/B104*100</f>
        <v>72.12124095926912</v>
      </c>
      <c r="G104" s="48">
        <f>E104/C104*100</f>
        <v>96.4676680244399</v>
      </c>
      <c r="H104" s="48"/>
      <c r="I104" s="48"/>
      <c r="J104" s="48">
        <v>1294</v>
      </c>
      <c r="K104" s="48">
        <v>109</v>
      </c>
      <c r="L104" s="48">
        <v>112.5</v>
      </c>
      <c r="M104" s="48">
        <v>235.9</v>
      </c>
      <c r="N104" s="48">
        <v>164.7</v>
      </c>
      <c r="O104" s="48">
        <v>1170.8</v>
      </c>
      <c r="P104" s="48">
        <v>271</v>
      </c>
      <c r="Q104" s="48"/>
      <c r="R104" s="48">
        <v>34.9</v>
      </c>
      <c r="S104" s="48"/>
      <c r="T104" s="48"/>
      <c r="U104" s="48"/>
      <c r="V104" s="48"/>
      <c r="W104" s="48"/>
      <c r="X104" s="48">
        <v>49.8</v>
      </c>
      <c r="Y104" s="48"/>
      <c r="Z104" s="48">
        <v>45.1</v>
      </c>
      <c r="AA104" s="48"/>
      <c r="AB104" s="48">
        <v>129.6</v>
      </c>
      <c r="AC104" s="48"/>
      <c r="AD104" s="48"/>
      <c r="AE104" s="48"/>
      <c r="AF104" s="16"/>
    </row>
    <row r="105" spans="1:32" s="15" customFormat="1" ht="18.75">
      <c r="A105" s="2" t="s">
        <v>26</v>
      </c>
      <c r="B105" s="52"/>
      <c r="C105" s="48"/>
      <c r="D105" s="4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16"/>
    </row>
    <row r="106" spans="1:32" s="15" customFormat="1" ht="18.75">
      <c r="A106" s="2" t="s">
        <v>27</v>
      </c>
      <c r="B106" s="52"/>
      <c r="C106" s="48"/>
      <c r="D106" s="4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16"/>
    </row>
    <row r="107" spans="1:32" s="15" customFormat="1" ht="75">
      <c r="A107" s="17" t="s">
        <v>36</v>
      </c>
      <c r="B107" s="64">
        <f>B108</f>
        <v>257.2</v>
      </c>
      <c r="C107" s="56">
        <f>C108</f>
        <v>200</v>
      </c>
      <c r="D107" s="56">
        <f>D108</f>
        <v>190</v>
      </c>
      <c r="E107" s="56">
        <f>E108</f>
        <v>190</v>
      </c>
      <c r="F107" s="48">
        <f>E107/B107*100</f>
        <v>73.87247278382581</v>
      </c>
      <c r="G107" s="48">
        <f>E107/C107*100</f>
        <v>95</v>
      </c>
      <c r="H107" s="64">
        <f aca="true" t="shared" si="37" ref="H107:AE107">H108</f>
        <v>0</v>
      </c>
      <c r="I107" s="64">
        <f t="shared" si="37"/>
        <v>0</v>
      </c>
      <c r="J107" s="64">
        <f t="shared" si="37"/>
        <v>160</v>
      </c>
      <c r="K107" s="64">
        <f t="shared" si="37"/>
        <v>160</v>
      </c>
      <c r="L107" s="64">
        <f t="shared" si="37"/>
        <v>30</v>
      </c>
      <c r="M107" s="64">
        <f t="shared" si="37"/>
        <v>30</v>
      </c>
      <c r="N107" s="64">
        <f t="shared" si="37"/>
        <v>10</v>
      </c>
      <c r="O107" s="64">
        <f t="shared" si="37"/>
        <v>0</v>
      </c>
      <c r="P107" s="64">
        <f t="shared" si="37"/>
        <v>0</v>
      </c>
      <c r="Q107" s="64">
        <f t="shared" si="37"/>
        <v>0</v>
      </c>
      <c r="R107" s="64">
        <f t="shared" si="37"/>
        <v>0</v>
      </c>
      <c r="S107" s="64">
        <f t="shared" si="37"/>
        <v>0</v>
      </c>
      <c r="T107" s="64">
        <f t="shared" si="37"/>
        <v>0</v>
      </c>
      <c r="U107" s="64">
        <f t="shared" si="37"/>
        <v>0</v>
      </c>
      <c r="V107" s="64">
        <f t="shared" si="37"/>
        <v>0</v>
      </c>
      <c r="W107" s="64">
        <f t="shared" si="37"/>
        <v>0</v>
      </c>
      <c r="X107" s="64">
        <f t="shared" si="37"/>
        <v>57.2</v>
      </c>
      <c r="Y107" s="64">
        <f t="shared" si="37"/>
        <v>0</v>
      </c>
      <c r="Z107" s="64">
        <f t="shared" si="37"/>
        <v>0</v>
      </c>
      <c r="AA107" s="64">
        <f t="shared" si="37"/>
        <v>0</v>
      </c>
      <c r="AB107" s="64">
        <f t="shared" si="37"/>
        <v>0</v>
      </c>
      <c r="AC107" s="64">
        <f t="shared" si="37"/>
        <v>0</v>
      </c>
      <c r="AD107" s="64">
        <f t="shared" si="37"/>
        <v>0</v>
      </c>
      <c r="AE107" s="64">
        <f t="shared" si="37"/>
        <v>0</v>
      </c>
      <c r="AF107" s="27" t="s">
        <v>98</v>
      </c>
    </row>
    <row r="108" spans="1:32" s="15" customFormat="1" ht="18.75">
      <c r="A108" s="3" t="s">
        <v>32</v>
      </c>
      <c r="B108" s="52">
        <f>B110</f>
        <v>257.2</v>
      </c>
      <c r="C108" s="28">
        <f>C110</f>
        <v>200</v>
      </c>
      <c r="D108" s="28">
        <f>D110</f>
        <v>190</v>
      </c>
      <c r="E108" s="28">
        <f>I108+K108+M108+O108+Q108+S108+U108+W108+Y108+AA108+AC108+AE108</f>
        <v>190</v>
      </c>
      <c r="F108" s="48">
        <f>E108/B108*100</f>
        <v>73.87247278382581</v>
      </c>
      <c r="G108" s="48">
        <f>E108/C108*100</f>
        <v>95</v>
      </c>
      <c r="H108" s="28">
        <f aca="true" t="shared" si="38" ref="H108:N108">H110</f>
        <v>0</v>
      </c>
      <c r="I108" s="28">
        <f t="shared" si="38"/>
        <v>0</v>
      </c>
      <c r="J108" s="28">
        <f t="shared" si="38"/>
        <v>160</v>
      </c>
      <c r="K108" s="28">
        <f t="shared" si="38"/>
        <v>160</v>
      </c>
      <c r="L108" s="28">
        <f t="shared" si="38"/>
        <v>30</v>
      </c>
      <c r="M108" s="28">
        <f t="shared" si="38"/>
        <v>30</v>
      </c>
      <c r="N108" s="28">
        <f t="shared" si="38"/>
        <v>10</v>
      </c>
      <c r="O108" s="28">
        <f aca="true" t="shared" si="39" ref="O108:AE108">O110</f>
        <v>0</v>
      </c>
      <c r="P108" s="28">
        <f t="shared" si="39"/>
        <v>0</v>
      </c>
      <c r="Q108" s="28">
        <f t="shared" si="39"/>
        <v>0</v>
      </c>
      <c r="R108" s="28">
        <f t="shared" si="39"/>
        <v>0</v>
      </c>
      <c r="S108" s="28">
        <f t="shared" si="39"/>
        <v>0</v>
      </c>
      <c r="T108" s="28">
        <f t="shared" si="39"/>
        <v>0</v>
      </c>
      <c r="U108" s="28">
        <f t="shared" si="39"/>
        <v>0</v>
      </c>
      <c r="V108" s="28">
        <f t="shared" si="39"/>
        <v>0</v>
      </c>
      <c r="W108" s="28">
        <f t="shared" si="39"/>
        <v>0</v>
      </c>
      <c r="X108" s="28">
        <f t="shared" si="39"/>
        <v>57.2</v>
      </c>
      <c r="Y108" s="28">
        <f t="shared" si="39"/>
        <v>0</v>
      </c>
      <c r="Z108" s="28">
        <f t="shared" si="39"/>
        <v>0</v>
      </c>
      <c r="AA108" s="28">
        <f t="shared" si="39"/>
        <v>0</v>
      </c>
      <c r="AB108" s="28">
        <f t="shared" si="39"/>
        <v>0</v>
      </c>
      <c r="AC108" s="28">
        <f t="shared" si="39"/>
        <v>0</v>
      </c>
      <c r="AD108" s="28">
        <f t="shared" si="39"/>
        <v>0</v>
      </c>
      <c r="AE108" s="28">
        <f t="shared" si="39"/>
        <v>0</v>
      </c>
      <c r="AF108" s="16"/>
    </row>
    <row r="109" spans="1:32" s="15" customFormat="1" ht="18.75">
      <c r="A109" s="2" t="s">
        <v>24</v>
      </c>
      <c r="B109" s="52"/>
      <c r="C109" s="48"/>
      <c r="D109" s="4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16"/>
    </row>
    <row r="110" spans="1:32" s="15" customFormat="1" ht="18.75">
      <c r="A110" s="2" t="s">
        <v>25</v>
      </c>
      <c r="B110" s="9">
        <f>H110+J110+L110+N110+P110+R110+T110+V110+X110+Z110+AB110+AD110</f>
        <v>257.2</v>
      </c>
      <c r="C110" s="48">
        <f>H110+J110+L110+N110</f>
        <v>200</v>
      </c>
      <c r="D110" s="48">
        <v>190</v>
      </c>
      <c r="E110" s="48">
        <f>I110+K110+M110+O110+Q110+S110+U110+W110+Y110+AA110+AC110+AE110</f>
        <v>190</v>
      </c>
      <c r="F110" s="48">
        <f>E110/B110*100</f>
        <v>73.87247278382581</v>
      </c>
      <c r="G110" s="48">
        <f>E110/C110*100</f>
        <v>95</v>
      </c>
      <c r="H110" s="48"/>
      <c r="I110" s="48"/>
      <c r="J110" s="48">
        <v>160</v>
      </c>
      <c r="K110" s="48">
        <v>160</v>
      </c>
      <c r="L110" s="48">
        <v>30</v>
      </c>
      <c r="M110" s="48">
        <v>30</v>
      </c>
      <c r="N110" s="48">
        <v>10</v>
      </c>
      <c r="O110" s="48"/>
      <c r="P110" s="48"/>
      <c r="Q110" s="48"/>
      <c r="R110" s="48"/>
      <c r="S110" s="48"/>
      <c r="T110" s="48"/>
      <c r="U110" s="48"/>
      <c r="V110" s="48"/>
      <c r="W110" s="48"/>
      <c r="X110" s="48">
        <v>57.2</v>
      </c>
      <c r="Y110" s="48"/>
      <c r="Z110" s="48"/>
      <c r="AA110" s="48"/>
      <c r="AB110" s="48"/>
      <c r="AC110" s="48"/>
      <c r="AD110" s="48"/>
      <c r="AE110" s="48"/>
      <c r="AF110" s="16"/>
    </row>
    <row r="111" spans="1:32" s="15" customFormat="1" ht="18.75">
      <c r="A111" s="2" t="s">
        <v>26</v>
      </c>
      <c r="B111" s="52"/>
      <c r="C111" s="48"/>
      <c r="D111" s="4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16"/>
    </row>
    <row r="112" spans="1:32" s="15" customFormat="1" ht="18.75">
      <c r="A112" s="2" t="s">
        <v>27</v>
      </c>
      <c r="B112" s="52"/>
      <c r="C112" s="48"/>
      <c r="D112" s="4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16"/>
    </row>
    <row r="113" spans="1:32" s="15" customFormat="1" ht="18.75">
      <c r="A113" s="3" t="s">
        <v>23</v>
      </c>
      <c r="B113" s="36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16"/>
    </row>
    <row r="114" spans="1:32" s="15" customFormat="1" ht="93.75">
      <c r="A114" s="24" t="s">
        <v>38</v>
      </c>
      <c r="B114" s="36">
        <f>B116</f>
        <v>22581.2</v>
      </c>
      <c r="C114" s="36">
        <f>C116</f>
        <v>7483.799999999999</v>
      </c>
      <c r="D114" s="36">
        <f>D116</f>
        <v>6209.2</v>
      </c>
      <c r="E114" s="36">
        <f>E116</f>
        <v>6209.200000000001</v>
      </c>
      <c r="F114" s="48">
        <f>E114/B114*100</f>
        <v>27.4972100685526</v>
      </c>
      <c r="G114" s="48">
        <f>E114/C114*100</f>
        <v>82.96854539137874</v>
      </c>
      <c r="H114" s="65">
        <f aca="true" t="shared" si="40" ref="H114:AE114">H116</f>
        <v>845.8</v>
      </c>
      <c r="I114" s="65">
        <f t="shared" si="40"/>
        <v>635.8</v>
      </c>
      <c r="J114" s="65">
        <f t="shared" si="40"/>
        <v>1458.8</v>
      </c>
      <c r="K114" s="65">
        <f t="shared" si="40"/>
        <v>1209.5</v>
      </c>
      <c r="L114" s="65">
        <f t="shared" si="40"/>
        <v>2361.8</v>
      </c>
      <c r="M114" s="65">
        <f t="shared" si="40"/>
        <v>1893</v>
      </c>
      <c r="N114" s="65">
        <f t="shared" si="40"/>
        <v>2817.4</v>
      </c>
      <c r="O114" s="65">
        <f t="shared" si="40"/>
        <v>2470.9</v>
      </c>
      <c r="P114" s="65">
        <f t="shared" si="40"/>
        <v>1684.4</v>
      </c>
      <c r="Q114" s="65">
        <f t="shared" si="40"/>
        <v>0</v>
      </c>
      <c r="R114" s="65">
        <f t="shared" si="40"/>
        <v>1779.1</v>
      </c>
      <c r="S114" s="65">
        <f t="shared" si="40"/>
        <v>0</v>
      </c>
      <c r="T114" s="65">
        <f t="shared" si="40"/>
        <v>2523.5</v>
      </c>
      <c r="U114" s="65">
        <f t="shared" si="40"/>
        <v>0</v>
      </c>
      <c r="V114" s="65">
        <f t="shared" si="40"/>
        <v>1468.2</v>
      </c>
      <c r="W114" s="65">
        <f t="shared" si="40"/>
        <v>0</v>
      </c>
      <c r="X114" s="65">
        <f t="shared" si="40"/>
        <v>2272.5</v>
      </c>
      <c r="Y114" s="65">
        <f t="shared" si="40"/>
        <v>0</v>
      </c>
      <c r="Z114" s="65">
        <f t="shared" si="40"/>
        <v>1498.1</v>
      </c>
      <c r="AA114" s="65">
        <f t="shared" si="40"/>
        <v>0</v>
      </c>
      <c r="AB114" s="65">
        <f t="shared" si="40"/>
        <v>1530.7</v>
      </c>
      <c r="AC114" s="65">
        <f t="shared" si="40"/>
        <v>0</v>
      </c>
      <c r="AD114" s="65">
        <f t="shared" si="40"/>
        <v>2340.9</v>
      </c>
      <c r="AE114" s="65">
        <f t="shared" si="40"/>
        <v>0</v>
      </c>
      <c r="AF114" s="16"/>
    </row>
    <row r="115" spans="1:32" s="15" customFormat="1" ht="18.75">
      <c r="A115" s="2" t="s">
        <v>22</v>
      </c>
      <c r="B115" s="52"/>
      <c r="C115" s="48"/>
      <c r="D115" s="4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16"/>
    </row>
    <row r="116" spans="1:32" s="15" customFormat="1" ht="168.75">
      <c r="A116" s="25" t="s">
        <v>39</v>
      </c>
      <c r="B116" s="52">
        <f>B117</f>
        <v>22581.2</v>
      </c>
      <c r="C116" s="52">
        <f>C117</f>
        <v>7483.799999999999</v>
      </c>
      <c r="D116" s="52">
        <f>D117</f>
        <v>6209.2</v>
      </c>
      <c r="E116" s="52">
        <f>E117</f>
        <v>6209.200000000001</v>
      </c>
      <c r="F116" s="48">
        <f>E116/B116*100</f>
        <v>27.4972100685526</v>
      </c>
      <c r="G116" s="48">
        <f>E116/C116*100</f>
        <v>82.96854539137874</v>
      </c>
      <c r="H116" s="63">
        <f aca="true" t="shared" si="41" ref="H116:AE116">H117</f>
        <v>845.8</v>
      </c>
      <c r="I116" s="63">
        <f t="shared" si="41"/>
        <v>635.8</v>
      </c>
      <c r="J116" s="63">
        <f t="shared" si="41"/>
        <v>1458.8</v>
      </c>
      <c r="K116" s="63">
        <f t="shared" si="41"/>
        <v>1209.5</v>
      </c>
      <c r="L116" s="63">
        <f t="shared" si="41"/>
        <v>2361.8</v>
      </c>
      <c r="M116" s="63">
        <f t="shared" si="41"/>
        <v>1893</v>
      </c>
      <c r="N116" s="63">
        <f t="shared" si="41"/>
        <v>2817.4</v>
      </c>
      <c r="O116" s="63">
        <f t="shared" si="41"/>
        <v>2470.9</v>
      </c>
      <c r="P116" s="63">
        <f t="shared" si="41"/>
        <v>1684.4</v>
      </c>
      <c r="Q116" s="63">
        <f t="shared" si="41"/>
        <v>0</v>
      </c>
      <c r="R116" s="63">
        <f t="shared" si="41"/>
        <v>1779.1</v>
      </c>
      <c r="S116" s="63">
        <f t="shared" si="41"/>
        <v>0</v>
      </c>
      <c r="T116" s="63">
        <f t="shared" si="41"/>
        <v>2523.5</v>
      </c>
      <c r="U116" s="63">
        <f t="shared" si="41"/>
        <v>0</v>
      </c>
      <c r="V116" s="63">
        <f t="shared" si="41"/>
        <v>1468.2</v>
      </c>
      <c r="W116" s="63">
        <f t="shared" si="41"/>
        <v>0</v>
      </c>
      <c r="X116" s="63">
        <f t="shared" si="41"/>
        <v>2272.5</v>
      </c>
      <c r="Y116" s="63">
        <f t="shared" si="41"/>
        <v>0</v>
      </c>
      <c r="Z116" s="63">
        <f t="shared" si="41"/>
        <v>1498.1</v>
      </c>
      <c r="AA116" s="63">
        <f t="shared" si="41"/>
        <v>0</v>
      </c>
      <c r="AB116" s="63">
        <f t="shared" si="41"/>
        <v>1530.7</v>
      </c>
      <c r="AC116" s="63">
        <f t="shared" si="41"/>
        <v>0</v>
      </c>
      <c r="AD116" s="63">
        <f t="shared" si="41"/>
        <v>2340.9</v>
      </c>
      <c r="AE116" s="63">
        <f t="shared" si="41"/>
        <v>0</v>
      </c>
      <c r="AF116" s="27" t="s">
        <v>69</v>
      </c>
    </row>
    <row r="117" spans="1:32" s="15" customFormat="1" ht="18.75">
      <c r="A117" s="3" t="s">
        <v>32</v>
      </c>
      <c r="B117" s="52">
        <f>B119</f>
        <v>22581.2</v>
      </c>
      <c r="C117" s="48">
        <f>C119</f>
        <v>7483.799999999999</v>
      </c>
      <c r="D117" s="48">
        <f>D119</f>
        <v>6209.2</v>
      </c>
      <c r="E117" s="28">
        <f>I117+K117+M117+O117+Q117+S117+U117+W117+Y117+AA117+AC117+AE117</f>
        <v>6209.200000000001</v>
      </c>
      <c r="F117" s="48">
        <f>E117/B117*100</f>
        <v>27.4972100685526</v>
      </c>
      <c r="G117" s="48">
        <f>E117/C117*100</f>
        <v>82.96854539137874</v>
      </c>
      <c r="H117" s="28">
        <f>H119</f>
        <v>845.8</v>
      </c>
      <c r="I117" s="28">
        <f aca="true" t="shared" si="42" ref="I117:AE117">I119</f>
        <v>635.8</v>
      </c>
      <c r="J117" s="28">
        <f t="shared" si="42"/>
        <v>1458.8</v>
      </c>
      <c r="K117" s="28">
        <f t="shared" si="42"/>
        <v>1209.5</v>
      </c>
      <c r="L117" s="28">
        <f t="shared" si="42"/>
        <v>2361.8</v>
      </c>
      <c r="M117" s="28">
        <f t="shared" si="42"/>
        <v>1893</v>
      </c>
      <c r="N117" s="28">
        <f t="shared" si="42"/>
        <v>2817.4</v>
      </c>
      <c r="O117" s="28">
        <f t="shared" si="42"/>
        <v>2470.9</v>
      </c>
      <c r="P117" s="28">
        <f t="shared" si="42"/>
        <v>1684.4</v>
      </c>
      <c r="Q117" s="28">
        <f t="shared" si="42"/>
        <v>0</v>
      </c>
      <c r="R117" s="28">
        <f t="shared" si="42"/>
        <v>1779.1</v>
      </c>
      <c r="S117" s="28">
        <f t="shared" si="42"/>
        <v>0</v>
      </c>
      <c r="T117" s="28">
        <f t="shared" si="42"/>
        <v>2523.5</v>
      </c>
      <c r="U117" s="28">
        <f t="shared" si="42"/>
        <v>0</v>
      </c>
      <c r="V117" s="28">
        <f t="shared" si="42"/>
        <v>1468.2</v>
      </c>
      <c r="W117" s="28">
        <f t="shared" si="42"/>
        <v>0</v>
      </c>
      <c r="X117" s="28">
        <f t="shared" si="42"/>
        <v>2272.5</v>
      </c>
      <c r="Y117" s="28">
        <f t="shared" si="42"/>
        <v>0</v>
      </c>
      <c r="Z117" s="28">
        <f t="shared" si="42"/>
        <v>1498.1</v>
      </c>
      <c r="AA117" s="28">
        <f t="shared" si="42"/>
        <v>0</v>
      </c>
      <c r="AB117" s="28">
        <f t="shared" si="42"/>
        <v>1530.7</v>
      </c>
      <c r="AC117" s="28">
        <f t="shared" si="42"/>
        <v>0</v>
      </c>
      <c r="AD117" s="28">
        <f t="shared" si="42"/>
        <v>2340.9</v>
      </c>
      <c r="AE117" s="28">
        <f t="shared" si="42"/>
        <v>0</v>
      </c>
      <c r="AF117" s="16"/>
    </row>
    <row r="118" spans="1:32" s="15" customFormat="1" ht="18.75">
      <c r="A118" s="2" t="s">
        <v>24</v>
      </c>
      <c r="B118" s="52"/>
      <c r="C118" s="48"/>
      <c r="D118" s="4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16"/>
    </row>
    <row r="119" spans="1:32" s="15" customFormat="1" ht="18.75">
      <c r="A119" s="2" t="s">
        <v>25</v>
      </c>
      <c r="B119" s="9">
        <f>H119+J119+L119+N119+P119+R119+T119+V119+X119+Z119+AB119+AD119</f>
        <v>22581.2</v>
      </c>
      <c r="C119" s="48">
        <f>H119+J119+L119+N119</f>
        <v>7483.799999999999</v>
      </c>
      <c r="D119" s="48">
        <v>6209.2</v>
      </c>
      <c r="E119" s="48">
        <f>I119+K119+M119+O119+Q119+S119+U119+W119+Y119+AA119+AC119+AE119</f>
        <v>6209.200000000001</v>
      </c>
      <c r="F119" s="48">
        <f>E119/B119*100</f>
        <v>27.4972100685526</v>
      </c>
      <c r="G119" s="48">
        <f>E119/C119*100</f>
        <v>82.96854539137874</v>
      </c>
      <c r="H119" s="48">
        <v>845.8</v>
      </c>
      <c r="I119" s="48">
        <v>635.8</v>
      </c>
      <c r="J119" s="48">
        <v>1458.8</v>
      </c>
      <c r="K119" s="48">
        <v>1209.5</v>
      </c>
      <c r="L119" s="48">
        <v>2361.8</v>
      </c>
      <c r="M119" s="48">
        <v>1893</v>
      </c>
      <c r="N119" s="48">
        <v>2817.4</v>
      </c>
      <c r="O119" s="48">
        <v>2470.9</v>
      </c>
      <c r="P119" s="48">
        <v>1684.4</v>
      </c>
      <c r="Q119" s="48"/>
      <c r="R119" s="48">
        <v>1779.1</v>
      </c>
      <c r="S119" s="48"/>
      <c r="T119" s="48">
        <v>2523.5</v>
      </c>
      <c r="U119" s="48"/>
      <c r="V119" s="48">
        <v>1468.2</v>
      </c>
      <c r="W119" s="48"/>
      <c r="X119" s="48">
        <v>2272.5</v>
      </c>
      <c r="Y119" s="48"/>
      <c r="Z119" s="48">
        <v>1498.1</v>
      </c>
      <c r="AA119" s="48"/>
      <c r="AB119" s="48">
        <v>1530.7</v>
      </c>
      <c r="AC119" s="48"/>
      <c r="AD119" s="48">
        <v>2340.9</v>
      </c>
      <c r="AE119" s="48"/>
      <c r="AF119" s="16"/>
    </row>
    <row r="120" spans="1:32" s="15" customFormat="1" ht="18.75">
      <c r="A120" s="2" t="s">
        <v>26</v>
      </c>
      <c r="B120" s="52"/>
      <c r="C120" s="48"/>
      <c r="D120" s="48"/>
      <c r="E120" s="4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16"/>
    </row>
    <row r="121" spans="1:32" s="15" customFormat="1" ht="18.75">
      <c r="A121" s="2" t="s">
        <v>27</v>
      </c>
      <c r="B121" s="52"/>
      <c r="C121" s="48"/>
      <c r="D121" s="48"/>
      <c r="E121" s="4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16"/>
    </row>
    <row r="122" spans="1:32" s="15" customFormat="1" ht="18.75">
      <c r="A122" s="2"/>
      <c r="B122" s="52"/>
      <c r="C122" s="48"/>
      <c r="D122" s="48"/>
      <c r="E122" s="4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16"/>
    </row>
    <row r="123" spans="1:32" s="15" customFormat="1" ht="48.75" customHeight="1">
      <c r="A123" s="23" t="s">
        <v>62</v>
      </c>
      <c r="B123" s="62">
        <f>B124</f>
        <v>100</v>
      </c>
      <c r="C123" s="62">
        <f>C124</f>
        <v>100</v>
      </c>
      <c r="D123" s="62">
        <f>D124</f>
        <v>100</v>
      </c>
      <c r="E123" s="62">
        <f>E124</f>
        <v>100</v>
      </c>
      <c r="F123" s="48">
        <f>E123/B123*100</f>
        <v>100</v>
      </c>
      <c r="G123" s="48">
        <f>E123/C123*100</f>
        <v>100</v>
      </c>
      <c r="H123" s="62">
        <f aca="true" t="shared" si="43" ref="H123:AE123">H124</f>
        <v>0</v>
      </c>
      <c r="I123" s="62">
        <f t="shared" si="43"/>
        <v>0</v>
      </c>
      <c r="J123" s="62">
        <f t="shared" si="43"/>
        <v>100</v>
      </c>
      <c r="K123" s="62">
        <f t="shared" si="43"/>
        <v>70</v>
      </c>
      <c r="L123" s="62">
        <f t="shared" si="43"/>
        <v>0</v>
      </c>
      <c r="M123" s="62">
        <f t="shared" si="43"/>
        <v>0</v>
      </c>
      <c r="N123" s="62">
        <f t="shared" si="43"/>
        <v>0</v>
      </c>
      <c r="O123" s="62">
        <f t="shared" si="43"/>
        <v>30</v>
      </c>
      <c r="P123" s="62">
        <f t="shared" si="43"/>
        <v>0</v>
      </c>
      <c r="Q123" s="62">
        <f t="shared" si="43"/>
        <v>0</v>
      </c>
      <c r="R123" s="62">
        <f t="shared" si="43"/>
        <v>0</v>
      </c>
      <c r="S123" s="62">
        <f t="shared" si="43"/>
        <v>0</v>
      </c>
      <c r="T123" s="62">
        <f t="shared" si="43"/>
        <v>0</v>
      </c>
      <c r="U123" s="62">
        <f t="shared" si="43"/>
        <v>0</v>
      </c>
      <c r="V123" s="62">
        <f t="shared" si="43"/>
        <v>0</v>
      </c>
      <c r="W123" s="62">
        <f t="shared" si="43"/>
        <v>0</v>
      </c>
      <c r="X123" s="62">
        <f t="shared" si="43"/>
        <v>0</v>
      </c>
      <c r="Y123" s="62">
        <f t="shared" si="43"/>
        <v>0</v>
      </c>
      <c r="Z123" s="62">
        <f t="shared" si="43"/>
        <v>0</v>
      </c>
      <c r="AA123" s="62">
        <f t="shared" si="43"/>
        <v>0</v>
      </c>
      <c r="AB123" s="62">
        <f t="shared" si="43"/>
        <v>0</v>
      </c>
      <c r="AC123" s="62">
        <f t="shared" si="43"/>
        <v>0</v>
      </c>
      <c r="AD123" s="62">
        <f t="shared" si="43"/>
        <v>0</v>
      </c>
      <c r="AE123" s="62">
        <f t="shared" si="43"/>
        <v>0</v>
      </c>
      <c r="AF123" s="23"/>
    </row>
    <row r="124" spans="1:32" s="15" customFormat="1" ht="56.25">
      <c r="A124" s="24" t="s">
        <v>81</v>
      </c>
      <c r="B124" s="36">
        <f>B127</f>
        <v>100</v>
      </c>
      <c r="C124" s="36">
        <f>C127</f>
        <v>100</v>
      </c>
      <c r="D124" s="36">
        <f>D127</f>
        <v>100</v>
      </c>
      <c r="E124" s="36">
        <f>E127</f>
        <v>100</v>
      </c>
      <c r="F124" s="48">
        <f>E124/B124*100</f>
        <v>100</v>
      </c>
      <c r="G124" s="48">
        <f>E124/C124*100</f>
        <v>100</v>
      </c>
      <c r="H124" s="65">
        <f aca="true" t="shared" si="44" ref="H124:AE124">H127</f>
        <v>0</v>
      </c>
      <c r="I124" s="65">
        <f t="shared" si="44"/>
        <v>0</v>
      </c>
      <c r="J124" s="65">
        <f t="shared" si="44"/>
        <v>100</v>
      </c>
      <c r="K124" s="65">
        <f t="shared" si="44"/>
        <v>70</v>
      </c>
      <c r="L124" s="65">
        <f t="shared" si="44"/>
        <v>0</v>
      </c>
      <c r="M124" s="65">
        <f t="shared" si="44"/>
        <v>0</v>
      </c>
      <c r="N124" s="65">
        <f t="shared" si="44"/>
        <v>0</v>
      </c>
      <c r="O124" s="65">
        <f t="shared" si="44"/>
        <v>30</v>
      </c>
      <c r="P124" s="65">
        <f t="shared" si="44"/>
        <v>0</v>
      </c>
      <c r="Q124" s="65">
        <f t="shared" si="44"/>
        <v>0</v>
      </c>
      <c r="R124" s="65">
        <f t="shared" si="44"/>
        <v>0</v>
      </c>
      <c r="S124" s="65">
        <f t="shared" si="44"/>
        <v>0</v>
      </c>
      <c r="T124" s="65">
        <f t="shared" si="44"/>
        <v>0</v>
      </c>
      <c r="U124" s="65">
        <f t="shared" si="44"/>
        <v>0</v>
      </c>
      <c r="V124" s="65">
        <f t="shared" si="44"/>
        <v>0</v>
      </c>
      <c r="W124" s="65">
        <f t="shared" si="44"/>
        <v>0</v>
      </c>
      <c r="X124" s="65">
        <f t="shared" si="44"/>
        <v>0</v>
      </c>
      <c r="Y124" s="65">
        <f t="shared" si="44"/>
        <v>0</v>
      </c>
      <c r="Z124" s="65">
        <f t="shared" si="44"/>
        <v>0</v>
      </c>
      <c r="AA124" s="65">
        <f t="shared" si="44"/>
        <v>0</v>
      </c>
      <c r="AB124" s="65">
        <f t="shared" si="44"/>
        <v>0</v>
      </c>
      <c r="AC124" s="65">
        <f t="shared" si="44"/>
        <v>0</v>
      </c>
      <c r="AD124" s="65">
        <f t="shared" si="44"/>
        <v>0</v>
      </c>
      <c r="AE124" s="65">
        <f t="shared" si="44"/>
        <v>0</v>
      </c>
      <c r="AF124" s="16"/>
    </row>
    <row r="125" spans="1:32" s="15" customFormat="1" ht="18.75">
      <c r="A125" s="2" t="s">
        <v>22</v>
      </c>
      <c r="B125" s="52"/>
      <c r="C125" s="48"/>
      <c r="D125" s="4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16"/>
    </row>
    <row r="126" spans="1:32" s="15" customFormat="1" ht="93.75">
      <c r="A126" s="25" t="s">
        <v>82</v>
      </c>
      <c r="B126" s="52">
        <f>B127</f>
        <v>100</v>
      </c>
      <c r="C126" s="52">
        <f>C127</f>
        <v>100</v>
      </c>
      <c r="D126" s="52">
        <f>D127</f>
        <v>100</v>
      </c>
      <c r="E126" s="52">
        <f>E127</f>
        <v>100</v>
      </c>
      <c r="F126" s="48">
        <f>E126/B126*100</f>
        <v>100</v>
      </c>
      <c r="G126" s="48">
        <f>E126/C126*100</f>
        <v>100</v>
      </c>
      <c r="H126" s="63">
        <f aca="true" t="shared" si="45" ref="H126:AE126">H127</f>
        <v>0</v>
      </c>
      <c r="I126" s="63">
        <f t="shared" si="45"/>
        <v>0</v>
      </c>
      <c r="J126" s="63">
        <f t="shared" si="45"/>
        <v>100</v>
      </c>
      <c r="K126" s="63">
        <f t="shared" si="45"/>
        <v>70</v>
      </c>
      <c r="L126" s="63">
        <f t="shared" si="45"/>
        <v>0</v>
      </c>
      <c r="M126" s="63">
        <f t="shared" si="45"/>
        <v>0</v>
      </c>
      <c r="N126" s="63">
        <f t="shared" si="45"/>
        <v>0</v>
      </c>
      <c r="O126" s="63">
        <f t="shared" si="45"/>
        <v>30</v>
      </c>
      <c r="P126" s="63">
        <f t="shared" si="45"/>
        <v>0</v>
      </c>
      <c r="Q126" s="63">
        <f t="shared" si="45"/>
        <v>0</v>
      </c>
      <c r="R126" s="63">
        <f t="shared" si="45"/>
        <v>0</v>
      </c>
      <c r="S126" s="63">
        <f t="shared" si="45"/>
        <v>0</v>
      </c>
      <c r="T126" s="63">
        <f t="shared" si="45"/>
        <v>0</v>
      </c>
      <c r="U126" s="63">
        <f t="shared" si="45"/>
        <v>0</v>
      </c>
      <c r="V126" s="63">
        <f t="shared" si="45"/>
        <v>0</v>
      </c>
      <c r="W126" s="63">
        <f t="shared" si="45"/>
        <v>0</v>
      </c>
      <c r="X126" s="63">
        <f t="shared" si="45"/>
        <v>0</v>
      </c>
      <c r="Y126" s="63">
        <f t="shared" si="45"/>
        <v>0</v>
      </c>
      <c r="Z126" s="63">
        <f t="shared" si="45"/>
        <v>0</v>
      </c>
      <c r="AA126" s="63">
        <f t="shared" si="45"/>
        <v>0</v>
      </c>
      <c r="AB126" s="63">
        <f t="shared" si="45"/>
        <v>0</v>
      </c>
      <c r="AC126" s="63">
        <f t="shared" si="45"/>
        <v>0</v>
      </c>
      <c r="AD126" s="63">
        <f t="shared" si="45"/>
        <v>0</v>
      </c>
      <c r="AE126" s="63">
        <f t="shared" si="45"/>
        <v>0</v>
      </c>
      <c r="AF126" s="27"/>
    </row>
    <row r="127" spans="1:32" s="15" customFormat="1" ht="18.75">
      <c r="A127" s="3" t="s">
        <v>32</v>
      </c>
      <c r="B127" s="52">
        <f>B129</f>
        <v>100</v>
      </c>
      <c r="C127" s="48">
        <f>C129</f>
        <v>100</v>
      </c>
      <c r="D127" s="48">
        <f>D129</f>
        <v>100</v>
      </c>
      <c r="E127" s="28">
        <f>I127+K127+M127+O127+Q127+S127+U127+W127+Y127+AA127+AC127+AE127</f>
        <v>100</v>
      </c>
      <c r="F127" s="48">
        <f>E127/B127*100</f>
        <v>100</v>
      </c>
      <c r="G127" s="48">
        <f>E127/C127*100</f>
        <v>100</v>
      </c>
      <c r="H127" s="28">
        <f>H129</f>
        <v>0</v>
      </c>
      <c r="I127" s="28">
        <f aca="true" t="shared" si="46" ref="I127:AE127">I129</f>
        <v>0</v>
      </c>
      <c r="J127" s="28">
        <f t="shared" si="46"/>
        <v>100</v>
      </c>
      <c r="K127" s="28">
        <f t="shared" si="46"/>
        <v>70</v>
      </c>
      <c r="L127" s="28">
        <f t="shared" si="46"/>
        <v>0</v>
      </c>
      <c r="M127" s="28">
        <f t="shared" si="46"/>
        <v>0</v>
      </c>
      <c r="N127" s="28">
        <f t="shared" si="46"/>
        <v>0</v>
      </c>
      <c r="O127" s="28">
        <f t="shared" si="46"/>
        <v>30</v>
      </c>
      <c r="P127" s="28">
        <f t="shared" si="46"/>
        <v>0</v>
      </c>
      <c r="Q127" s="28">
        <f t="shared" si="46"/>
        <v>0</v>
      </c>
      <c r="R127" s="28">
        <f t="shared" si="46"/>
        <v>0</v>
      </c>
      <c r="S127" s="28">
        <f t="shared" si="46"/>
        <v>0</v>
      </c>
      <c r="T127" s="28">
        <f t="shared" si="46"/>
        <v>0</v>
      </c>
      <c r="U127" s="28">
        <f t="shared" si="46"/>
        <v>0</v>
      </c>
      <c r="V127" s="28">
        <f t="shared" si="46"/>
        <v>0</v>
      </c>
      <c r="W127" s="28">
        <f t="shared" si="46"/>
        <v>0</v>
      </c>
      <c r="X127" s="28">
        <f t="shared" si="46"/>
        <v>0</v>
      </c>
      <c r="Y127" s="28">
        <f t="shared" si="46"/>
        <v>0</v>
      </c>
      <c r="Z127" s="28">
        <f t="shared" si="46"/>
        <v>0</v>
      </c>
      <c r="AA127" s="28">
        <f t="shared" si="46"/>
        <v>0</v>
      </c>
      <c r="AB127" s="28">
        <f t="shared" si="46"/>
        <v>0</v>
      </c>
      <c r="AC127" s="28">
        <f t="shared" si="46"/>
        <v>0</v>
      </c>
      <c r="AD127" s="28">
        <f t="shared" si="46"/>
        <v>0</v>
      </c>
      <c r="AE127" s="28">
        <f t="shared" si="46"/>
        <v>0</v>
      </c>
      <c r="AF127" s="16"/>
    </row>
    <row r="128" spans="1:32" s="15" customFormat="1" ht="18.75">
      <c r="A128" s="2" t="s">
        <v>24</v>
      </c>
      <c r="B128" s="52"/>
      <c r="C128" s="48"/>
      <c r="D128" s="4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16"/>
    </row>
    <row r="129" spans="1:32" s="15" customFormat="1" ht="18.75">
      <c r="A129" s="2" t="s">
        <v>25</v>
      </c>
      <c r="B129" s="9">
        <f>H129+J129+L129+N129+P129+R129+T129+V129+X129+Z129+AB129+AD129</f>
        <v>100</v>
      </c>
      <c r="C129" s="48">
        <f>H129+J129</f>
        <v>100</v>
      </c>
      <c r="D129" s="48">
        <v>100</v>
      </c>
      <c r="E129" s="48">
        <f>I129+K129+M129+O129+Q129+S129+U129+W129+Y129+AA129+AC129+AE129</f>
        <v>100</v>
      </c>
      <c r="F129" s="48">
        <f>E129/B129*100</f>
        <v>100</v>
      </c>
      <c r="G129" s="48">
        <f>E129/C129*100</f>
        <v>100</v>
      </c>
      <c r="H129" s="48"/>
      <c r="I129" s="48"/>
      <c r="J129" s="48">
        <v>100</v>
      </c>
      <c r="K129" s="48">
        <v>70</v>
      </c>
      <c r="L129" s="48"/>
      <c r="M129" s="48"/>
      <c r="N129" s="48"/>
      <c r="O129" s="48">
        <v>30</v>
      </c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16"/>
    </row>
    <row r="130" spans="1:32" s="15" customFormat="1" ht="18.75">
      <c r="A130" s="2" t="s">
        <v>26</v>
      </c>
      <c r="B130" s="52"/>
      <c r="C130" s="48"/>
      <c r="D130" s="48"/>
      <c r="E130" s="4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16"/>
    </row>
    <row r="131" spans="1:32" s="15" customFormat="1" ht="18.75">
      <c r="A131" s="2" t="s">
        <v>27</v>
      </c>
      <c r="B131" s="52"/>
      <c r="C131" s="48"/>
      <c r="D131" s="48"/>
      <c r="E131" s="4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16"/>
    </row>
    <row r="132" spans="1:32" s="15" customFormat="1" ht="18.75">
      <c r="A132" s="2"/>
      <c r="B132" s="52"/>
      <c r="C132" s="48"/>
      <c r="D132" s="48"/>
      <c r="E132" s="4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16"/>
    </row>
    <row r="133" spans="1:32" ht="18.75">
      <c r="A133" s="3" t="s">
        <v>33</v>
      </c>
      <c r="B133" s="66">
        <f>B123+B98+B82+B66+B7</f>
        <v>1898110.7000000002</v>
      </c>
      <c r="C133" s="66">
        <f>C123+C98+C82+C66+C7</f>
        <v>555766.7</v>
      </c>
      <c r="D133" s="66">
        <f>D123+D98+D82+D66+D7</f>
        <v>544671.7000000001</v>
      </c>
      <c r="E133" s="66">
        <f>E123+E98+E82+E66+E7</f>
        <v>440379.9</v>
      </c>
      <c r="F133" s="48">
        <f>E133/B133*100</f>
        <v>23.200959775423</v>
      </c>
      <c r="G133" s="48">
        <f>E133/C133*100</f>
        <v>79.23826670435635</v>
      </c>
      <c r="H133" s="66">
        <f aca="true" t="shared" si="47" ref="H133:AE133">H123+H98+H82+H66+H7</f>
        <v>93502.4</v>
      </c>
      <c r="I133" s="66">
        <f t="shared" si="47"/>
        <v>35380.5</v>
      </c>
      <c r="J133" s="66">
        <f t="shared" si="47"/>
        <v>165345.3</v>
      </c>
      <c r="K133" s="66">
        <f t="shared" si="47"/>
        <v>127445.2</v>
      </c>
      <c r="L133" s="66">
        <f t="shared" si="47"/>
        <v>136898.2</v>
      </c>
      <c r="M133" s="66">
        <f t="shared" si="47"/>
        <v>133568.5</v>
      </c>
      <c r="N133" s="66">
        <f t="shared" si="47"/>
        <v>160020.80000000002</v>
      </c>
      <c r="O133" s="66">
        <f t="shared" si="47"/>
        <v>143985.7</v>
      </c>
      <c r="P133" s="66">
        <f t="shared" si="47"/>
        <v>334757.99999999994</v>
      </c>
      <c r="Q133" s="66">
        <f t="shared" si="47"/>
        <v>0</v>
      </c>
      <c r="R133" s="66">
        <f t="shared" si="47"/>
        <v>205173</v>
      </c>
      <c r="S133" s="66">
        <f t="shared" si="47"/>
        <v>0</v>
      </c>
      <c r="T133" s="66">
        <f t="shared" si="47"/>
        <v>119116.4</v>
      </c>
      <c r="U133" s="66">
        <f t="shared" si="47"/>
        <v>0</v>
      </c>
      <c r="V133" s="66">
        <f t="shared" si="47"/>
        <v>100208.1</v>
      </c>
      <c r="W133" s="66">
        <f t="shared" si="47"/>
        <v>0</v>
      </c>
      <c r="X133" s="66">
        <f t="shared" si="47"/>
        <v>102556.70000000001</v>
      </c>
      <c r="Y133" s="66">
        <f t="shared" si="47"/>
        <v>0</v>
      </c>
      <c r="Z133" s="66">
        <f t="shared" si="47"/>
        <v>140802.6</v>
      </c>
      <c r="AA133" s="66">
        <f t="shared" si="47"/>
        <v>0</v>
      </c>
      <c r="AB133" s="66">
        <f t="shared" si="47"/>
        <v>129933.00000000001</v>
      </c>
      <c r="AC133" s="66">
        <f t="shared" si="47"/>
        <v>0</v>
      </c>
      <c r="AD133" s="66">
        <f t="shared" si="47"/>
        <v>209796.19999999998</v>
      </c>
      <c r="AE133" s="66">
        <f t="shared" si="47"/>
        <v>0</v>
      </c>
      <c r="AF133" s="16"/>
    </row>
    <row r="134" spans="1:32" s="15" customFormat="1" ht="18.75">
      <c r="A134" s="2" t="s">
        <v>24</v>
      </c>
      <c r="B134" s="67">
        <f>B128+B118+B109+B103+B93+B87+B71+B61+B55+B47+B41+B27+B18+B12</f>
        <v>1506611.9</v>
      </c>
      <c r="C134" s="63">
        <f aca="true" t="shared" si="48" ref="C134:E135">C128+C118+C109+C103+C93+C87+C71+C61+C55+C47+C41+C27+C18+C12</f>
        <v>421661</v>
      </c>
      <c r="D134" s="63">
        <f t="shared" si="48"/>
        <v>413549.7</v>
      </c>
      <c r="E134" s="63">
        <f t="shared" si="48"/>
        <v>332861.5</v>
      </c>
      <c r="F134" s="48">
        <f>E134/B134*100</f>
        <v>22.093380518234326</v>
      </c>
      <c r="G134" s="48">
        <f>E134/C134*100</f>
        <v>78.94054702711419</v>
      </c>
      <c r="H134" s="63">
        <f aca="true" t="shared" si="49" ref="H134:AE134">H128+H118+H109+H103+H93+H87+H71+H61+H55+H47+H41+H27+H18+H12</f>
        <v>64665</v>
      </c>
      <c r="I134" s="63">
        <f t="shared" si="49"/>
        <v>19234.7</v>
      </c>
      <c r="J134" s="63">
        <f t="shared" si="49"/>
        <v>128234</v>
      </c>
      <c r="K134" s="63">
        <f t="shared" si="49"/>
        <v>95119.3</v>
      </c>
      <c r="L134" s="63">
        <f t="shared" si="49"/>
        <v>111472</v>
      </c>
      <c r="M134" s="63">
        <f t="shared" si="49"/>
        <v>104421.2</v>
      </c>
      <c r="N134" s="63">
        <f t="shared" si="49"/>
        <v>117290</v>
      </c>
      <c r="O134" s="63">
        <f t="shared" si="49"/>
        <v>114086.3</v>
      </c>
      <c r="P134" s="63">
        <f t="shared" si="49"/>
        <v>286678</v>
      </c>
      <c r="Q134" s="63">
        <f t="shared" si="49"/>
        <v>0</v>
      </c>
      <c r="R134" s="63">
        <f t="shared" si="49"/>
        <v>170524</v>
      </c>
      <c r="S134" s="63">
        <f t="shared" si="49"/>
        <v>0</v>
      </c>
      <c r="T134" s="63">
        <f t="shared" si="49"/>
        <v>85624.8</v>
      </c>
      <c r="U134" s="63">
        <f t="shared" si="49"/>
        <v>0</v>
      </c>
      <c r="V134" s="63">
        <f t="shared" si="49"/>
        <v>74692.8</v>
      </c>
      <c r="W134" s="63">
        <f t="shared" si="49"/>
        <v>0</v>
      </c>
      <c r="X134" s="63">
        <f t="shared" si="49"/>
        <v>80287.5</v>
      </c>
      <c r="Y134" s="63">
        <f t="shared" si="49"/>
        <v>0</v>
      </c>
      <c r="Z134" s="63">
        <f t="shared" si="49"/>
        <v>109184</v>
      </c>
      <c r="AA134" s="63">
        <f t="shared" si="49"/>
        <v>0</v>
      </c>
      <c r="AB134" s="63">
        <f t="shared" si="49"/>
        <v>104433</v>
      </c>
      <c r="AC134" s="63">
        <f t="shared" si="49"/>
        <v>0</v>
      </c>
      <c r="AD134" s="63">
        <f t="shared" si="49"/>
        <v>173526.8</v>
      </c>
      <c r="AE134" s="63">
        <f t="shared" si="49"/>
        <v>0</v>
      </c>
      <c r="AF134" s="16"/>
    </row>
    <row r="135" spans="1:32" s="15" customFormat="1" ht="18.75">
      <c r="A135" s="2" t="s">
        <v>25</v>
      </c>
      <c r="B135" s="67">
        <f>B129+B119+B110+B104+B94+B88+B72+B62+B56+B48+B42+B28+B19+B13+B34</f>
        <v>382189.39999999997</v>
      </c>
      <c r="C135" s="67">
        <f t="shared" si="48"/>
        <v>131297.40000000002</v>
      </c>
      <c r="D135" s="67">
        <f t="shared" si="48"/>
        <v>128417.20000000001</v>
      </c>
      <c r="E135" s="67">
        <f t="shared" si="48"/>
        <v>104932.40000000001</v>
      </c>
      <c r="F135" s="48">
        <f>E135/B135*100</f>
        <v>27.45560185604311</v>
      </c>
      <c r="G135" s="48">
        <f>E135/C135*100</f>
        <v>79.91963283355192</v>
      </c>
      <c r="H135" s="67">
        <f aca="true" t="shared" si="50" ref="H135:AE135">H129+H119+H110+H104+H94+H88+H72+H62+H56+H48+H42+H28+H19+H13</f>
        <v>28837.399999999998</v>
      </c>
      <c r="I135" s="67">
        <f t="shared" si="50"/>
        <v>16145.8</v>
      </c>
      <c r="J135" s="67">
        <f t="shared" si="50"/>
        <v>36696.7</v>
      </c>
      <c r="K135" s="67">
        <f t="shared" si="50"/>
        <v>32259.300000000003</v>
      </c>
      <c r="L135" s="67">
        <f t="shared" si="50"/>
        <v>24500.5</v>
      </c>
      <c r="M135" s="67">
        <f t="shared" si="50"/>
        <v>28240.800000000003</v>
      </c>
      <c r="N135" s="67">
        <f t="shared" si="50"/>
        <v>41262.8</v>
      </c>
      <c r="O135" s="67">
        <f t="shared" si="50"/>
        <v>28286.5</v>
      </c>
      <c r="P135" s="67">
        <f t="shared" si="50"/>
        <v>47748</v>
      </c>
      <c r="Q135" s="67">
        <f t="shared" si="50"/>
        <v>0</v>
      </c>
      <c r="R135" s="67">
        <f t="shared" si="50"/>
        <v>34099</v>
      </c>
      <c r="S135" s="67">
        <f t="shared" si="50"/>
        <v>0</v>
      </c>
      <c r="T135" s="67">
        <f t="shared" si="50"/>
        <v>33491.6</v>
      </c>
      <c r="U135" s="67">
        <f t="shared" si="50"/>
        <v>0</v>
      </c>
      <c r="V135" s="67">
        <f t="shared" si="50"/>
        <v>19139.199999999997</v>
      </c>
      <c r="W135" s="67">
        <f t="shared" si="50"/>
        <v>0</v>
      </c>
      <c r="X135" s="67">
        <f t="shared" si="50"/>
        <v>22269.2</v>
      </c>
      <c r="Y135" s="67">
        <f t="shared" si="50"/>
        <v>0</v>
      </c>
      <c r="Z135" s="67">
        <f t="shared" si="50"/>
        <v>31618.6</v>
      </c>
      <c r="AA135" s="67">
        <f t="shared" si="50"/>
        <v>0</v>
      </c>
      <c r="AB135" s="67">
        <f t="shared" si="50"/>
        <v>25500</v>
      </c>
      <c r="AC135" s="67">
        <f t="shared" si="50"/>
        <v>0</v>
      </c>
      <c r="AD135" s="67">
        <f t="shared" si="50"/>
        <v>36226.899999999994</v>
      </c>
      <c r="AE135" s="67">
        <f t="shared" si="50"/>
        <v>0</v>
      </c>
      <c r="AF135" s="16"/>
    </row>
    <row r="136" spans="1:32" s="15" customFormat="1" ht="18.75">
      <c r="A136" s="49" t="s">
        <v>89</v>
      </c>
      <c r="B136" s="54">
        <f>B56+B42+B20</f>
        <v>913.5999999999999</v>
      </c>
      <c r="C136" s="54">
        <f>C56+C42+C20</f>
        <v>144.6</v>
      </c>
      <c r="D136" s="54">
        <f>D56+D42+D20</f>
        <v>144.6</v>
      </c>
      <c r="E136" s="54">
        <f>E56+E42+E20</f>
        <v>92.2</v>
      </c>
      <c r="F136" s="55">
        <f>E136/B136*100</f>
        <v>10.091943957968477</v>
      </c>
      <c r="G136" s="55">
        <f>E136/C136*100</f>
        <v>63.76210235131398</v>
      </c>
      <c r="H136" s="54">
        <f aca="true" t="shared" si="51" ref="H136:AE136">H56+H42+H20</f>
        <v>0</v>
      </c>
      <c r="I136" s="54">
        <f t="shared" si="51"/>
        <v>0</v>
      </c>
      <c r="J136" s="54">
        <f t="shared" si="51"/>
        <v>50.3</v>
      </c>
      <c r="K136" s="54">
        <f t="shared" si="51"/>
        <v>0</v>
      </c>
      <c r="L136" s="54">
        <f t="shared" si="51"/>
        <v>40.9</v>
      </c>
      <c r="M136" s="54">
        <f t="shared" si="51"/>
        <v>91.2</v>
      </c>
      <c r="N136" s="54">
        <f t="shared" si="51"/>
        <v>53.4</v>
      </c>
      <c r="O136" s="54">
        <f t="shared" si="51"/>
        <v>1</v>
      </c>
      <c r="P136" s="54">
        <f t="shared" si="51"/>
        <v>168.7</v>
      </c>
      <c r="Q136" s="54">
        <f t="shared" si="51"/>
        <v>0</v>
      </c>
      <c r="R136" s="54">
        <f t="shared" si="51"/>
        <v>109.4</v>
      </c>
      <c r="S136" s="54">
        <f t="shared" si="51"/>
        <v>0</v>
      </c>
      <c r="T136" s="54">
        <f t="shared" si="51"/>
        <v>49</v>
      </c>
      <c r="U136" s="54">
        <f t="shared" si="51"/>
        <v>0</v>
      </c>
      <c r="V136" s="54">
        <f t="shared" si="51"/>
        <v>229.2</v>
      </c>
      <c r="W136" s="54">
        <f t="shared" si="51"/>
        <v>0</v>
      </c>
      <c r="X136" s="54">
        <f t="shared" si="51"/>
        <v>62.9</v>
      </c>
      <c r="Y136" s="54">
        <f t="shared" si="51"/>
        <v>0</v>
      </c>
      <c r="Z136" s="54">
        <f t="shared" si="51"/>
        <v>57.7</v>
      </c>
      <c r="AA136" s="54">
        <f t="shared" si="51"/>
        <v>0</v>
      </c>
      <c r="AB136" s="54">
        <f t="shared" si="51"/>
        <v>40</v>
      </c>
      <c r="AC136" s="54">
        <f t="shared" si="51"/>
        <v>0</v>
      </c>
      <c r="AD136" s="54">
        <f t="shared" si="51"/>
        <v>52.1</v>
      </c>
      <c r="AE136" s="54">
        <f t="shared" si="51"/>
        <v>0</v>
      </c>
      <c r="AF136" s="16"/>
    </row>
    <row r="137" spans="1:32" s="15" customFormat="1" ht="18.75">
      <c r="A137" s="2" t="s">
        <v>26</v>
      </c>
      <c r="B137" s="52"/>
      <c r="C137" s="48"/>
      <c r="D137" s="4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16"/>
    </row>
    <row r="138" spans="1:32" s="15" customFormat="1" ht="18.75">
      <c r="A138" s="2" t="s">
        <v>27</v>
      </c>
      <c r="B138" s="72">
        <f>B30+B44+B80+B58</f>
        <v>9309.400000000001</v>
      </c>
      <c r="C138" s="72">
        <f>C30+C44+C80+C58</f>
        <v>2601.3</v>
      </c>
      <c r="D138" s="72">
        <f>D30+D44+D80+D58</f>
        <v>2601.3</v>
      </c>
      <c r="E138" s="72">
        <f>E30+E44+E80+E58</f>
        <v>2482.5</v>
      </c>
      <c r="F138" s="48">
        <f>E138/B138*100</f>
        <v>26.66659505446108</v>
      </c>
      <c r="G138" s="48">
        <f>E138/C138*100</f>
        <v>95.43305270441702</v>
      </c>
      <c r="H138" s="72">
        <f aca="true" t="shared" si="52" ref="H138:AE138">H30+H44+H80+H58</f>
        <v>0</v>
      </c>
      <c r="I138" s="72">
        <f t="shared" si="52"/>
        <v>0</v>
      </c>
      <c r="J138" s="72">
        <f t="shared" si="52"/>
        <v>311.1</v>
      </c>
      <c r="K138" s="72">
        <f t="shared" si="52"/>
        <v>66.6</v>
      </c>
      <c r="L138" s="72">
        <f t="shared" si="52"/>
        <v>822.2</v>
      </c>
      <c r="M138" s="72">
        <f t="shared" si="52"/>
        <v>803</v>
      </c>
      <c r="N138" s="72">
        <f t="shared" si="52"/>
        <v>1468</v>
      </c>
      <c r="O138" s="72">
        <f t="shared" si="52"/>
        <v>1612.9</v>
      </c>
      <c r="P138" s="72">
        <f t="shared" si="52"/>
        <v>332</v>
      </c>
      <c r="Q138" s="72">
        <f t="shared" si="52"/>
        <v>0</v>
      </c>
      <c r="R138" s="72">
        <f t="shared" si="52"/>
        <v>0</v>
      </c>
      <c r="S138" s="72">
        <f t="shared" si="52"/>
        <v>0</v>
      </c>
      <c r="T138" s="72">
        <f t="shared" si="52"/>
        <v>0</v>
      </c>
      <c r="U138" s="72">
        <f t="shared" si="52"/>
        <v>0</v>
      </c>
      <c r="V138" s="72">
        <f t="shared" si="52"/>
        <v>6376.1</v>
      </c>
      <c r="W138" s="72">
        <f t="shared" si="52"/>
        <v>0</v>
      </c>
      <c r="X138" s="72">
        <f t="shared" si="52"/>
        <v>0</v>
      </c>
      <c r="Y138" s="72">
        <f t="shared" si="52"/>
        <v>0</v>
      </c>
      <c r="Z138" s="72">
        <f t="shared" si="52"/>
        <v>0</v>
      </c>
      <c r="AA138" s="72">
        <f t="shared" si="52"/>
        <v>0</v>
      </c>
      <c r="AB138" s="72">
        <f t="shared" si="52"/>
        <v>0</v>
      </c>
      <c r="AC138" s="72">
        <f t="shared" si="52"/>
        <v>0</v>
      </c>
      <c r="AD138" s="72">
        <f t="shared" si="52"/>
        <v>0</v>
      </c>
      <c r="AE138" s="72">
        <f t="shared" si="52"/>
        <v>0</v>
      </c>
      <c r="AF138" s="16"/>
    </row>
    <row r="139" ht="35.25" customHeight="1">
      <c r="B139" s="73"/>
    </row>
    <row r="140" spans="1:44" s="18" customFormat="1" ht="35.25" customHeight="1">
      <c r="A140" s="29"/>
      <c r="B140" s="92" t="s">
        <v>113</v>
      </c>
      <c r="C140" s="92"/>
      <c r="D140" s="92"/>
      <c r="E140" s="92"/>
      <c r="F140" s="92"/>
      <c r="G140" s="92"/>
      <c r="H140" s="91" t="s">
        <v>114</v>
      </c>
      <c r="I140" s="91"/>
      <c r="J140" s="91"/>
      <c r="K140" s="31"/>
      <c r="L140" s="31"/>
      <c r="M140" s="31"/>
      <c r="N140" s="31"/>
      <c r="O140" s="31"/>
      <c r="P140" s="31"/>
      <c r="Q140" s="32"/>
      <c r="R140" s="31"/>
      <c r="S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29"/>
    </row>
    <row r="141" spans="1:44" s="18" customFormat="1" ht="35.25" customHeight="1">
      <c r="A141" s="29"/>
      <c r="B141" s="92" t="s">
        <v>93</v>
      </c>
      <c r="C141" s="92"/>
      <c r="D141" s="92"/>
      <c r="E141" s="19"/>
      <c r="F141" s="19"/>
      <c r="G141" s="19"/>
      <c r="H141" s="30"/>
      <c r="I141" s="93" t="s">
        <v>94</v>
      </c>
      <c r="J141" s="93"/>
      <c r="K141" s="31"/>
      <c r="L141" s="31"/>
      <c r="M141" s="31"/>
      <c r="N141" s="31"/>
      <c r="O141" s="31"/>
      <c r="P141" s="31"/>
      <c r="Q141" s="32"/>
      <c r="R141" s="31"/>
      <c r="S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29"/>
    </row>
    <row r="142" spans="1:44" s="18" customFormat="1" ht="19.5" customHeight="1">
      <c r="A142" s="29"/>
      <c r="B142" s="29"/>
      <c r="C142" s="29"/>
      <c r="D142" s="29"/>
      <c r="E142" s="29"/>
      <c r="F142" s="29"/>
      <c r="G142" s="29"/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1"/>
      <c r="S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29"/>
    </row>
    <row r="143" spans="1:44" s="18" customFormat="1" ht="48.75" customHeight="1">
      <c r="A143" s="29"/>
      <c r="B143" s="92" t="s">
        <v>42</v>
      </c>
      <c r="C143" s="92"/>
      <c r="D143" s="92"/>
      <c r="E143" s="92"/>
      <c r="F143" s="92"/>
      <c r="G143" s="29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1"/>
      <c r="S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29"/>
    </row>
    <row r="144" spans="1:32" s="18" customFormat="1" ht="19.5" customHeight="1">
      <c r="A144" s="29"/>
      <c r="B144" s="92" t="s">
        <v>43</v>
      </c>
      <c r="C144" s="92"/>
      <c r="D144" s="92"/>
      <c r="E144" s="92"/>
      <c r="F144" s="92"/>
      <c r="G144" s="92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29"/>
    </row>
  </sheetData>
  <sheetProtection/>
  <mergeCells count="30">
    <mergeCell ref="H140:J140"/>
    <mergeCell ref="B143:F143"/>
    <mergeCell ref="B144:G144"/>
    <mergeCell ref="B140:G140"/>
    <mergeCell ref="X2:Y2"/>
    <mergeCell ref="T2:U2"/>
    <mergeCell ref="V2:W2"/>
    <mergeCell ref="D2:D3"/>
    <mergeCell ref="B141:D141"/>
    <mergeCell ref="I141:J141"/>
    <mergeCell ref="A1:R1"/>
    <mergeCell ref="T1:AE1"/>
    <mergeCell ref="Z2:AA2"/>
    <mergeCell ref="AB2:AC2"/>
    <mergeCell ref="AD2:AE2"/>
    <mergeCell ref="AF2:AF3"/>
    <mergeCell ref="L2:M2"/>
    <mergeCell ref="N2:O2"/>
    <mergeCell ref="P2:Q2"/>
    <mergeCell ref="R2:S2"/>
    <mergeCell ref="AF59:AF63"/>
    <mergeCell ref="A2:A3"/>
    <mergeCell ref="F2:G2"/>
    <mergeCell ref="H2:I2"/>
    <mergeCell ref="J2:K2"/>
    <mergeCell ref="B2:B3"/>
    <mergeCell ref="C2:C3"/>
    <mergeCell ref="E2:E3"/>
    <mergeCell ref="AF25:AF28"/>
    <mergeCell ref="AF55:AF56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9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45.421875" style="4" customWidth="1"/>
    <col min="4" max="4" width="17.28125" style="4" customWidth="1"/>
    <col min="5" max="7" width="13.8515625" style="5" customWidth="1"/>
    <col min="8" max="8" width="15.7109375" style="5" customWidth="1"/>
    <col min="9" max="10" width="13.421875" style="5" customWidth="1"/>
    <col min="11" max="11" width="75.28125" style="4" customWidth="1"/>
    <col min="12" max="16384" width="9.140625" style="1" customWidth="1"/>
  </cols>
  <sheetData>
    <row r="1" spans="1:11" s="8" customFormat="1" ht="18.75" customHeight="1">
      <c r="A1" s="36"/>
      <c r="B1" s="36"/>
      <c r="C1" s="81" t="s">
        <v>5</v>
      </c>
      <c r="D1" s="83" t="s">
        <v>63</v>
      </c>
      <c r="E1" s="83" t="s">
        <v>19</v>
      </c>
      <c r="F1" s="83" t="s">
        <v>64</v>
      </c>
      <c r="G1" s="83" t="s">
        <v>73</v>
      </c>
      <c r="H1" s="83" t="s">
        <v>20</v>
      </c>
      <c r="I1" s="83" t="s">
        <v>74</v>
      </c>
      <c r="J1" s="83" t="s">
        <v>100</v>
      </c>
      <c r="K1" s="81" t="s">
        <v>21</v>
      </c>
    </row>
    <row r="2" spans="1:11" s="10" customFormat="1" ht="80.25" customHeight="1">
      <c r="A2" s="38"/>
      <c r="B2" s="38"/>
      <c r="C2" s="81"/>
      <c r="D2" s="84"/>
      <c r="E2" s="84"/>
      <c r="F2" s="84"/>
      <c r="G2" s="84"/>
      <c r="H2" s="84"/>
      <c r="I2" s="84"/>
      <c r="J2" s="84"/>
      <c r="K2" s="81"/>
    </row>
    <row r="3" spans="1:11" s="12" customFormat="1" ht="24.75" customHeight="1">
      <c r="A3" s="39"/>
      <c r="B3" s="39"/>
      <c r="C3" s="11"/>
      <c r="D3" s="11"/>
      <c r="E3" s="11"/>
      <c r="F3" s="11"/>
      <c r="G3" s="11"/>
      <c r="H3" s="11"/>
      <c r="I3" s="11"/>
      <c r="J3" s="11"/>
      <c r="K3" s="11"/>
    </row>
    <row r="4" spans="1:11" s="14" customFormat="1" ht="18.75">
      <c r="A4" s="40"/>
      <c r="B4" s="40"/>
      <c r="C4" s="22"/>
      <c r="D4" s="22"/>
      <c r="E4" s="22"/>
      <c r="F4" s="22"/>
      <c r="G4" s="22"/>
      <c r="H4" s="22"/>
      <c r="I4" s="22"/>
      <c r="J4" s="22"/>
      <c r="K4" s="13"/>
    </row>
    <row r="5" spans="1:11" s="14" customFormat="1" ht="18.75">
      <c r="A5" s="40"/>
      <c r="B5" s="40"/>
      <c r="C5" s="13" t="s">
        <v>76</v>
      </c>
      <c r="D5" s="13"/>
      <c r="E5" s="26"/>
      <c r="F5" s="26"/>
      <c r="G5" s="26"/>
      <c r="H5" s="26"/>
      <c r="I5" s="26"/>
      <c r="J5" s="26"/>
      <c r="K5" s="26"/>
    </row>
    <row r="6" spans="1:11" s="14" customFormat="1" ht="41.25" customHeight="1">
      <c r="A6" s="94" t="s">
        <v>70</v>
      </c>
      <c r="B6" s="97">
        <f>D11</f>
        <v>38085.9</v>
      </c>
      <c r="C6" s="46" t="s">
        <v>75</v>
      </c>
      <c r="D6" s="42">
        <v>29169.3</v>
      </c>
      <c r="E6" s="33"/>
      <c r="F6" s="33"/>
      <c r="G6" s="33"/>
      <c r="H6" s="33"/>
      <c r="I6" s="33"/>
      <c r="J6" s="33"/>
      <c r="K6" s="27" t="s">
        <v>101</v>
      </c>
    </row>
    <row r="7" spans="1:11" s="14" customFormat="1" ht="153.75" customHeight="1">
      <c r="A7" s="95"/>
      <c r="B7" s="98"/>
      <c r="C7" s="27" t="s">
        <v>78</v>
      </c>
      <c r="D7" s="42">
        <v>2618.8</v>
      </c>
      <c r="E7" s="33">
        <v>654</v>
      </c>
      <c r="F7" s="33">
        <v>654</v>
      </c>
      <c r="G7" s="33">
        <f>F7/D7*100</f>
        <v>24.973270200091644</v>
      </c>
      <c r="H7" s="33">
        <v>504.1</v>
      </c>
      <c r="I7" s="33">
        <f>H7/F7*100</f>
        <v>77.07951070336392</v>
      </c>
      <c r="J7" s="33">
        <f>H7/E7*100</f>
        <v>77.07951070336392</v>
      </c>
      <c r="K7" s="27" t="s">
        <v>105</v>
      </c>
    </row>
    <row r="8" spans="1:11" s="14" customFormat="1" ht="69" customHeight="1">
      <c r="A8" s="95"/>
      <c r="B8" s="98"/>
      <c r="C8" s="27" t="s">
        <v>92</v>
      </c>
      <c r="D8" s="42">
        <v>4455</v>
      </c>
      <c r="E8" s="33"/>
      <c r="F8" s="33"/>
      <c r="G8" s="33"/>
      <c r="H8" s="33"/>
      <c r="I8" s="33"/>
      <c r="J8" s="33"/>
      <c r="K8" s="41" t="s">
        <v>103</v>
      </c>
    </row>
    <row r="9" spans="1:11" s="14" customFormat="1" ht="171" customHeight="1">
      <c r="A9" s="95"/>
      <c r="B9" s="98"/>
      <c r="C9" s="2" t="s">
        <v>99</v>
      </c>
      <c r="D9" s="42">
        <v>1648</v>
      </c>
      <c r="E9" s="33"/>
      <c r="F9" s="33"/>
      <c r="G9" s="33"/>
      <c r="H9" s="33"/>
      <c r="I9" s="33"/>
      <c r="J9" s="33"/>
      <c r="K9" s="41" t="s">
        <v>104</v>
      </c>
    </row>
    <row r="10" spans="1:11" s="14" customFormat="1" ht="79.5" customHeight="1">
      <c r="A10" s="96"/>
      <c r="B10" s="99"/>
      <c r="C10" s="2" t="s">
        <v>116</v>
      </c>
      <c r="D10" s="42">
        <v>194.8</v>
      </c>
      <c r="E10" s="33"/>
      <c r="F10" s="33"/>
      <c r="G10" s="33"/>
      <c r="H10" s="33"/>
      <c r="I10" s="33"/>
      <c r="J10" s="33"/>
      <c r="K10" s="41" t="s">
        <v>117</v>
      </c>
    </row>
    <row r="11" spans="1:11" s="15" customFormat="1" ht="31.5" customHeight="1">
      <c r="A11" s="40"/>
      <c r="B11" s="40"/>
      <c r="C11" s="27" t="s">
        <v>71</v>
      </c>
      <c r="D11" s="43">
        <f>SUM(D6:D10)</f>
        <v>38085.9</v>
      </c>
      <c r="E11" s="43">
        <f>SUM(E6:E8)</f>
        <v>654</v>
      </c>
      <c r="F11" s="43">
        <f>SUM(F6:F8)</f>
        <v>654</v>
      </c>
      <c r="G11" s="44">
        <f>F11/D11*100</f>
        <v>1.717170921522138</v>
      </c>
      <c r="H11" s="43">
        <f>SUM(H6:H8)</f>
        <v>504.1</v>
      </c>
      <c r="I11" s="44">
        <f>H11/F11*100</f>
        <v>77.07951070336392</v>
      </c>
      <c r="J11" s="44">
        <f>H11/E11*100</f>
        <v>77.07951070336392</v>
      </c>
      <c r="K11" s="16"/>
    </row>
    <row r="13" spans="1:11" s="15" customFormat="1" ht="42.75" customHeight="1">
      <c r="A13" s="94" t="s">
        <v>72</v>
      </c>
      <c r="B13" s="100">
        <f>D13+D14+D15+D16</f>
        <v>1096.6999999999998</v>
      </c>
      <c r="C13" s="46" t="s">
        <v>77</v>
      </c>
      <c r="D13" s="42">
        <v>294.7</v>
      </c>
      <c r="E13" s="33"/>
      <c r="F13" s="33"/>
      <c r="G13" s="33"/>
      <c r="H13" s="33"/>
      <c r="I13" s="33"/>
      <c r="J13" s="33"/>
      <c r="K13" s="27" t="s">
        <v>101</v>
      </c>
    </row>
    <row r="14" spans="1:11" s="15" customFormat="1" ht="97.5" customHeight="1">
      <c r="A14" s="95"/>
      <c r="B14" s="101"/>
      <c r="C14" s="27" t="s">
        <v>79</v>
      </c>
      <c r="D14" s="35">
        <v>573.9</v>
      </c>
      <c r="E14" s="33">
        <v>144.6</v>
      </c>
      <c r="F14" s="33">
        <v>92.2</v>
      </c>
      <c r="G14" s="33">
        <f>F14/D14*100</f>
        <v>16.065516640529708</v>
      </c>
      <c r="H14" s="33">
        <v>92.2</v>
      </c>
      <c r="I14" s="33">
        <f>H14/F14*100</f>
        <v>100</v>
      </c>
      <c r="J14" s="33">
        <f>H14/E14*100</f>
        <v>63.76210235131398</v>
      </c>
      <c r="K14" s="27" t="s">
        <v>102</v>
      </c>
    </row>
    <row r="15" spans="1:11" s="14" customFormat="1" ht="62.25" customHeight="1">
      <c r="A15" s="95"/>
      <c r="B15" s="101"/>
      <c r="C15" s="27" t="s">
        <v>92</v>
      </c>
      <c r="D15" s="42">
        <v>45</v>
      </c>
      <c r="E15" s="33"/>
      <c r="F15" s="33"/>
      <c r="G15" s="33"/>
      <c r="H15" s="33"/>
      <c r="I15" s="33"/>
      <c r="J15" s="33"/>
      <c r="K15" s="41" t="s">
        <v>103</v>
      </c>
    </row>
    <row r="16" spans="1:11" s="14" customFormat="1" ht="36" customHeight="1">
      <c r="A16" s="96"/>
      <c r="B16" s="102"/>
      <c r="C16" s="2" t="s">
        <v>99</v>
      </c>
      <c r="D16" s="42">
        <v>183.1</v>
      </c>
      <c r="E16" s="33"/>
      <c r="F16" s="33"/>
      <c r="G16" s="33"/>
      <c r="H16" s="33"/>
      <c r="I16" s="33"/>
      <c r="J16" s="33"/>
      <c r="K16" s="41"/>
    </row>
    <row r="17" spans="1:11" s="15" customFormat="1" ht="27" customHeight="1">
      <c r="A17" s="40"/>
      <c r="B17" s="40"/>
      <c r="C17" s="2" t="s">
        <v>71</v>
      </c>
      <c r="D17" s="45">
        <f>SUM(D13:D16)</f>
        <v>1096.6999999999998</v>
      </c>
      <c r="E17" s="43">
        <f>SUM(E13:E15)</f>
        <v>144.6</v>
      </c>
      <c r="F17" s="43">
        <f>SUM(F13:F15)</f>
        <v>92.2</v>
      </c>
      <c r="G17" s="44">
        <f>F17/D17*100</f>
        <v>8.407039299717335</v>
      </c>
      <c r="H17" s="43">
        <f>SUM(H13:H15)</f>
        <v>92.2</v>
      </c>
      <c r="I17" s="44">
        <f>H17/F17*100</f>
        <v>100</v>
      </c>
      <c r="J17" s="44">
        <f>H17/E17*100</f>
        <v>63.76210235131398</v>
      </c>
      <c r="K17" s="16"/>
    </row>
    <row r="19" spans="1:11" s="15" customFormat="1" ht="77.25" customHeight="1">
      <c r="A19" s="70" t="s">
        <v>118</v>
      </c>
      <c r="B19" s="71">
        <f>D20</f>
        <v>6376.1</v>
      </c>
      <c r="C19" s="46" t="s">
        <v>119</v>
      </c>
      <c r="D19" s="42">
        <v>6376.1</v>
      </c>
      <c r="E19" s="33"/>
      <c r="F19" s="33"/>
      <c r="G19" s="33"/>
      <c r="H19" s="33"/>
      <c r="I19" s="33"/>
      <c r="J19" s="33"/>
      <c r="K19" s="34" t="s">
        <v>112</v>
      </c>
    </row>
    <row r="20" spans="1:11" s="15" customFormat="1" ht="27" customHeight="1">
      <c r="A20" s="40"/>
      <c r="B20" s="40"/>
      <c r="C20" s="2" t="s">
        <v>71</v>
      </c>
      <c r="D20" s="45">
        <f>SUM(D19:D19)</f>
        <v>6376.1</v>
      </c>
      <c r="E20" s="43"/>
      <c r="F20" s="43"/>
      <c r="G20" s="44"/>
      <c r="H20" s="43"/>
      <c r="I20" s="44"/>
      <c r="J20" s="44"/>
      <c r="K20" s="16"/>
    </row>
    <row r="21" spans="1:11" s="15" customFormat="1" ht="27" customHeight="1">
      <c r="A21" s="40"/>
      <c r="B21" s="40"/>
      <c r="C21" s="2" t="s">
        <v>80</v>
      </c>
      <c r="D21" s="45">
        <f>D11+D17+D20</f>
        <v>45558.7</v>
      </c>
      <c r="E21" s="45">
        <f>E11+E17+E20</f>
        <v>798.6</v>
      </c>
      <c r="F21" s="45">
        <f>F11+F17+F20</f>
        <v>746.2</v>
      </c>
      <c r="G21" s="44">
        <f>F21/D21*100</f>
        <v>1.6378869458522742</v>
      </c>
      <c r="H21" s="45">
        <f>H11+H17+H20</f>
        <v>596.3000000000001</v>
      </c>
      <c r="I21" s="44">
        <f>H21/F21*100</f>
        <v>79.91155186277138</v>
      </c>
      <c r="J21" s="44">
        <f>H21/E21*100</f>
        <v>74.66816929626847</v>
      </c>
      <c r="K21" s="16"/>
    </row>
  </sheetData>
  <sheetProtection/>
  <mergeCells count="13">
    <mergeCell ref="J1:J2"/>
    <mergeCell ref="F1:F2"/>
    <mergeCell ref="G1:G2"/>
    <mergeCell ref="A6:A10"/>
    <mergeCell ref="B6:B10"/>
    <mergeCell ref="A13:A16"/>
    <mergeCell ref="B13:B16"/>
    <mergeCell ref="K1:K2"/>
    <mergeCell ref="H1:H2"/>
    <mergeCell ref="I1:I2"/>
    <mergeCell ref="C1:C2"/>
    <mergeCell ref="D1:D2"/>
    <mergeCell ref="E1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Малофеева</cp:lastModifiedBy>
  <cp:lastPrinted>2015-05-14T03:45:30Z</cp:lastPrinted>
  <dcterms:created xsi:type="dcterms:W3CDTF">1996-10-08T23:32:33Z</dcterms:created>
  <dcterms:modified xsi:type="dcterms:W3CDTF">2015-05-14T03:47:24Z</dcterms:modified>
  <cp:category/>
  <cp:version/>
  <cp:contentType/>
  <cp:contentStatus/>
</cp:coreProperties>
</file>